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fileSharing readOnlyRecommended="1"/>
  <workbookPr showInkAnnotation="0"/>
  <mc:AlternateContent xmlns:mc="http://schemas.openxmlformats.org/markup-compatibility/2006">
    <mc:Choice Requires="x15">
      <x15ac:absPath xmlns:x15ac="http://schemas.microsoft.com/office/spreadsheetml/2010/11/ac" url="https://ofgemcloud-my.sharepoint.com/personal/hayden_revell_ofgem_gov_uk/Documents/Documents/Cap Extension/April 2023/Models/"/>
    </mc:Choice>
  </mc:AlternateContent>
  <xr:revisionPtr revIDLastSave="0" documentId="8_{8B26FA78-ABFD-462E-BB98-D3C46A85B113}" xr6:coauthVersionLast="47" xr6:coauthVersionMax="47" xr10:uidLastSave="{00000000-0000-0000-0000-000000000000}"/>
  <bookViews>
    <workbookView xWindow="-110" yWindow="-110" windowWidth="19420" windowHeight="10420" tabRatio="769" xr2:uid="{00000000-000D-0000-FFFF-FFFF00000000}"/>
  </bookViews>
  <sheets>
    <sheet name="Front sheet" sheetId="11" r:id="rId1"/>
    <sheet name="Notes" sheetId="10" r:id="rId2"/>
    <sheet name="1. Outputs=&gt;" sheetId="36" r:id="rId3"/>
    <sheet name="1a Policy Cost Allowance" sheetId="42" r:id="rId4"/>
    <sheet name="2. Calculate=&gt;" sheetId="43" r:id="rId5"/>
    <sheet name="2a Aggregate costs" sheetId="22" r:id="rId6"/>
    <sheet name="3. Inputs=&gt;" sheetId="35" r:id="rId7"/>
    <sheet name="3a Demand" sheetId="44" r:id="rId8"/>
    <sheet name="3b RO" sheetId="20" r:id="rId9"/>
    <sheet name="3d FIT" sheetId="14" r:id="rId10"/>
    <sheet name="3e ECO" sheetId="18" r:id="rId11"/>
    <sheet name="3f WHD" sheetId="17" r:id="rId12"/>
    <sheet name="3h Losses" sheetId="34" r:id="rId13"/>
    <sheet name="3g AAHEDC" sheetId="21" r:id="rId14"/>
    <sheet name="3i New FIT methodology" sheetId="45" r:id="rId15"/>
    <sheet name="3j GGL" sheetId="47"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123Graph_A" hidden="1">'[1]Model inputs'!#REF!</definedName>
    <definedName name="__123Graph_AALLTAX" hidden="1">'[2]Forecast data'!#REF!</definedName>
    <definedName name="__123Graph_ACHGSPD1" hidden="1">'[3]CHGSPD19.FIN'!$B$10:$B$20</definedName>
    <definedName name="__123Graph_ACHGSPD2" hidden="1">'[3]CHGSPD19.FIN'!$E$11:$E$20</definedName>
    <definedName name="__123Graph_AEFF" hidden="1">'[4]T3 Page 1'!#REF!</definedName>
    <definedName name="__123Graph_AGR14PBF1" hidden="1">'[5]HIS19FIN(A)'!$AF$70:$AF$81</definedName>
    <definedName name="__123Graph_AHOMEVAT" hidden="1">'[2]Forecast data'!#REF!</definedName>
    <definedName name="__123Graph_AIMPORT" hidden="1">'[2]Forecast data'!#REF!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hidden="1">'[4]T3 Page 1'!#REF!</definedName>
    <definedName name="__123Graph_ATOBREV" hidden="1">'[2]Forecast data'!#REF!</definedName>
    <definedName name="__123Graph_ATOTAL" hidden="1">'[2]Forecast data'!#REF!</definedName>
    <definedName name="__123Graph_B" hidden="1">'[1]Model inputs'!#REF!</definedName>
    <definedName name="__123Graph_BCHGSPD1" hidden="1">'[3]CHGSPD19.FIN'!$H$10:$H$25</definedName>
    <definedName name="__123Graph_BCHGSPD2" hidden="1">'[3]CHGSPD19.FIN'!$I$11:$I$25</definedName>
    <definedName name="__123Graph_BEFF" hidden="1">'[4]T3 Page 1'!#REF!</definedName>
    <definedName name="__123Graph_BHOMEVAT" hidden="1">'[2]Forecast data'!#REF!</definedName>
    <definedName name="__123Graph_BIMPORT" hidden="1">'[2]Forecast data'!#REF!</definedName>
    <definedName name="__123Graph_BLBF" hidden="1">'[4]T3 Page 1'!#REF!</definedName>
    <definedName name="__123Graph_BLBFFIN" hidden="1">'[4]FC Page 1'!#REF!</definedName>
    <definedName name="__123Graph_BLCB" hidden="1">'[5]HIS19FIN(A)'!$D$79:$I$79</definedName>
    <definedName name="__123Graph_BPIC" hidden="1">'[4]T3 Page 1'!#REF!</definedName>
    <definedName name="__123Graph_BTOTAL" hidden="1">'[2]Forecast data'!#REF!</definedName>
    <definedName name="__123Graph_CACT13BUD" hidden="1">'[4]FC Page 1'!#REF!</definedName>
    <definedName name="__123Graph_CEFF" hidden="1">'[4]T3 Page 1'!#REF!</definedName>
    <definedName name="__123Graph_CGR14PBF1" hidden="1">'[5]HIS19FIN(A)'!$AK$70:$AK$81</definedName>
    <definedName name="__123Graph_CLBF" hidden="1">'[4]T3 Page 1'!#REF!</definedName>
    <definedName name="__123Graph_CPIC" hidden="1">'[4]T3 Page 1'!#REF!</definedName>
    <definedName name="__123Graph_DACT13BUD" hidden="1">'[4]FC Page 1'!#REF!</definedName>
    <definedName name="__123Graph_DEFF" hidden="1">'[4]T3 Page 1'!#REF!</definedName>
    <definedName name="__123Graph_DGR14PBF1" hidden="1">'[5]HIS19FIN(A)'!$AH$70:$AH$81</definedName>
    <definedName name="__123Graph_DLBF" hidden="1">'[4]T3 Page 1'!#REF!</definedName>
    <definedName name="__123Graph_DPIC" hidden="1">'[4]T3 Page 1'!#REF!</definedName>
    <definedName name="__123Graph_EACT13BUD" hidden="1">'[4]FC Page 1'!#REF!</definedName>
    <definedName name="__123Graph_EEFF" hidden="1">'[4]T3 Page 1'!#REF!</definedName>
    <definedName name="__123Graph_EEFFHIC" hidden="1">'[4]FC Page 1'!#REF!</definedName>
    <definedName name="__123Graph_EGR14PBF1" hidden="1">'[5]HIS19FIN(A)'!$AG$67:$AG$67</definedName>
    <definedName name="__123Graph_ELBF" hidden="1">'[4]T3 Page 1'!#REF!</definedName>
    <definedName name="__123Graph_EPIC" hidden="1">'[4]T3 Page 1'!#REF!</definedName>
    <definedName name="__123Graph_FACT13BUD" hidden="1">'[4]FC Page 1'!#REF!</definedName>
    <definedName name="__123Graph_FEFF" hidden="1">'[4]T3 Page 1'!#REF!</definedName>
    <definedName name="__123Graph_FEFFHIC" hidden="1">'[4]FC Page 1'!#REF!</definedName>
    <definedName name="__123Graph_FGR14PBF1" hidden="1">'[5]HIS19FIN(A)'!$AH$67:$AH$67</definedName>
    <definedName name="__123Graph_FLBF" hidden="1">'[4]T3 Page 1'!#REF!</definedName>
    <definedName name="__123Graph_FPIC" hidden="1">'[4]T3 Page 1'!#REF!</definedName>
    <definedName name="__123Graph_LBL_ARESID" hidden="1">'[5]HIS19FIN(A)'!$R$3:$W$3</definedName>
    <definedName name="__123Graph_LBL_BRESID" hidden="1">'[5]HIS19FIN(A)'!$R$3:$W$3</definedName>
    <definedName name="__123Graph_X" hidden="1">'[2]Forecast data'!#REF!</definedName>
    <definedName name="__123Graph_XACTHIC" hidden="1">'[4]FC Page 1'!#REF!</definedName>
    <definedName name="__123Graph_XALLTAX" hidden="1">'[2]Forecast data'!#REF!</definedName>
    <definedName name="__123Graph_XCHGSPD1" hidden="1">'[3]CHGSPD19.FIN'!$A$10:$A$25</definedName>
    <definedName name="__123Graph_XCHGSPD2" hidden="1">'[3]CHGSPD19.FIN'!$A$11:$A$25</definedName>
    <definedName name="__123Graph_XEFF" hidden="1">'[4]T3 Page 1'!#REF!</definedName>
    <definedName name="__123Graph_XGR14PBF1" hidden="1">'[5]HIS19FIN(A)'!$AL$70:$AL$81</definedName>
    <definedName name="__123Graph_XHOMEVAT" hidden="1">'[2]Forecast data'!#REF!</definedName>
    <definedName name="__123Graph_XIMPORT" hidden="1">'[2]Forecast data'!#REF!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hidden="1">'[4]T3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[6]USGC!$B$34:$B$53</definedName>
    <definedName name="_10__123Graph_XCHART_15" hidden="1">[6]USGC!$A$34:$A$53</definedName>
    <definedName name="_2__123Graph_BCHART_10" hidden="1">[6]USGC!$L$34:$L$53</definedName>
    <definedName name="_3__123Graph_BCHART_13" hidden="1">[6]USGC!$R$34:$R$53</definedName>
    <definedName name="_4__123Graph_BCHART_15" hidden="1">[6]USGC!$C$34:$C$53</definedName>
    <definedName name="_5__123Graph_CCHART_10" hidden="1">[6]USGC!$F$34:$F$53</definedName>
    <definedName name="_6__123Graph_CCHART_13" hidden="1">[6]USGC!$O$34:$O$53</definedName>
    <definedName name="_7__123Graph_CCHART_15" hidden="1">[6]USGC!$D$34:$D$53</definedName>
    <definedName name="_8__123Graph_XCHART_10" hidden="1">[6]USGC!$A$34:$A$53</definedName>
    <definedName name="_9__123Graph_XCHART_13" hidden="1">[6]USGC!$A$34:$A$53</definedName>
    <definedName name="_ECOcalculations" hidden="1">'[2]Forecast data'!#REF!</definedName>
    <definedName name="_Fill" hidden="1">'[2]Forecast data'!#REF!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_SS_AC_1102100054" comment="Advanced Comment Name" hidden="1">#REF!</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Chart2" hidden="1">'[4]T3 Page 1'!#REF!</definedName>
    <definedName name="dddd" hidden="1">'[1]Model inputs'!#REF!</definedName>
    <definedName name="dgsgf" hidden="1">{#N/A,#N/A,FALSE,"TMCOMP96";#N/A,#N/A,FALSE,"MAT96";#N/A,#N/A,FALSE,"FANDA96";#N/A,#N/A,FALSE,"INTRAN96";#N/A,#N/A,FALSE,"NAA9697";#N/A,#N/A,FALSE,"ECWEBB";#N/A,#N/A,FALSE,"MFT96";#N/A,#N/A,FALSE,"CTrecon"}</definedName>
    <definedName name="Distribution" hidden="1">#REF!</definedName>
    <definedName name="DME_LocalFile" hidden="1">"True"</definedName>
    <definedName name="ExtraProfiles" hidden="1">#REF!</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hidden="1">'[2]Forecast data'!#REF!</definedName>
    <definedName name="ghj" hidden="1">{#N/A,#N/A,FALSE,"TMCOMP96";#N/A,#N/A,FALSE,"MAT96";#N/A,#N/A,FALSE,"FANDA96";#N/A,#N/A,FALSE,"INTRAN96";#N/A,#N/A,FALSE,"NAA9697";#N/A,#N/A,FALSE,"ECWEBB";#N/A,#N/A,FALSE,"MFT96";#N/A,#N/A,FALSE,"CTrecon"}</definedName>
    <definedName name="Grah01" hidden="1">'[4]T3 Page 1'!#REF!</definedName>
    <definedName name="Graph01" hidden="1">'[4]FC Page 1'!#REF!</definedName>
    <definedName name="Graph12" hidden="1">'[1]Model inputs'!#REF!</definedName>
    <definedName name="graphc" hidden="1">'[2]Forecast data'!#REF!</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Option2" hidden="1">{#N/A,#N/A,FALSE,"TMCOMP96";#N/A,#N/A,FALSE,"MAT96";#N/A,#N/A,FALSE,"FANDA96";#N/A,#N/A,FALSE,"INTRAN96";#N/A,#N/A,FALSE,"NAA9697";#N/A,#N/A,FALSE,"ECWEBB";#N/A,#N/A,FALSE,"MFT96";#N/A,#N/A,FALSE,"CTrecon"}</definedName>
    <definedName name="Pop" hidden="1">[8]Population!#REF!</definedName>
    <definedName name="Population" hidden="1">#REF!</definedName>
    <definedName name="Profiles" hidden="1">#REF!</definedName>
    <definedName name="Projections" hidden="1">#REF!</definedName>
    <definedName name="Results" hidden="1">[9]UK99!$A$1:$A$1</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04" i="45" l="1"/>
  <c r="U204" i="45"/>
  <c r="V204" i="45"/>
  <c r="W204" i="45"/>
  <c r="X204" i="45"/>
  <c r="Y204" i="45"/>
  <c r="Z204" i="45"/>
  <c r="AA204" i="45"/>
  <c r="AB204" i="45"/>
  <c r="AC204" i="45"/>
  <c r="AD204" i="45"/>
  <c r="AE204" i="45"/>
  <c r="AF204" i="45"/>
  <c r="AG204" i="45"/>
  <c r="AH204" i="45"/>
  <c r="AI204" i="45"/>
  <c r="AJ204" i="45"/>
  <c r="AK204" i="45"/>
  <c r="AL204" i="45"/>
  <c r="AM204" i="45"/>
  <c r="AN204" i="45"/>
  <c r="AO204" i="45"/>
  <c r="AP204" i="45"/>
  <c r="AQ204" i="45"/>
  <c r="AR204" i="45"/>
  <c r="AS204" i="45"/>
  <c r="AT204" i="45"/>
  <c r="AU204" i="45"/>
  <c r="AV204" i="45"/>
  <c r="AW204" i="45"/>
  <c r="T205" i="45"/>
  <c r="U205" i="45"/>
  <c r="V205" i="45"/>
  <c r="W205" i="45"/>
  <c r="X205" i="45"/>
  <c r="Y205" i="45"/>
  <c r="Z205" i="45"/>
  <c r="AA205" i="45"/>
  <c r="AB205" i="45"/>
  <c r="AC205" i="45"/>
  <c r="AD205" i="45"/>
  <c r="AE205" i="45"/>
  <c r="AF205" i="45"/>
  <c r="AG205" i="45"/>
  <c r="AH205" i="45"/>
  <c r="AI205" i="45"/>
  <c r="AJ205" i="45"/>
  <c r="AK205" i="45"/>
  <c r="AL205" i="45"/>
  <c r="AM205" i="45"/>
  <c r="AN205" i="45"/>
  <c r="AO205" i="45"/>
  <c r="AP205" i="45"/>
  <c r="AQ205" i="45"/>
  <c r="AR205" i="45"/>
  <c r="AS205" i="45"/>
  <c r="AT205" i="45"/>
  <c r="AU205" i="45"/>
  <c r="AV205" i="45"/>
  <c r="AW205" i="45"/>
  <c r="T206" i="45"/>
  <c r="U206" i="45"/>
  <c r="V206" i="45"/>
  <c r="W206" i="45"/>
  <c r="X206" i="45"/>
  <c r="Y206" i="45"/>
  <c r="Z206" i="45"/>
  <c r="AA206" i="45"/>
  <c r="AB206" i="45"/>
  <c r="AC206" i="45"/>
  <c r="AD206" i="45"/>
  <c r="AE206" i="45"/>
  <c r="AF206" i="45"/>
  <c r="AG206" i="45"/>
  <c r="AH206" i="45"/>
  <c r="AI206" i="45"/>
  <c r="AJ206" i="45"/>
  <c r="AK206" i="45"/>
  <c r="AL206" i="45"/>
  <c r="AM206" i="45"/>
  <c r="AN206" i="45"/>
  <c r="AO206" i="45"/>
  <c r="AP206" i="45"/>
  <c r="AQ206" i="45"/>
  <c r="AR206" i="45"/>
  <c r="AS206" i="45"/>
  <c r="AT206" i="45"/>
  <c r="AU206" i="45"/>
  <c r="AV206" i="45"/>
  <c r="AW206" i="45"/>
  <c r="T207" i="45"/>
  <c r="U207" i="45"/>
  <c r="V207" i="45"/>
  <c r="W207" i="45"/>
  <c r="X207" i="45"/>
  <c r="Y207" i="45"/>
  <c r="Z207" i="45"/>
  <c r="AA207" i="45"/>
  <c r="AB207" i="45"/>
  <c r="AC207" i="45"/>
  <c r="AD207" i="45"/>
  <c r="AE207" i="45"/>
  <c r="AF207" i="45"/>
  <c r="AG207" i="45"/>
  <c r="AH207" i="45"/>
  <c r="AI207" i="45"/>
  <c r="AJ207" i="45"/>
  <c r="AK207" i="45"/>
  <c r="AL207" i="45"/>
  <c r="AM207" i="45"/>
  <c r="AN207" i="45"/>
  <c r="AO207" i="45"/>
  <c r="AP207" i="45"/>
  <c r="AQ207" i="45"/>
  <c r="AR207" i="45"/>
  <c r="AS207" i="45"/>
  <c r="AT207" i="45"/>
  <c r="AU207" i="45"/>
  <c r="AV207" i="45"/>
  <c r="AW207" i="45"/>
  <c r="T208" i="45"/>
  <c r="U208" i="45"/>
  <c r="V208" i="45"/>
  <c r="W208" i="45"/>
  <c r="X208" i="45"/>
  <c r="Y208" i="45"/>
  <c r="Z208" i="45"/>
  <c r="AA208" i="45"/>
  <c r="AB208" i="45"/>
  <c r="AC208" i="45"/>
  <c r="AD208" i="45"/>
  <c r="AE208" i="45"/>
  <c r="AF208" i="45"/>
  <c r="AG208" i="45"/>
  <c r="AH208" i="45"/>
  <c r="AI208" i="45"/>
  <c r="AJ208" i="45"/>
  <c r="AK208" i="45"/>
  <c r="AL208" i="45"/>
  <c r="AM208" i="45"/>
  <c r="AN208" i="45"/>
  <c r="AO208" i="45"/>
  <c r="AP208" i="45"/>
  <c r="AQ208" i="45"/>
  <c r="AR208" i="45"/>
  <c r="AS208" i="45"/>
  <c r="AT208" i="45"/>
  <c r="AU208" i="45"/>
  <c r="AV208" i="45"/>
  <c r="AW208" i="45"/>
  <c r="T209" i="45"/>
  <c r="U209" i="45"/>
  <c r="V209" i="45"/>
  <c r="W209" i="45"/>
  <c r="X209" i="45"/>
  <c r="Y209" i="45"/>
  <c r="Z209" i="45"/>
  <c r="AA209" i="45"/>
  <c r="AB209" i="45"/>
  <c r="AC209" i="45"/>
  <c r="AD209" i="45"/>
  <c r="AE209" i="45"/>
  <c r="AF209" i="45"/>
  <c r="AG209" i="45"/>
  <c r="AH209" i="45"/>
  <c r="AI209" i="45"/>
  <c r="AJ209" i="45"/>
  <c r="AK209" i="45"/>
  <c r="AL209" i="45"/>
  <c r="AM209" i="45"/>
  <c r="AN209" i="45"/>
  <c r="AO209" i="45"/>
  <c r="AP209" i="45"/>
  <c r="AQ209" i="45"/>
  <c r="AR209" i="45"/>
  <c r="AS209" i="45"/>
  <c r="AT209" i="45"/>
  <c r="AU209" i="45"/>
  <c r="AV209" i="45"/>
  <c r="AW209" i="45"/>
  <c r="T210" i="45"/>
  <c r="U210" i="45"/>
  <c r="V210" i="45"/>
  <c r="W210" i="45"/>
  <c r="X210" i="45"/>
  <c r="Y210" i="45"/>
  <c r="Z210" i="45"/>
  <c r="AA210" i="45"/>
  <c r="AB210" i="45"/>
  <c r="AC210" i="45"/>
  <c r="AD210" i="45"/>
  <c r="AE210" i="45"/>
  <c r="AF210" i="45"/>
  <c r="AG210" i="45"/>
  <c r="AH210" i="45"/>
  <c r="AI210" i="45"/>
  <c r="AJ210" i="45"/>
  <c r="AK210" i="45"/>
  <c r="AL210" i="45"/>
  <c r="AM210" i="45"/>
  <c r="AN210" i="45"/>
  <c r="AO210" i="45"/>
  <c r="AP210" i="45"/>
  <c r="AQ210" i="45"/>
  <c r="AR210" i="45"/>
  <c r="AS210" i="45"/>
  <c r="AT210" i="45"/>
  <c r="AU210" i="45"/>
  <c r="AV210" i="45"/>
  <c r="AW210" i="45"/>
  <c r="T211" i="45"/>
  <c r="U211" i="45"/>
  <c r="V211" i="45"/>
  <c r="W211" i="45"/>
  <c r="X211" i="45"/>
  <c r="Y211" i="45"/>
  <c r="Z211" i="45"/>
  <c r="AA211" i="45"/>
  <c r="AB211" i="45"/>
  <c r="AC211" i="45"/>
  <c r="AD211" i="45"/>
  <c r="AE211" i="45"/>
  <c r="AF211" i="45"/>
  <c r="AG211" i="45"/>
  <c r="AH211" i="45"/>
  <c r="AI211" i="45"/>
  <c r="AJ211" i="45"/>
  <c r="AK211" i="45"/>
  <c r="AL211" i="45"/>
  <c r="AM211" i="45"/>
  <c r="AN211" i="45"/>
  <c r="AO211" i="45"/>
  <c r="AP211" i="45"/>
  <c r="AQ211" i="45"/>
  <c r="AR211" i="45"/>
  <c r="AS211" i="45"/>
  <c r="AT211" i="45"/>
  <c r="AU211" i="45"/>
  <c r="AV211" i="45"/>
  <c r="AW211" i="45"/>
  <c r="U146" i="45"/>
  <c r="E131" i="45"/>
  <c r="E132" i="45"/>
  <c r="E36" i="45"/>
  <c r="U202" i="45"/>
  <c r="T202" i="45"/>
  <c r="BB22" i="42"/>
  <c r="AA61" i="42"/>
  <c r="AL20" i="22"/>
  <c r="AG58" i="22"/>
  <c r="AK62" i="22"/>
  <c r="AM46" i="22"/>
  <c r="AQ25" i="22"/>
  <c r="AB17" i="22"/>
  <c r="AB15" i="22"/>
  <c r="BA18" i="21"/>
  <c r="BA17" i="21"/>
  <c r="AI17" i="21"/>
  <c r="AI18" i="21" s="1"/>
  <c r="AB18" i="21"/>
  <c r="AB17" i="21"/>
  <c r="AZ19" i="17"/>
  <c r="BB19" i="17"/>
  <c r="AB19" i="17"/>
  <c r="AB26" i="18"/>
  <c r="AM25" i="18" l="1"/>
  <c r="BC27" i="18"/>
  <c r="BC29" i="18"/>
  <c r="BC28" i="18"/>
  <c r="BC25" i="22"/>
  <c r="BB63" i="42" s="1"/>
  <c r="H29" i="18"/>
  <c r="H28" i="18"/>
  <c r="AW27" i="18"/>
  <c r="AW19" i="20"/>
  <c r="AZ19" i="20"/>
  <c r="BD18" i="20"/>
  <c r="AB18" i="20"/>
  <c r="V222" i="45"/>
  <c r="V223" i="45"/>
  <c r="W223" i="45"/>
  <c r="X223" i="45"/>
  <c r="Y223" i="45"/>
  <c r="Z223" i="45"/>
  <c r="AA223" i="45"/>
  <c r="AB223" i="45"/>
  <c r="AC223" i="45"/>
  <c r="AD223" i="45"/>
  <c r="AE223" i="45"/>
  <c r="AF223" i="45"/>
  <c r="AG223" i="45"/>
  <c r="AH223" i="45"/>
  <c r="AI223" i="45"/>
  <c r="AJ223" i="45"/>
  <c r="AK223" i="45"/>
  <c r="AL223" i="45"/>
  <c r="AM223" i="45"/>
  <c r="AN223" i="45"/>
  <c r="AO223" i="45"/>
  <c r="AP223" i="45"/>
  <c r="AQ223" i="45"/>
  <c r="AR223" i="45"/>
  <c r="AS223" i="45"/>
  <c r="AT223" i="45"/>
  <c r="AU223" i="45"/>
  <c r="AV223" i="45"/>
  <c r="AW223" i="45"/>
  <c r="V224" i="45"/>
  <c r="W224" i="45"/>
  <c r="X224" i="45"/>
  <c r="Y224" i="45"/>
  <c r="Z224" i="45"/>
  <c r="AA224" i="45"/>
  <c r="AB224" i="45"/>
  <c r="AC224" i="45"/>
  <c r="AD224" i="45"/>
  <c r="AE224" i="45"/>
  <c r="AF224" i="45"/>
  <c r="AG224" i="45"/>
  <c r="AH224" i="45"/>
  <c r="AI224" i="45"/>
  <c r="AJ224" i="45"/>
  <c r="AK224" i="45"/>
  <c r="AL224" i="45"/>
  <c r="AM224" i="45"/>
  <c r="AN224" i="45"/>
  <c r="AO224" i="45"/>
  <c r="AP224" i="45"/>
  <c r="AQ224" i="45"/>
  <c r="AR224" i="45"/>
  <c r="AS224" i="45"/>
  <c r="AT224" i="45"/>
  <c r="AU224" i="45"/>
  <c r="AV224" i="45"/>
  <c r="AW224" i="45"/>
  <c r="V225" i="45"/>
  <c r="W225" i="45"/>
  <c r="X225" i="45"/>
  <c r="Y225" i="45"/>
  <c r="Z225" i="45"/>
  <c r="AA225" i="45"/>
  <c r="AB225" i="45"/>
  <c r="AC225" i="45"/>
  <c r="AD225" i="45"/>
  <c r="AE225" i="45"/>
  <c r="AF225" i="45"/>
  <c r="AG225" i="45"/>
  <c r="AH225" i="45"/>
  <c r="AI225" i="45"/>
  <c r="AJ225" i="45"/>
  <c r="AK225" i="45"/>
  <c r="AL225" i="45"/>
  <c r="AM225" i="45"/>
  <c r="AN225" i="45"/>
  <c r="AO225" i="45"/>
  <c r="AP225" i="45"/>
  <c r="AQ225" i="45"/>
  <c r="AR225" i="45"/>
  <c r="AS225" i="45"/>
  <c r="AT225" i="45"/>
  <c r="AU225" i="45"/>
  <c r="AV225" i="45"/>
  <c r="AW225" i="45"/>
  <c r="V228" i="45"/>
  <c r="U223" i="45"/>
  <c r="U224" i="45"/>
  <c r="U225" i="45"/>
  <c r="T225" i="45"/>
  <c r="S225" i="45"/>
  <c r="K225" i="45"/>
  <c r="L225" i="45"/>
  <c r="M225" i="45"/>
  <c r="N225" i="45"/>
  <c r="O225" i="45"/>
  <c r="P225" i="45"/>
  <c r="Q225" i="45"/>
  <c r="J225" i="45"/>
  <c r="E225" i="45"/>
  <c r="F225" i="45"/>
  <c r="G225" i="45"/>
  <c r="H225" i="45"/>
  <c r="D225" i="45"/>
  <c r="T223" i="45"/>
  <c r="S223" i="45"/>
  <c r="K223" i="45"/>
  <c r="L223" i="45"/>
  <c r="M223" i="45"/>
  <c r="N223" i="45"/>
  <c r="O223" i="45"/>
  <c r="P223" i="45"/>
  <c r="Q223" i="45"/>
  <c r="J223" i="45"/>
  <c r="E223" i="45"/>
  <c r="F223" i="45"/>
  <c r="G223" i="45"/>
  <c r="H223" i="45"/>
  <c r="D223" i="45"/>
  <c r="T222" i="45"/>
  <c r="S222" i="45"/>
  <c r="K222" i="45"/>
  <c r="L222" i="45"/>
  <c r="M222" i="45"/>
  <c r="N222" i="45"/>
  <c r="O222" i="45"/>
  <c r="P222" i="45"/>
  <c r="Q222" i="45"/>
  <c r="E222" i="45"/>
  <c r="F222" i="45"/>
  <c r="G222" i="45"/>
  <c r="H222" i="45"/>
  <c r="J222" i="45"/>
  <c r="D222" i="45"/>
  <c r="V196" i="45"/>
  <c r="X196" i="45"/>
  <c r="X222" i="45" s="1"/>
  <c r="AF196" i="45"/>
  <c r="AN196" i="45"/>
  <c r="AV196" i="45"/>
  <c r="V197" i="45"/>
  <c r="AB197" i="45"/>
  <c r="AJ197" i="45"/>
  <c r="AR197" i="45"/>
  <c r="V198" i="45"/>
  <c r="X198" i="45"/>
  <c r="AF198" i="45"/>
  <c r="AN198" i="45"/>
  <c r="AV198" i="45"/>
  <c r="V199" i="45"/>
  <c r="AB199" i="45"/>
  <c r="AJ199" i="45"/>
  <c r="AN199" i="45"/>
  <c r="AR199" i="45"/>
  <c r="AV199" i="45"/>
  <c r="V200" i="45"/>
  <c r="X200" i="45"/>
  <c r="AB200" i="45"/>
  <c r="AF200" i="45"/>
  <c r="AJ200" i="45"/>
  <c r="AN200" i="45"/>
  <c r="AR200" i="45"/>
  <c r="AV200" i="45"/>
  <c r="V201" i="45"/>
  <c r="X201" i="45"/>
  <c r="AB201" i="45"/>
  <c r="AF201" i="45"/>
  <c r="AJ201" i="45"/>
  <c r="AN201" i="45"/>
  <c r="AR201" i="45"/>
  <c r="AV201" i="45"/>
  <c r="V202" i="45"/>
  <c r="X202" i="45"/>
  <c r="AF202" i="45"/>
  <c r="AN202" i="45"/>
  <c r="AV202" i="45"/>
  <c r="V203" i="45"/>
  <c r="X203" i="45"/>
  <c r="AF203" i="45"/>
  <c r="AJ203" i="45"/>
  <c r="AN203" i="45"/>
  <c r="AR203" i="45"/>
  <c r="AV203" i="45"/>
  <c r="S197" i="45"/>
  <c r="S198" i="45"/>
  <c r="S199" i="45"/>
  <c r="S200" i="45"/>
  <c r="S201" i="45"/>
  <c r="S202" i="45"/>
  <c r="S203" i="45"/>
  <c r="S204" i="45"/>
  <c r="S205" i="45"/>
  <c r="S206" i="45"/>
  <c r="S207" i="45"/>
  <c r="S208" i="45"/>
  <c r="S209" i="45"/>
  <c r="S210" i="45"/>
  <c r="S211" i="45"/>
  <c r="K196" i="45"/>
  <c r="L196" i="45"/>
  <c r="M196" i="45"/>
  <c r="N196" i="45"/>
  <c r="O196" i="45"/>
  <c r="P196" i="45"/>
  <c r="Q196" i="45"/>
  <c r="K197" i="45"/>
  <c r="L197" i="45"/>
  <c r="M197" i="45"/>
  <c r="N197" i="45"/>
  <c r="O197" i="45"/>
  <c r="P197" i="45"/>
  <c r="Q197" i="45"/>
  <c r="K198" i="45"/>
  <c r="L198" i="45"/>
  <c r="M198" i="45"/>
  <c r="N198" i="45"/>
  <c r="O198" i="45"/>
  <c r="P198" i="45"/>
  <c r="Q198" i="45"/>
  <c r="K199" i="45"/>
  <c r="L199" i="45"/>
  <c r="M199" i="45"/>
  <c r="N199" i="45"/>
  <c r="O199" i="45"/>
  <c r="P199" i="45"/>
  <c r="Q199" i="45"/>
  <c r="K200" i="45"/>
  <c r="L200" i="45"/>
  <c r="M200" i="45"/>
  <c r="N200" i="45"/>
  <c r="O200" i="45"/>
  <c r="P200" i="45"/>
  <c r="Q200" i="45"/>
  <c r="K201" i="45"/>
  <c r="L201" i="45"/>
  <c r="M201" i="45"/>
  <c r="N201" i="45"/>
  <c r="O201" i="45"/>
  <c r="P201" i="45"/>
  <c r="Q201" i="45"/>
  <c r="K202" i="45"/>
  <c r="L202" i="45"/>
  <c r="M202" i="45"/>
  <c r="N202" i="45"/>
  <c r="O202" i="45"/>
  <c r="P202" i="45"/>
  <c r="Q202" i="45"/>
  <c r="K203" i="45"/>
  <c r="L203" i="45"/>
  <c r="M203" i="45"/>
  <c r="N203" i="45"/>
  <c r="O203" i="45"/>
  <c r="P203" i="45"/>
  <c r="Q203" i="45"/>
  <c r="K204" i="45"/>
  <c r="L204" i="45"/>
  <c r="M204" i="45"/>
  <c r="N204" i="45"/>
  <c r="O204" i="45"/>
  <c r="P204" i="45"/>
  <c r="Q204" i="45"/>
  <c r="K205" i="45"/>
  <c r="L205" i="45"/>
  <c r="M205" i="45"/>
  <c r="N205" i="45"/>
  <c r="O205" i="45"/>
  <c r="P205" i="45"/>
  <c r="Q205" i="45"/>
  <c r="K206" i="45"/>
  <c r="L206" i="45"/>
  <c r="M206" i="45"/>
  <c r="N206" i="45"/>
  <c r="O206" i="45"/>
  <c r="P206" i="45"/>
  <c r="Q206" i="45"/>
  <c r="K207" i="45"/>
  <c r="L207" i="45"/>
  <c r="M207" i="45"/>
  <c r="N207" i="45"/>
  <c r="O207" i="45"/>
  <c r="P207" i="45"/>
  <c r="Q207" i="45"/>
  <c r="K208" i="45"/>
  <c r="L208" i="45"/>
  <c r="M208" i="45"/>
  <c r="N208" i="45"/>
  <c r="O208" i="45"/>
  <c r="P208" i="45"/>
  <c r="Q208" i="45"/>
  <c r="K209" i="45"/>
  <c r="L209" i="45"/>
  <c r="M209" i="45"/>
  <c r="N209" i="45"/>
  <c r="O209" i="45"/>
  <c r="P209" i="45"/>
  <c r="Q209" i="45"/>
  <c r="K210" i="45"/>
  <c r="L210" i="45"/>
  <c r="M210" i="45"/>
  <c r="N210" i="45"/>
  <c r="O210" i="45"/>
  <c r="P210" i="45"/>
  <c r="Q210" i="45"/>
  <c r="K211" i="45"/>
  <c r="L211" i="45"/>
  <c r="M211" i="45"/>
  <c r="N211" i="45"/>
  <c r="O211" i="45"/>
  <c r="P211" i="45"/>
  <c r="Q211" i="45"/>
  <c r="J197" i="45"/>
  <c r="J198" i="45"/>
  <c r="J199" i="45"/>
  <c r="J200" i="45"/>
  <c r="J201" i="45"/>
  <c r="J202" i="45"/>
  <c r="J203" i="45"/>
  <c r="J204" i="45"/>
  <c r="J205" i="45"/>
  <c r="J206" i="45"/>
  <c r="J207" i="45"/>
  <c r="J208" i="45"/>
  <c r="J209" i="45"/>
  <c r="J210" i="45"/>
  <c r="J211" i="45"/>
  <c r="E196" i="45"/>
  <c r="F196" i="45"/>
  <c r="G196" i="45"/>
  <c r="H196" i="45"/>
  <c r="E197" i="45"/>
  <c r="F197" i="45"/>
  <c r="G197" i="45"/>
  <c r="H197" i="45"/>
  <c r="E198" i="45"/>
  <c r="F198" i="45"/>
  <c r="G198" i="45"/>
  <c r="H198" i="45"/>
  <c r="E199" i="45"/>
  <c r="F199" i="45"/>
  <c r="G199" i="45"/>
  <c r="H199" i="45"/>
  <c r="E200" i="45"/>
  <c r="F200" i="45"/>
  <c r="G200" i="45"/>
  <c r="H200" i="45"/>
  <c r="E201" i="45"/>
  <c r="F201" i="45"/>
  <c r="G201" i="45"/>
  <c r="H201" i="45"/>
  <c r="E202" i="45"/>
  <c r="F202" i="45"/>
  <c r="G202" i="45"/>
  <c r="H202" i="45"/>
  <c r="E203" i="45"/>
  <c r="F203" i="45"/>
  <c r="G203" i="45"/>
  <c r="H203" i="45"/>
  <c r="E204" i="45"/>
  <c r="F204" i="45"/>
  <c r="G204" i="45"/>
  <c r="H204" i="45"/>
  <c r="E205" i="45"/>
  <c r="F205" i="45"/>
  <c r="G205" i="45"/>
  <c r="H205" i="45"/>
  <c r="E206" i="45"/>
  <c r="F206" i="45"/>
  <c r="G206" i="45"/>
  <c r="H206" i="45"/>
  <c r="E207" i="45"/>
  <c r="F207" i="45"/>
  <c r="G207" i="45"/>
  <c r="H207" i="45"/>
  <c r="E208" i="45"/>
  <c r="F208" i="45"/>
  <c r="G208" i="45"/>
  <c r="H208" i="45"/>
  <c r="E209" i="45"/>
  <c r="F209" i="45"/>
  <c r="G209" i="45"/>
  <c r="H209" i="45"/>
  <c r="E210" i="45"/>
  <c r="F210" i="45"/>
  <c r="G210" i="45"/>
  <c r="H210" i="45"/>
  <c r="E211" i="45"/>
  <c r="F211" i="45"/>
  <c r="G211" i="45"/>
  <c r="H211" i="45"/>
  <c r="D197" i="45"/>
  <c r="D198" i="45"/>
  <c r="D199" i="45"/>
  <c r="D200" i="45"/>
  <c r="D201" i="45"/>
  <c r="D202" i="45"/>
  <c r="D203" i="45"/>
  <c r="D204" i="45"/>
  <c r="D205" i="45"/>
  <c r="D206" i="45"/>
  <c r="D207" i="45"/>
  <c r="D208" i="45"/>
  <c r="D209" i="45"/>
  <c r="D210" i="45"/>
  <c r="D211" i="45"/>
  <c r="T146" i="45"/>
  <c r="V146" i="45"/>
  <c r="W146" i="45"/>
  <c r="W196" i="45" s="1"/>
  <c r="X146" i="45"/>
  <c r="Y146" i="45"/>
  <c r="Y171" i="45" s="1"/>
  <c r="Z146" i="45"/>
  <c r="Z171" i="45" s="1"/>
  <c r="AA146" i="45"/>
  <c r="AA171" i="45" s="1"/>
  <c r="AB146" i="45"/>
  <c r="AC146" i="45"/>
  <c r="AD146" i="45"/>
  <c r="AD196" i="45" s="1"/>
  <c r="AE146" i="45"/>
  <c r="AE196" i="45" s="1"/>
  <c r="AF146" i="45"/>
  <c r="AG146" i="45"/>
  <c r="AH146" i="45"/>
  <c r="AH171" i="45" s="1"/>
  <c r="AI146" i="45"/>
  <c r="AI171" i="45" s="1"/>
  <c r="AJ146" i="45"/>
  <c r="AK146" i="45"/>
  <c r="AK196" i="45" s="1"/>
  <c r="AL146" i="45"/>
  <c r="AL196" i="45" s="1"/>
  <c r="AM146" i="45"/>
  <c r="AM196" i="45" s="1"/>
  <c r="AN146" i="45"/>
  <c r="AO146" i="45"/>
  <c r="AO196" i="45" s="1"/>
  <c r="AP146" i="45"/>
  <c r="AP171" i="45" s="1"/>
  <c r="AQ146" i="45"/>
  <c r="AQ171" i="45" s="1"/>
  <c r="AR146" i="45"/>
  <c r="AS146" i="45"/>
  <c r="AT146" i="45"/>
  <c r="AT196" i="45" s="1"/>
  <c r="AU146" i="45"/>
  <c r="AU196" i="45" s="1"/>
  <c r="AV146" i="45"/>
  <c r="AW146" i="45"/>
  <c r="AW171" i="45" s="1"/>
  <c r="T147" i="45"/>
  <c r="U147" i="45"/>
  <c r="U172" i="45" s="1"/>
  <c r="V147" i="45"/>
  <c r="W147" i="45"/>
  <c r="X147" i="45"/>
  <c r="Y147" i="45"/>
  <c r="Y197" i="45" s="1"/>
  <c r="Z147" i="45"/>
  <c r="Z197" i="45" s="1"/>
  <c r="AA147" i="45"/>
  <c r="AA172" i="45" s="1"/>
  <c r="AB147" i="45"/>
  <c r="AC147" i="45"/>
  <c r="AC172" i="45" s="1"/>
  <c r="AD147" i="45"/>
  <c r="AD197" i="45" s="1"/>
  <c r="AE147" i="45"/>
  <c r="AE197" i="45" s="1"/>
  <c r="AF147" i="45"/>
  <c r="AG147" i="45"/>
  <c r="AG197" i="45" s="1"/>
  <c r="AH147" i="45"/>
  <c r="AH197" i="45" s="1"/>
  <c r="AI147" i="45"/>
  <c r="AI172" i="45" s="1"/>
  <c r="AJ147" i="45"/>
  <c r="AJ172" i="45" s="1"/>
  <c r="AK147" i="45"/>
  <c r="AK172" i="45" s="1"/>
  <c r="AL147" i="45"/>
  <c r="AL197" i="45" s="1"/>
  <c r="AM147" i="45"/>
  <c r="AN147" i="45"/>
  <c r="AO147" i="45"/>
  <c r="AO197" i="45" s="1"/>
  <c r="AP147" i="45"/>
  <c r="AP197" i="45" s="1"/>
  <c r="AQ147" i="45"/>
  <c r="AR147" i="45"/>
  <c r="AR172" i="45" s="1"/>
  <c r="AS147" i="45"/>
  <c r="AS172" i="45" s="1"/>
  <c r="AT147" i="45"/>
  <c r="AT197" i="45" s="1"/>
  <c r="AU147" i="45"/>
  <c r="AU197" i="45" s="1"/>
  <c r="AV147" i="45"/>
  <c r="AW147" i="45"/>
  <c r="AW197" i="45" s="1"/>
  <c r="T148" i="45"/>
  <c r="U148" i="45"/>
  <c r="V148" i="45"/>
  <c r="V173" i="45" s="1"/>
  <c r="W148" i="45"/>
  <c r="W173" i="45" s="1"/>
  <c r="X148" i="45"/>
  <c r="Y148" i="45"/>
  <c r="Z148" i="45"/>
  <c r="Z198" i="45" s="1"/>
  <c r="AA148" i="45"/>
  <c r="AA198" i="45" s="1"/>
  <c r="AB148" i="45"/>
  <c r="AC148" i="45"/>
  <c r="AD148" i="45"/>
  <c r="AD173" i="45" s="1"/>
  <c r="AE148" i="45"/>
  <c r="AE173" i="45" s="1"/>
  <c r="AF148" i="45"/>
  <c r="AG148" i="45"/>
  <c r="AG198" i="45" s="1"/>
  <c r="AH148" i="45"/>
  <c r="AH198" i="45" s="1"/>
  <c r="AI148" i="45"/>
  <c r="AI198" i="45" s="1"/>
  <c r="AJ148" i="45"/>
  <c r="AK148" i="45"/>
  <c r="AK173" i="45" s="1"/>
  <c r="AL148" i="45"/>
  <c r="AL173" i="45" s="1"/>
  <c r="AM148" i="45"/>
  <c r="AM173" i="45" s="1"/>
  <c r="AN148" i="45"/>
  <c r="AO148" i="45"/>
  <c r="AO173" i="45" s="1"/>
  <c r="AP148" i="45"/>
  <c r="AP198" i="45" s="1"/>
  <c r="AQ148" i="45"/>
  <c r="AQ198" i="45" s="1"/>
  <c r="AR148" i="45"/>
  <c r="AS148" i="45"/>
  <c r="AT148" i="45"/>
  <c r="AT173" i="45" s="1"/>
  <c r="AU148" i="45"/>
  <c r="AU173" i="45" s="1"/>
  <c r="AV148" i="45"/>
  <c r="AW148" i="45"/>
  <c r="AW198" i="45" s="1"/>
  <c r="T149" i="45"/>
  <c r="U149" i="45"/>
  <c r="V149" i="45"/>
  <c r="W149" i="45"/>
  <c r="W199" i="45" s="1"/>
  <c r="X149" i="45"/>
  <c r="Y149" i="45"/>
  <c r="Y174" i="45" s="1"/>
  <c r="Z149" i="45"/>
  <c r="Z199" i="45" s="1"/>
  <c r="AA149" i="45"/>
  <c r="AA174" i="45" s="1"/>
  <c r="AB149" i="45"/>
  <c r="AC149" i="45"/>
  <c r="AC199" i="45" s="1"/>
  <c r="AD149" i="45"/>
  <c r="AD199" i="45" s="1"/>
  <c r="AE149" i="45"/>
  <c r="AF149" i="45"/>
  <c r="AG149" i="45"/>
  <c r="AG174" i="45" s="1"/>
  <c r="AH149" i="45"/>
  <c r="AH199" i="45" s="1"/>
  <c r="AI149" i="45"/>
  <c r="AJ149" i="45"/>
  <c r="AK149" i="45"/>
  <c r="AK199" i="45" s="1"/>
  <c r="AL149" i="45"/>
  <c r="AL199" i="45" s="1"/>
  <c r="AM149" i="45"/>
  <c r="AN149" i="45"/>
  <c r="AN174" i="45" s="1"/>
  <c r="AO149" i="45"/>
  <c r="AO174" i="45" s="1"/>
  <c r="AP149" i="45"/>
  <c r="AP199" i="45" s="1"/>
  <c r="AQ149" i="45"/>
  <c r="AQ199" i="45" s="1"/>
  <c r="AR149" i="45"/>
  <c r="AS149" i="45"/>
  <c r="AS199" i="45" s="1"/>
  <c r="AT149" i="45"/>
  <c r="AT199" i="45" s="1"/>
  <c r="AU149" i="45"/>
  <c r="AV149" i="45"/>
  <c r="AV174" i="45" s="1"/>
  <c r="AW149" i="45"/>
  <c r="AW174" i="45" s="1"/>
  <c r="T150" i="45"/>
  <c r="U150" i="45"/>
  <c r="V150" i="45"/>
  <c r="W150" i="45"/>
  <c r="W200" i="45" s="1"/>
  <c r="X150" i="45"/>
  <c r="Y150" i="45"/>
  <c r="Z150" i="45"/>
  <c r="Z175" i="45" s="1"/>
  <c r="AA150" i="45"/>
  <c r="AA175" i="45" s="1"/>
  <c r="AB150" i="45"/>
  <c r="AC150" i="45"/>
  <c r="AC200" i="45" s="1"/>
  <c r="AD150" i="45"/>
  <c r="AD200" i="45" s="1"/>
  <c r="AE150" i="45"/>
  <c r="AE200" i="45" s="1"/>
  <c r="AF150" i="45"/>
  <c r="AG150" i="45"/>
  <c r="AG200" i="45" s="1"/>
  <c r="AH150" i="45"/>
  <c r="AH175" i="45" s="1"/>
  <c r="AI150" i="45"/>
  <c r="AI175" i="45" s="1"/>
  <c r="AJ150" i="45"/>
  <c r="AK150" i="45"/>
  <c r="AL150" i="45"/>
  <c r="AL200" i="45" s="1"/>
  <c r="AM150" i="45"/>
  <c r="AM200" i="45" s="1"/>
  <c r="AN150" i="45"/>
  <c r="AO150" i="45"/>
  <c r="AO175" i="45" s="1"/>
  <c r="AP150" i="45"/>
  <c r="AP175" i="45" s="1"/>
  <c r="AQ150" i="45"/>
  <c r="AQ175" i="45" s="1"/>
  <c r="AR150" i="45"/>
  <c r="AS150" i="45"/>
  <c r="AS200" i="45" s="1"/>
  <c r="AT150" i="45"/>
  <c r="AT200" i="45" s="1"/>
  <c r="AU150" i="45"/>
  <c r="AU200" i="45" s="1"/>
  <c r="AV150" i="45"/>
  <c r="AW150" i="45"/>
  <c r="AW175" i="45" s="1"/>
  <c r="T151" i="45"/>
  <c r="T176" i="45" s="1"/>
  <c r="U151" i="45"/>
  <c r="U176" i="45" s="1"/>
  <c r="V151" i="45"/>
  <c r="W151" i="45"/>
  <c r="X151" i="45"/>
  <c r="Y151" i="45"/>
  <c r="Y201" i="45" s="1"/>
  <c r="Z151" i="45"/>
  <c r="Z201" i="45" s="1"/>
  <c r="AA151" i="45"/>
  <c r="AB151" i="45"/>
  <c r="AC151" i="45"/>
  <c r="AC176" i="45" s="1"/>
  <c r="AD151" i="45"/>
  <c r="AD201" i="45" s="1"/>
  <c r="AE151" i="45"/>
  <c r="AF151" i="45"/>
  <c r="AG151" i="45"/>
  <c r="AG201" i="45" s="1"/>
  <c r="AH151" i="45"/>
  <c r="AH201" i="45" s="1"/>
  <c r="AI151" i="45"/>
  <c r="AJ151" i="45"/>
  <c r="AK151" i="45"/>
  <c r="AK176" i="45" s="1"/>
  <c r="AL151" i="45"/>
  <c r="AL201" i="45" s="1"/>
  <c r="AM151" i="45"/>
  <c r="AM201" i="45" s="1"/>
  <c r="AN151" i="45"/>
  <c r="AO151" i="45"/>
  <c r="AO201" i="45" s="1"/>
  <c r="AP151" i="45"/>
  <c r="AP201" i="45" s="1"/>
  <c r="AQ151" i="45"/>
  <c r="AQ201" i="45" s="1"/>
  <c r="AR151" i="45"/>
  <c r="AR176" i="45" s="1"/>
  <c r="AS151" i="45"/>
  <c r="AS176" i="45" s="1"/>
  <c r="AT151" i="45"/>
  <c r="AT201" i="45" s="1"/>
  <c r="AU151" i="45"/>
  <c r="AV151" i="45"/>
  <c r="AW151" i="45"/>
  <c r="AW201" i="45" s="1"/>
  <c r="T152" i="45"/>
  <c r="U152" i="45"/>
  <c r="V152" i="45"/>
  <c r="V177" i="45" s="1"/>
  <c r="W152" i="45"/>
  <c r="W177" i="45" s="1"/>
  <c r="X152" i="45"/>
  <c r="X177" i="45" s="1"/>
  <c r="Y152" i="45"/>
  <c r="Y177" i="45" s="1"/>
  <c r="Z152" i="45"/>
  <c r="Z177" i="45" s="1"/>
  <c r="AA152" i="45"/>
  <c r="AA202" i="45" s="1"/>
  <c r="AB152" i="45"/>
  <c r="AC152" i="45"/>
  <c r="AD152" i="45"/>
  <c r="AD177" i="45" s="1"/>
  <c r="AE152" i="45"/>
  <c r="AE177" i="45" s="1"/>
  <c r="AF152" i="45"/>
  <c r="AF177" i="45" s="1"/>
  <c r="AG152" i="45"/>
  <c r="AH152" i="45"/>
  <c r="AH177" i="45" s="1"/>
  <c r="AI152" i="45"/>
  <c r="AI202" i="45" s="1"/>
  <c r="AJ152" i="45"/>
  <c r="AK152" i="45"/>
  <c r="AL152" i="45"/>
  <c r="AL177" i="45" s="1"/>
  <c r="AM152" i="45"/>
  <c r="AM177" i="45" s="1"/>
  <c r="AN152" i="45"/>
  <c r="AN177" i="45" s="1"/>
  <c r="AO152" i="45"/>
  <c r="AO177" i="45" s="1"/>
  <c r="AP152" i="45"/>
  <c r="AP177" i="45" s="1"/>
  <c r="AQ152" i="45"/>
  <c r="AQ202" i="45" s="1"/>
  <c r="AR152" i="45"/>
  <c r="AS152" i="45"/>
  <c r="AT152" i="45"/>
  <c r="AT177" i="45" s="1"/>
  <c r="AU152" i="45"/>
  <c r="AU177" i="45" s="1"/>
  <c r="AV152" i="45"/>
  <c r="AV177" i="45" s="1"/>
  <c r="AW152" i="45"/>
  <c r="T153" i="45"/>
  <c r="U153" i="45"/>
  <c r="V153" i="45"/>
  <c r="W153" i="45"/>
  <c r="X153" i="45"/>
  <c r="X178" i="45" s="1"/>
  <c r="Y153" i="45"/>
  <c r="Y178" i="45" s="1"/>
  <c r="Z153" i="45"/>
  <c r="Z203" i="45" s="1"/>
  <c r="AA153" i="45"/>
  <c r="AB153" i="45"/>
  <c r="AC153" i="45"/>
  <c r="AC203" i="45" s="1"/>
  <c r="AD153" i="45"/>
  <c r="AD203" i="45" s="1"/>
  <c r="AE153" i="45"/>
  <c r="AF153" i="45"/>
  <c r="AF178" i="45" s="1"/>
  <c r="AG153" i="45"/>
  <c r="AG178" i="45" s="1"/>
  <c r="AH153" i="45"/>
  <c r="AH203" i="45" s="1"/>
  <c r="AI153" i="45"/>
  <c r="AI178" i="45" s="1"/>
  <c r="AJ153" i="45"/>
  <c r="AK153" i="45"/>
  <c r="AK203" i="45" s="1"/>
  <c r="AL153" i="45"/>
  <c r="AL203" i="45" s="1"/>
  <c r="AM153" i="45"/>
  <c r="AN153" i="45"/>
  <c r="AN178" i="45" s="1"/>
  <c r="AO153" i="45"/>
  <c r="AO178" i="45" s="1"/>
  <c r="AP153" i="45"/>
  <c r="AP203" i="45" s="1"/>
  <c r="AQ153" i="45"/>
  <c r="AQ178" i="45" s="1"/>
  <c r="AR153" i="45"/>
  <c r="AS153" i="45"/>
  <c r="AS203" i="45" s="1"/>
  <c r="AT153" i="45"/>
  <c r="AT203" i="45" s="1"/>
  <c r="AU153" i="45"/>
  <c r="AV153" i="45"/>
  <c r="AV178" i="45" s="1"/>
  <c r="AW153" i="45"/>
  <c r="AW178" i="45" s="1"/>
  <c r="T154" i="45"/>
  <c r="U154" i="45"/>
  <c r="V154" i="45"/>
  <c r="W154" i="45"/>
  <c r="X154" i="45"/>
  <c r="Y154" i="45"/>
  <c r="Y179" i="45" s="1"/>
  <c r="Z154" i="45"/>
  <c r="AA154" i="45"/>
  <c r="AA179" i="45" s="1"/>
  <c r="AB154" i="45"/>
  <c r="AC154" i="45"/>
  <c r="AD154" i="45"/>
  <c r="AE154" i="45"/>
  <c r="AF154" i="45"/>
  <c r="AG154" i="45"/>
  <c r="AG179" i="45" s="1"/>
  <c r="AH154" i="45"/>
  <c r="AI154" i="45"/>
  <c r="AI179" i="45" s="1"/>
  <c r="AJ154" i="45"/>
  <c r="AK154" i="45"/>
  <c r="AK179" i="45" s="1"/>
  <c r="AL154" i="45"/>
  <c r="AM154" i="45"/>
  <c r="AN154" i="45"/>
  <c r="AO154" i="45"/>
  <c r="AO179" i="45" s="1"/>
  <c r="AP154" i="45"/>
  <c r="AP179" i="45" s="1"/>
  <c r="AQ154" i="45"/>
  <c r="AQ179" i="45" s="1"/>
  <c r="AR154" i="45"/>
  <c r="AS154" i="45"/>
  <c r="AS179" i="45" s="1"/>
  <c r="AT154" i="45"/>
  <c r="AU154" i="45"/>
  <c r="AV154" i="45"/>
  <c r="AW154" i="45"/>
  <c r="AW179" i="45" s="1"/>
  <c r="T155" i="45"/>
  <c r="T180" i="45" s="1"/>
  <c r="U155" i="45"/>
  <c r="U180" i="45" s="1"/>
  <c r="V155" i="45"/>
  <c r="W155" i="45"/>
  <c r="W180" i="45" s="1"/>
  <c r="X155" i="45"/>
  <c r="Y155" i="45"/>
  <c r="Z155" i="45"/>
  <c r="AA155" i="45"/>
  <c r="AA180" i="45" s="1"/>
  <c r="AB155" i="45"/>
  <c r="AB180" i="45" s="1"/>
  <c r="AC155" i="45"/>
  <c r="AC180" i="45" s="1"/>
  <c r="AD155" i="45"/>
  <c r="AE155" i="45"/>
  <c r="AE180" i="45" s="1"/>
  <c r="AF155" i="45"/>
  <c r="AG155" i="45"/>
  <c r="AH155" i="45"/>
  <c r="AI155" i="45"/>
  <c r="AI180" i="45" s="1"/>
  <c r="AJ155" i="45"/>
  <c r="AJ180" i="45" s="1"/>
  <c r="AK155" i="45"/>
  <c r="AK180" i="45" s="1"/>
  <c r="AL155" i="45"/>
  <c r="AM155" i="45"/>
  <c r="AM180" i="45" s="1"/>
  <c r="AN155" i="45"/>
  <c r="AO155" i="45"/>
  <c r="AP155" i="45"/>
  <c r="AQ155" i="45"/>
  <c r="AQ180" i="45" s="1"/>
  <c r="AR155" i="45"/>
  <c r="AR180" i="45" s="1"/>
  <c r="AS155" i="45"/>
  <c r="AS180" i="45" s="1"/>
  <c r="AT155" i="45"/>
  <c r="AU155" i="45"/>
  <c r="AU180" i="45" s="1"/>
  <c r="AV155" i="45"/>
  <c r="AW155" i="45"/>
  <c r="T156" i="45"/>
  <c r="U156" i="45"/>
  <c r="V156" i="45"/>
  <c r="V181" i="45" s="1"/>
  <c r="W156" i="45"/>
  <c r="W181" i="45" s="1"/>
  <c r="X156" i="45"/>
  <c r="Y156" i="45"/>
  <c r="Y181" i="45" s="1"/>
  <c r="Z156" i="45"/>
  <c r="AA156" i="45"/>
  <c r="AB156" i="45"/>
  <c r="AC156" i="45"/>
  <c r="AC181" i="45" s="1"/>
  <c r="AD156" i="45"/>
  <c r="AE156" i="45"/>
  <c r="AE181" i="45" s="1"/>
  <c r="AF156" i="45"/>
  <c r="AG156" i="45"/>
  <c r="AG181" i="45" s="1"/>
  <c r="AH156" i="45"/>
  <c r="AI156" i="45"/>
  <c r="AJ156" i="45"/>
  <c r="AK156" i="45"/>
  <c r="AK181" i="45" s="1"/>
  <c r="AL156" i="45"/>
  <c r="AM156" i="45"/>
  <c r="AM181" i="45" s="1"/>
  <c r="AN156" i="45"/>
  <c r="AO156" i="45"/>
  <c r="AO181" i="45" s="1"/>
  <c r="AP156" i="45"/>
  <c r="AQ156" i="45"/>
  <c r="AR156" i="45"/>
  <c r="AS156" i="45"/>
  <c r="AS181" i="45" s="1"/>
  <c r="AT156" i="45"/>
  <c r="AT181" i="45" s="1"/>
  <c r="AU156" i="45"/>
  <c r="AU181" i="45" s="1"/>
  <c r="AV156" i="45"/>
  <c r="AW156" i="45"/>
  <c r="AW181" i="45" s="1"/>
  <c r="T157" i="45"/>
  <c r="U157" i="45"/>
  <c r="V157" i="45"/>
  <c r="W157" i="45"/>
  <c r="W182" i="45" s="1"/>
  <c r="X157" i="45"/>
  <c r="X182" i="45" s="1"/>
  <c r="Y157" i="45"/>
  <c r="Y182" i="45" s="1"/>
  <c r="Z157" i="45"/>
  <c r="AA157" i="45"/>
  <c r="AA182" i="45" s="1"/>
  <c r="AB157" i="45"/>
  <c r="AC157" i="45"/>
  <c r="AD157" i="45"/>
  <c r="AE157" i="45"/>
  <c r="AE182" i="45" s="1"/>
  <c r="AF157" i="45"/>
  <c r="AF182" i="45" s="1"/>
  <c r="AG157" i="45"/>
  <c r="AG182" i="45" s="1"/>
  <c r="AH157" i="45"/>
  <c r="AI157" i="45"/>
  <c r="AI182" i="45" s="1"/>
  <c r="AJ157" i="45"/>
  <c r="AK157" i="45"/>
  <c r="AL157" i="45"/>
  <c r="AM157" i="45"/>
  <c r="AM182" i="45" s="1"/>
  <c r="AN157" i="45"/>
  <c r="AN182" i="45" s="1"/>
  <c r="AO157" i="45"/>
  <c r="AO182" i="45" s="1"/>
  <c r="AP157" i="45"/>
  <c r="AQ157" i="45"/>
  <c r="AQ182" i="45" s="1"/>
  <c r="AR157" i="45"/>
  <c r="AS157" i="45"/>
  <c r="AT157" i="45"/>
  <c r="AU157" i="45"/>
  <c r="AU182" i="45" s="1"/>
  <c r="AV157" i="45"/>
  <c r="AV182" i="45" s="1"/>
  <c r="AW157" i="45"/>
  <c r="AW182" i="45" s="1"/>
  <c r="T158" i="45"/>
  <c r="U158" i="45"/>
  <c r="V158" i="45"/>
  <c r="W158" i="45"/>
  <c r="X158" i="45"/>
  <c r="Y158" i="45"/>
  <c r="Y183" i="45" s="1"/>
  <c r="Z158" i="45"/>
  <c r="Z183" i="45" s="1"/>
  <c r="AA158" i="45"/>
  <c r="AA183" i="45" s="1"/>
  <c r="AB158" i="45"/>
  <c r="AC158" i="45"/>
  <c r="AC183" i="45" s="1"/>
  <c r="AD158" i="45"/>
  <c r="AE158" i="45"/>
  <c r="AF158" i="45"/>
  <c r="AG158" i="45"/>
  <c r="AG183" i="45" s="1"/>
  <c r="AH158" i="45"/>
  <c r="AI158" i="45"/>
  <c r="AI183" i="45" s="1"/>
  <c r="AJ158" i="45"/>
  <c r="AK158" i="45"/>
  <c r="AL158" i="45"/>
  <c r="AM158" i="45"/>
  <c r="AN158" i="45"/>
  <c r="AO158" i="45"/>
  <c r="AP158" i="45"/>
  <c r="AQ158" i="45"/>
  <c r="AQ183" i="45" s="1"/>
  <c r="AR158" i="45"/>
  <c r="AS158" i="45"/>
  <c r="AS183" i="45" s="1"/>
  <c r="AT158" i="45"/>
  <c r="AU158" i="45"/>
  <c r="AV158" i="45"/>
  <c r="AW158" i="45"/>
  <c r="AW183" i="45" s="1"/>
  <c r="T159" i="45"/>
  <c r="T184" i="45" s="1"/>
  <c r="U159" i="45"/>
  <c r="U184" i="45" s="1"/>
  <c r="V159" i="45"/>
  <c r="W159" i="45"/>
  <c r="W184" i="45" s="1"/>
  <c r="X159" i="45"/>
  <c r="Y159" i="45"/>
  <c r="Z159" i="45"/>
  <c r="AA159" i="45"/>
  <c r="AA184" i="45" s="1"/>
  <c r="AB159" i="45"/>
  <c r="AB184" i="45" s="1"/>
  <c r="AC159" i="45"/>
  <c r="AC184" i="45" s="1"/>
  <c r="AD159" i="45"/>
  <c r="AE159" i="45"/>
  <c r="AE184" i="45" s="1"/>
  <c r="AF159" i="45"/>
  <c r="AG159" i="45"/>
  <c r="AH159" i="45"/>
  <c r="AI159" i="45"/>
  <c r="AI184" i="45" s="1"/>
  <c r="AJ159" i="45"/>
  <c r="AJ184" i="45" s="1"/>
  <c r="AK159" i="45"/>
  <c r="AK184" i="45" s="1"/>
  <c r="AL159" i="45"/>
  <c r="AM159" i="45"/>
  <c r="AM184" i="45" s="1"/>
  <c r="AN159" i="45"/>
  <c r="AO159" i="45"/>
  <c r="AP159" i="45"/>
  <c r="AQ159" i="45"/>
  <c r="AQ184" i="45" s="1"/>
  <c r="AR159" i="45"/>
  <c r="AR184" i="45" s="1"/>
  <c r="AS159" i="45"/>
  <c r="AS184" i="45" s="1"/>
  <c r="AT159" i="45"/>
  <c r="AU159" i="45"/>
  <c r="AU184" i="45" s="1"/>
  <c r="AV159" i="45"/>
  <c r="AW159" i="45"/>
  <c r="T160" i="45"/>
  <c r="U160" i="45"/>
  <c r="V160" i="45"/>
  <c r="V185" i="45" s="1"/>
  <c r="W160" i="45"/>
  <c r="W185" i="45" s="1"/>
  <c r="X160" i="45"/>
  <c r="Y160" i="45"/>
  <c r="Y185" i="45" s="1"/>
  <c r="Z160" i="45"/>
  <c r="AA160" i="45"/>
  <c r="AB160" i="45"/>
  <c r="AB185" i="45" s="1"/>
  <c r="AC160" i="45"/>
  <c r="AC185" i="45" s="1"/>
  <c r="AD160" i="45"/>
  <c r="AE160" i="45"/>
  <c r="AE185" i="45" s="1"/>
  <c r="AF160" i="45"/>
  <c r="AG160" i="45"/>
  <c r="AG185" i="45" s="1"/>
  <c r="AH160" i="45"/>
  <c r="AI160" i="45"/>
  <c r="AJ160" i="45"/>
  <c r="AK160" i="45"/>
  <c r="AK185" i="45" s="1"/>
  <c r="AL160" i="45"/>
  <c r="AM160" i="45"/>
  <c r="AM185" i="45" s="1"/>
  <c r="AN160" i="45"/>
  <c r="AO160" i="45"/>
  <c r="AO185" i="45" s="1"/>
  <c r="AP160" i="45"/>
  <c r="AQ160" i="45"/>
  <c r="AR160" i="45"/>
  <c r="AS160" i="45"/>
  <c r="AS185" i="45" s="1"/>
  <c r="AT160" i="45"/>
  <c r="AT185" i="45" s="1"/>
  <c r="AU160" i="45"/>
  <c r="AU185" i="45" s="1"/>
  <c r="AV160" i="45"/>
  <c r="AW160" i="45"/>
  <c r="T161" i="45"/>
  <c r="U161" i="45"/>
  <c r="V161" i="45"/>
  <c r="W161" i="45"/>
  <c r="X161" i="45"/>
  <c r="X186" i="45" s="1"/>
  <c r="Y161" i="45"/>
  <c r="Y186" i="45" s="1"/>
  <c r="Z161" i="45"/>
  <c r="AA161" i="45"/>
  <c r="AA186" i="45" s="1"/>
  <c r="AB161" i="45"/>
  <c r="AC161" i="45"/>
  <c r="AD161" i="45"/>
  <c r="AE161" i="45"/>
  <c r="AE186" i="45" s="1"/>
  <c r="AF161" i="45"/>
  <c r="AF186" i="45" s="1"/>
  <c r="AG161" i="45"/>
  <c r="AG186" i="45" s="1"/>
  <c r="AH161" i="45"/>
  <c r="AI161" i="45"/>
  <c r="AJ161" i="45"/>
  <c r="AK161" i="45"/>
  <c r="AL161" i="45"/>
  <c r="AM161" i="45"/>
  <c r="AM186" i="45" s="1"/>
  <c r="AN161" i="45"/>
  <c r="AN186" i="45" s="1"/>
  <c r="AO161" i="45"/>
  <c r="AO186" i="45" s="1"/>
  <c r="AP161" i="45"/>
  <c r="AQ161" i="45"/>
  <c r="AQ186" i="45" s="1"/>
  <c r="AR161" i="45"/>
  <c r="AS161" i="45"/>
  <c r="AT161" i="45"/>
  <c r="AU161" i="45"/>
  <c r="AU186" i="45" s="1"/>
  <c r="AV161" i="45"/>
  <c r="AV186" i="45" s="1"/>
  <c r="AW161" i="45"/>
  <c r="AW186" i="45" s="1"/>
  <c r="S147" i="45"/>
  <c r="S148" i="45"/>
  <c r="S149" i="45"/>
  <c r="S150" i="45"/>
  <c r="S151" i="45"/>
  <c r="S152" i="45"/>
  <c r="S153" i="45"/>
  <c r="S154" i="45"/>
  <c r="S179" i="45" s="1"/>
  <c r="S155" i="45"/>
  <c r="S156" i="45"/>
  <c r="S157" i="45"/>
  <c r="S158" i="45"/>
  <c r="S183" i="45" s="1"/>
  <c r="S159" i="45"/>
  <c r="S160" i="45"/>
  <c r="S161" i="45"/>
  <c r="S186" i="45" s="1"/>
  <c r="S146" i="45"/>
  <c r="S171" i="45" s="1"/>
  <c r="K146" i="45"/>
  <c r="L146" i="45"/>
  <c r="M146" i="45"/>
  <c r="N146" i="45"/>
  <c r="O146" i="45"/>
  <c r="P146" i="45"/>
  <c r="Q146" i="45"/>
  <c r="Q171" i="45" s="1"/>
  <c r="K147" i="45"/>
  <c r="K172" i="45" s="1"/>
  <c r="L147" i="45"/>
  <c r="M147" i="45"/>
  <c r="N147" i="45"/>
  <c r="O147" i="45"/>
  <c r="P147" i="45"/>
  <c r="Q147" i="45"/>
  <c r="K148" i="45"/>
  <c r="L148" i="45"/>
  <c r="L173" i="45" s="1"/>
  <c r="M148" i="45"/>
  <c r="N148" i="45"/>
  <c r="O148" i="45"/>
  <c r="P148" i="45"/>
  <c r="Q148" i="45"/>
  <c r="K149" i="45"/>
  <c r="L149" i="45"/>
  <c r="M149" i="45"/>
  <c r="N149" i="45"/>
  <c r="O149" i="45"/>
  <c r="P149" i="45"/>
  <c r="Q149" i="45"/>
  <c r="K150" i="45"/>
  <c r="L150" i="45"/>
  <c r="M150" i="45"/>
  <c r="N150" i="45"/>
  <c r="O150" i="45"/>
  <c r="P150" i="45"/>
  <c r="Q150" i="45"/>
  <c r="K151" i="45"/>
  <c r="L151" i="45"/>
  <c r="M151" i="45"/>
  <c r="N151" i="45"/>
  <c r="N176" i="45" s="1"/>
  <c r="O151" i="45"/>
  <c r="P151" i="45"/>
  <c r="Q151" i="45"/>
  <c r="K152" i="45"/>
  <c r="L152" i="45"/>
  <c r="M152" i="45"/>
  <c r="N152" i="45"/>
  <c r="O152" i="45"/>
  <c r="O177" i="45" s="1"/>
  <c r="P152" i="45"/>
  <c r="P177" i="45" s="1"/>
  <c r="Q152" i="45"/>
  <c r="K153" i="45"/>
  <c r="L153" i="45"/>
  <c r="M153" i="45"/>
  <c r="N153" i="45"/>
  <c r="O153" i="45"/>
  <c r="P153" i="45"/>
  <c r="Q153" i="45"/>
  <c r="Q178" i="45" s="1"/>
  <c r="K154" i="45"/>
  <c r="L154" i="45"/>
  <c r="M154" i="45"/>
  <c r="N154" i="45"/>
  <c r="O154" i="45"/>
  <c r="P154" i="45"/>
  <c r="Q154" i="45"/>
  <c r="Q179" i="45" s="1"/>
  <c r="K155" i="45"/>
  <c r="K180" i="45" s="1"/>
  <c r="L155" i="45"/>
  <c r="M155" i="45"/>
  <c r="N155" i="45"/>
  <c r="O155" i="45"/>
  <c r="P155" i="45"/>
  <c r="Q155" i="45"/>
  <c r="K156" i="45"/>
  <c r="K181" i="45" s="1"/>
  <c r="L156" i="45"/>
  <c r="L181" i="45" s="1"/>
  <c r="M156" i="45"/>
  <c r="N156" i="45"/>
  <c r="O156" i="45"/>
  <c r="P156" i="45"/>
  <c r="Q156" i="45"/>
  <c r="K157" i="45"/>
  <c r="L157" i="45"/>
  <c r="L182" i="45" s="1"/>
  <c r="M157" i="45"/>
  <c r="M182" i="45" s="1"/>
  <c r="N157" i="45"/>
  <c r="O157" i="45"/>
  <c r="O182" i="45" s="1"/>
  <c r="P157" i="45"/>
  <c r="Q157" i="45"/>
  <c r="K158" i="45"/>
  <c r="L158" i="45"/>
  <c r="L183" i="45" s="1"/>
  <c r="M158" i="45"/>
  <c r="M183" i="45" s="1"/>
  <c r="N158" i="45"/>
  <c r="N183" i="45" s="1"/>
  <c r="O158" i="45"/>
  <c r="P158" i="45"/>
  <c r="P183" i="45" s="1"/>
  <c r="Q158" i="45"/>
  <c r="K159" i="45"/>
  <c r="L159" i="45"/>
  <c r="M159" i="45"/>
  <c r="M184" i="45" s="1"/>
  <c r="N159" i="45"/>
  <c r="N184" i="45" s="1"/>
  <c r="O159" i="45"/>
  <c r="O184" i="45" s="1"/>
  <c r="P159" i="45"/>
  <c r="P184" i="45" s="1"/>
  <c r="Q159" i="45"/>
  <c r="Q184" i="45" s="1"/>
  <c r="K160" i="45"/>
  <c r="L160" i="45"/>
  <c r="M160" i="45"/>
  <c r="N160" i="45"/>
  <c r="N185" i="45" s="1"/>
  <c r="O160" i="45"/>
  <c r="O185" i="45" s="1"/>
  <c r="P160" i="45"/>
  <c r="P185" i="45" s="1"/>
  <c r="Q160" i="45"/>
  <c r="Q185" i="45" s="1"/>
  <c r="K161" i="45"/>
  <c r="K186" i="45" s="1"/>
  <c r="L161" i="45"/>
  <c r="M161" i="45"/>
  <c r="N161" i="45"/>
  <c r="O161" i="45"/>
  <c r="O186" i="45" s="1"/>
  <c r="P161" i="45"/>
  <c r="P186" i="45" s="1"/>
  <c r="Q161" i="45"/>
  <c r="Q186" i="45" s="1"/>
  <c r="J147" i="45"/>
  <c r="J148" i="45"/>
  <c r="J149" i="45"/>
  <c r="J150" i="45"/>
  <c r="J151" i="45"/>
  <c r="J152" i="45"/>
  <c r="J153" i="45"/>
  <c r="J178" i="45" s="1"/>
  <c r="J154" i="45"/>
  <c r="J179" i="45" s="1"/>
  <c r="J155" i="45"/>
  <c r="J156" i="45"/>
  <c r="J157" i="45"/>
  <c r="J158" i="45"/>
  <c r="J159" i="45"/>
  <c r="J160" i="45"/>
  <c r="J161" i="45"/>
  <c r="J186" i="45" s="1"/>
  <c r="J146" i="45"/>
  <c r="J171" i="45" s="1"/>
  <c r="E146" i="45"/>
  <c r="F146" i="45"/>
  <c r="G146" i="45"/>
  <c r="H146" i="45"/>
  <c r="E147" i="45"/>
  <c r="F147" i="45"/>
  <c r="G147" i="45"/>
  <c r="H147" i="45"/>
  <c r="H172" i="45" s="1"/>
  <c r="E148" i="45"/>
  <c r="F148" i="45"/>
  <c r="G148" i="45"/>
  <c r="H148" i="45"/>
  <c r="E149" i="45"/>
  <c r="F149" i="45"/>
  <c r="G149" i="45"/>
  <c r="G174" i="45" s="1"/>
  <c r="H149" i="45"/>
  <c r="H174" i="45" s="1"/>
  <c r="E150" i="45"/>
  <c r="E175" i="45" s="1"/>
  <c r="F150" i="45"/>
  <c r="G150" i="45"/>
  <c r="H150" i="45"/>
  <c r="E151" i="45"/>
  <c r="F151" i="45"/>
  <c r="G151" i="45"/>
  <c r="H151" i="45"/>
  <c r="H176" i="45" s="1"/>
  <c r="E152" i="45"/>
  <c r="E177" i="45" s="1"/>
  <c r="F152" i="45"/>
  <c r="G152" i="45"/>
  <c r="H152" i="45"/>
  <c r="E153" i="45"/>
  <c r="F153" i="45"/>
  <c r="G153" i="45"/>
  <c r="G178" i="45" s="1"/>
  <c r="H153" i="45"/>
  <c r="H178" i="45" s="1"/>
  <c r="E154" i="45"/>
  <c r="E179" i="45" s="1"/>
  <c r="F154" i="45"/>
  <c r="G154" i="45"/>
  <c r="H154" i="45"/>
  <c r="E155" i="45"/>
  <c r="F155" i="45"/>
  <c r="G155" i="45"/>
  <c r="G180" i="45" s="1"/>
  <c r="H155" i="45"/>
  <c r="H180" i="45" s="1"/>
  <c r="E156" i="45"/>
  <c r="E181" i="45" s="1"/>
  <c r="F156" i="45"/>
  <c r="G156" i="45"/>
  <c r="H156" i="45"/>
  <c r="E157" i="45"/>
  <c r="F157" i="45"/>
  <c r="G157" i="45"/>
  <c r="G182" i="45" s="1"/>
  <c r="H157" i="45"/>
  <c r="H182" i="45" s="1"/>
  <c r="E158" i="45"/>
  <c r="E183" i="45" s="1"/>
  <c r="F158" i="45"/>
  <c r="G158" i="45"/>
  <c r="H158" i="45"/>
  <c r="H183" i="45" s="1"/>
  <c r="E159" i="45"/>
  <c r="F159" i="45"/>
  <c r="G159" i="45"/>
  <c r="H159" i="45"/>
  <c r="H184" i="45" s="1"/>
  <c r="E160" i="45"/>
  <c r="E185" i="45" s="1"/>
  <c r="F160" i="45"/>
  <c r="G160" i="45"/>
  <c r="H160" i="45"/>
  <c r="H185" i="45" s="1"/>
  <c r="E161" i="45"/>
  <c r="F161" i="45"/>
  <c r="G161" i="45"/>
  <c r="G186" i="45" s="1"/>
  <c r="H161" i="45"/>
  <c r="H186" i="45" s="1"/>
  <c r="D147" i="45"/>
  <c r="D148" i="45"/>
  <c r="D149" i="45"/>
  <c r="D174" i="45" s="1"/>
  <c r="D150" i="45"/>
  <c r="D151" i="45"/>
  <c r="D152" i="45"/>
  <c r="D153" i="45"/>
  <c r="D178" i="45" s="1"/>
  <c r="D154" i="45"/>
  <c r="D179" i="45" s="1"/>
  <c r="D155" i="45"/>
  <c r="D180" i="45" s="1"/>
  <c r="D156" i="45"/>
  <c r="D157" i="45"/>
  <c r="D182" i="45" s="1"/>
  <c r="D158" i="45"/>
  <c r="D159" i="45"/>
  <c r="D184" i="45" s="1"/>
  <c r="D160" i="45"/>
  <c r="D161" i="45"/>
  <c r="D186" i="45" s="1"/>
  <c r="D146" i="45"/>
  <c r="H108" i="45"/>
  <c r="H107" i="45"/>
  <c r="H106" i="45"/>
  <c r="H105" i="45"/>
  <c r="T171" i="45"/>
  <c r="U171" i="45"/>
  <c r="V171" i="45"/>
  <c r="W171" i="45"/>
  <c r="X171" i="45"/>
  <c r="AB171" i="45"/>
  <c r="AB196" i="45" s="1"/>
  <c r="AB222" i="45" s="1"/>
  <c r="AB228" i="45" s="1"/>
  <c r="AD171" i="45"/>
  <c r="AE171" i="45"/>
  <c r="AF171" i="45"/>
  <c r="AJ171" i="45"/>
  <c r="AJ196" i="45" s="1"/>
  <c r="AK171" i="45"/>
  <c r="AL171" i="45"/>
  <c r="AM171" i="45"/>
  <c r="AN171" i="45"/>
  <c r="AO171" i="45"/>
  <c r="AR171" i="45"/>
  <c r="AR196" i="45" s="1"/>
  <c r="AT171" i="45"/>
  <c r="AU171" i="45"/>
  <c r="AV171" i="45"/>
  <c r="T172" i="45"/>
  <c r="V172" i="45"/>
  <c r="X172" i="45"/>
  <c r="X197" i="45" s="1"/>
  <c r="Y172" i="45"/>
  <c r="Z172" i="45"/>
  <c r="AB172" i="45"/>
  <c r="AD172" i="45"/>
  <c r="AE172" i="45"/>
  <c r="AF172" i="45"/>
  <c r="AF197" i="45" s="1"/>
  <c r="AG172" i="45"/>
  <c r="AH172" i="45"/>
  <c r="AL172" i="45"/>
  <c r="AN172" i="45"/>
  <c r="AN197" i="45" s="1"/>
  <c r="AO172" i="45"/>
  <c r="AP172" i="45"/>
  <c r="AT172" i="45"/>
  <c r="AU172" i="45"/>
  <c r="AV172" i="45"/>
  <c r="AV197" i="45" s="1"/>
  <c r="AW172" i="45"/>
  <c r="T173" i="45"/>
  <c r="U173" i="45"/>
  <c r="X173" i="45"/>
  <c r="Z173" i="45"/>
  <c r="AA173" i="45"/>
  <c r="AB173" i="45"/>
  <c r="AB198" i="45" s="1"/>
  <c r="AF173" i="45"/>
  <c r="AG173" i="45"/>
  <c r="AH173" i="45"/>
  <c r="AI173" i="45"/>
  <c r="AJ173" i="45"/>
  <c r="AJ198" i="45" s="1"/>
  <c r="AN173" i="45"/>
  <c r="AP173" i="45"/>
  <c r="AQ173" i="45"/>
  <c r="AR173" i="45"/>
  <c r="AR198" i="45" s="1"/>
  <c r="AV173" i="45"/>
  <c r="AW173" i="45"/>
  <c r="T174" i="45"/>
  <c r="U174" i="45"/>
  <c r="V174" i="45"/>
  <c r="W174" i="45"/>
  <c r="X174" i="45"/>
  <c r="X199" i="45" s="1"/>
  <c r="Z174" i="45"/>
  <c r="AB174" i="45"/>
  <c r="AC174" i="45"/>
  <c r="AD174" i="45"/>
  <c r="AF174" i="45"/>
  <c r="AF199" i="45" s="1"/>
  <c r="AH174" i="45"/>
  <c r="AJ174" i="45"/>
  <c r="AK174" i="45"/>
  <c r="AL174" i="45"/>
  <c r="AP174" i="45"/>
  <c r="AQ174" i="45"/>
  <c r="AR174" i="45"/>
  <c r="AS174" i="45"/>
  <c r="AT174" i="45"/>
  <c r="T175" i="45"/>
  <c r="U175" i="45"/>
  <c r="V175" i="45"/>
  <c r="W175" i="45"/>
  <c r="X175" i="45"/>
  <c r="AB175" i="45"/>
  <c r="AC175" i="45"/>
  <c r="AD175" i="45"/>
  <c r="AE175" i="45"/>
  <c r="AF175" i="45"/>
  <c r="AG175" i="45"/>
  <c r="AJ175" i="45"/>
  <c r="AL175" i="45"/>
  <c r="AM175" i="45"/>
  <c r="AN175" i="45"/>
  <c r="AR175" i="45"/>
  <c r="AS175" i="45"/>
  <c r="AT175" i="45"/>
  <c r="AU175" i="45"/>
  <c r="AV175" i="45"/>
  <c r="V176" i="45"/>
  <c r="X176" i="45"/>
  <c r="Y176" i="45"/>
  <c r="Z176" i="45"/>
  <c r="AB176" i="45"/>
  <c r="AD176" i="45"/>
  <c r="AF176" i="45"/>
  <c r="AG176" i="45"/>
  <c r="AH176" i="45"/>
  <c r="AJ176" i="45"/>
  <c r="AL176" i="45"/>
  <c r="AM176" i="45"/>
  <c r="AN176" i="45"/>
  <c r="AO176" i="45"/>
  <c r="AP176" i="45"/>
  <c r="AQ176" i="45"/>
  <c r="AT176" i="45"/>
  <c r="AV176" i="45"/>
  <c r="AW176" i="45"/>
  <c r="U177" i="45"/>
  <c r="AA177" i="45"/>
  <c r="AB177" i="45"/>
  <c r="AB202" i="45" s="1"/>
  <c r="AI177" i="45"/>
  <c r="AJ177" i="45"/>
  <c r="AJ202" i="45" s="1"/>
  <c r="AQ177" i="45"/>
  <c r="AR177" i="45"/>
  <c r="AR202" i="45" s="1"/>
  <c r="U178" i="45"/>
  <c r="V178" i="45"/>
  <c r="Z178" i="45"/>
  <c r="AB178" i="45"/>
  <c r="AB203" i="45" s="1"/>
  <c r="AC178" i="45"/>
  <c r="AD178" i="45"/>
  <c r="AH178" i="45"/>
  <c r="AJ178" i="45"/>
  <c r="AK178" i="45"/>
  <c r="AL178" i="45"/>
  <c r="AP178" i="45"/>
  <c r="AR178" i="45"/>
  <c r="AS178" i="45"/>
  <c r="AT178" i="45"/>
  <c r="T179" i="45"/>
  <c r="U179" i="45"/>
  <c r="V179" i="45"/>
  <c r="W179" i="45"/>
  <c r="X179" i="45"/>
  <c r="Z179" i="45"/>
  <c r="AB179" i="45"/>
  <c r="AC179" i="45"/>
  <c r="AD179" i="45"/>
  <c r="AE179" i="45"/>
  <c r="AF179" i="45"/>
  <c r="AH179" i="45"/>
  <c r="AJ179" i="45"/>
  <c r="AL179" i="45"/>
  <c r="AM179" i="45"/>
  <c r="AN179" i="45"/>
  <c r="AR179" i="45"/>
  <c r="AT179" i="45"/>
  <c r="AU179" i="45"/>
  <c r="AV179" i="45"/>
  <c r="V180" i="45"/>
  <c r="X180" i="45"/>
  <c r="Y180" i="45"/>
  <c r="Z180" i="45"/>
  <c r="AD180" i="45"/>
  <c r="AF180" i="45"/>
  <c r="AG180" i="45"/>
  <c r="AH180" i="45"/>
  <c r="AL180" i="45"/>
  <c r="AN180" i="45"/>
  <c r="AO180" i="45"/>
  <c r="AP180" i="45"/>
  <c r="AT180" i="45"/>
  <c r="AV180" i="45"/>
  <c r="AW180" i="45"/>
  <c r="T181" i="45"/>
  <c r="U181" i="45"/>
  <c r="X181" i="45"/>
  <c r="Z181" i="45"/>
  <c r="AA181" i="45"/>
  <c r="AB181" i="45"/>
  <c r="AD181" i="45"/>
  <c r="AF181" i="45"/>
  <c r="AH181" i="45"/>
  <c r="AI181" i="45"/>
  <c r="AJ181" i="45"/>
  <c r="AL181" i="45"/>
  <c r="AN181" i="45"/>
  <c r="AP181" i="45"/>
  <c r="AQ181" i="45"/>
  <c r="AR181" i="45"/>
  <c r="AV181" i="45"/>
  <c r="T182" i="45"/>
  <c r="U182" i="45"/>
  <c r="V182" i="45"/>
  <c r="Z182" i="45"/>
  <c r="AB182" i="45"/>
  <c r="AC182" i="45"/>
  <c r="AD182" i="45"/>
  <c r="AH182" i="45"/>
  <c r="AJ182" i="45"/>
  <c r="AK182" i="45"/>
  <c r="AL182" i="45"/>
  <c r="AP182" i="45"/>
  <c r="AR182" i="45"/>
  <c r="AS182" i="45"/>
  <c r="AT182" i="45"/>
  <c r="T183" i="45"/>
  <c r="U183" i="45"/>
  <c r="V183" i="45"/>
  <c r="W183" i="45"/>
  <c r="X183" i="45"/>
  <c r="AB183" i="45"/>
  <c r="AD183" i="45"/>
  <c r="AE183" i="45"/>
  <c r="AF183" i="45"/>
  <c r="AH183" i="45"/>
  <c r="AJ183" i="45"/>
  <c r="AK183" i="45"/>
  <c r="AL183" i="45"/>
  <c r="AM183" i="45"/>
  <c r="AN183" i="45"/>
  <c r="AO183" i="45"/>
  <c r="AP183" i="45"/>
  <c r="AR183" i="45"/>
  <c r="AT183" i="45"/>
  <c r="AU183" i="45"/>
  <c r="AV183" i="45"/>
  <c r="V184" i="45"/>
  <c r="X184" i="45"/>
  <c r="Y184" i="45"/>
  <c r="Z184" i="45"/>
  <c r="AD184" i="45"/>
  <c r="AF184" i="45"/>
  <c r="AG184" i="45"/>
  <c r="AH184" i="45"/>
  <c r="AL184" i="45"/>
  <c r="AN184" i="45"/>
  <c r="AO184" i="45"/>
  <c r="AP184" i="45"/>
  <c r="AT184" i="45"/>
  <c r="AV184" i="45"/>
  <c r="AW184" i="45"/>
  <c r="T185" i="45"/>
  <c r="U185" i="45"/>
  <c r="X185" i="45"/>
  <c r="Z185" i="45"/>
  <c r="AA185" i="45"/>
  <c r="AD185" i="45"/>
  <c r="AF185" i="45"/>
  <c r="AH185" i="45"/>
  <c r="AI185" i="45"/>
  <c r="AJ185" i="45"/>
  <c r="AL185" i="45"/>
  <c r="AN185" i="45"/>
  <c r="AP185" i="45"/>
  <c r="AQ185" i="45"/>
  <c r="AR185" i="45"/>
  <c r="AV185" i="45"/>
  <c r="AW185" i="45"/>
  <c r="T186" i="45"/>
  <c r="U186" i="45"/>
  <c r="V186" i="45"/>
  <c r="W186" i="45"/>
  <c r="Z186" i="45"/>
  <c r="AB186" i="45"/>
  <c r="AC186" i="45"/>
  <c r="AD186" i="45"/>
  <c r="AH186" i="45"/>
  <c r="AI186" i="45"/>
  <c r="AJ186" i="45"/>
  <c r="AK186" i="45"/>
  <c r="AL186" i="45"/>
  <c r="AP186" i="45"/>
  <c r="AR186" i="45"/>
  <c r="AS186" i="45"/>
  <c r="AT186" i="45"/>
  <c r="S172" i="45"/>
  <c r="S173" i="45"/>
  <c r="S174" i="45"/>
  <c r="S175" i="45"/>
  <c r="S176" i="45"/>
  <c r="S178" i="45"/>
  <c r="S180" i="45"/>
  <c r="S181" i="45"/>
  <c r="S182" i="45"/>
  <c r="S184" i="45"/>
  <c r="S185" i="45"/>
  <c r="K171" i="45"/>
  <c r="L171" i="45"/>
  <c r="M171" i="45"/>
  <c r="N171" i="45"/>
  <c r="O171" i="45"/>
  <c r="P171" i="45"/>
  <c r="L172" i="45"/>
  <c r="M172" i="45"/>
  <c r="N172" i="45"/>
  <c r="O172" i="45"/>
  <c r="P172" i="45"/>
  <c r="Q172" i="45"/>
  <c r="M173" i="45"/>
  <c r="N173" i="45"/>
  <c r="O173" i="45"/>
  <c r="P173" i="45"/>
  <c r="Q173" i="45"/>
  <c r="N174" i="45"/>
  <c r="O174" i="45"/>
  <c r="P174" i="45"/>
  <c r="Q174" i="45"/>
  <c r="K175" i="45"/>
  <c r="L175" i="45"/>
  <c r="P175" i="45"/>
  <c r="Q175" i="45"/>
  <c r="K176" i="45"/>
  <c r="L176" i="45"/>
  <c r="M176" i="45"/>
  <c r="K177" i="45"/>
  <c r="L177" i="45"/>
  <c r="M177" i="45"/>
  <c r="N177" i="45"/>
  <c r="K178" i="45"/>
  <c r="L178" i="45"/>
  <c r="M178" i="45"/>
  <c r="N178" i="45"/>
  <c r="O178" i="45"/>
  <c r="P178" i="45"/>
  <c r="K179" i="45"/>
  <c r="L179" i="45"/>
  <c r="M179" i="45"/>
  <c r="N179" i="45"/>
  <c r="O179" i="45"/>
  <c r="P179" i="45"/>
  <c r="L180" i="45"/>
  <c r="M180" i="45"/>
  <c r="N180" i="45"/>
  <c r="O180" i="45"/>
  <c r="P180" i="45"/>
  <c r="Q180" i="45"/>
  <c r="M181" i="45"/>
  <c r="N181" i="45"/>
  <c r="O181" i="45"/>
  <c r="P181" i="45"/>
  <c r="Q181" i="45"/>
  <c r="K182" i="45"/>
  <c r="N182" i="45"/>
  <c r="P182" i="45"/>
  <c r="Q182" i="45"/>
  <c r="K183" i="45"/>
  <c r="O183" i="45"/>
  <c r="Q183" i="45"/>
  <c r="K184" i="45"/>
  <c r="L184" i="45"/>
  <c r="K185" i="45"/>
  <c r="L185" i="45"/>
  <c r="M185" i="45"/>
  <c r="L186" i="45"/>
  <c r="M186" i="45"/>
  <c r="N186" i="45"/>
  <c r="J176" i="45"/>
  <c r="J177" i="45"/>
  <c r="J180" i="45"/>
  <c r="J181" i="45"/>
  <c r="J182" i="45"/>
  <c r="J183" i="45"/>
  <c r="J184" i="45"/>
  <c r="J185" i="45"/>
  <c r="J172" i="45"/>
  <c r="J174" i="45"/>
  <c r="J175" i="45"/>
  <c r="F171" i="45"/>
  <c r="G171" i="45"/>
  <c r="H171" i="45"/>
  <c r="E173" i="45"/>
  <c r="F173" i="45"/>
  <c r="E174" i="45"/>
  <c r="F174" i="45"/>
  <c r="F175" i="45"/>
  <c r="G175" i="45"/>
  <c r="H175" i="45"/>
  <c r="E176" i="45"/>
  <c r="F176" i="45"/>
  <c r="G176" i="45"/>
  <c r="F177" i="45"/>
  <c r="G177" i="45"/>
  <c r="H177" i="45"/>
  <c r="E178" i="45"/>
  <c r="F178" i="45"/>
  <c r="F179" i="45"/>
  <c r="G179" i="45"/>
  <c r="H179" i="45"/>
  <c r="E180" i="45"/>
  <c r="F180" i="45"/>
  <c r="F181" i="45"/>
  <c r="G181" i="45"/>
  <c r="H181" i="45"/>
  <c r="E182" i="45"/>
  <c r="F182" i="45"/>
  <c r="F183" i="45"/>
  <c r="G183" i="45"/>
  <c r="E184" i="45"/>
  <c r="F184" i="45"/>
  <c r="G184" i="45"/>
  <c r="F185" i="45"/>
  <c r="G185" i="45"/>
  <c r="E186" i="45"/>
  <c r="F186" i="45"/>
  <c r="D173" i="45"/>
  <c r="D175" i="45"/>
  <c r="D176" i="45"/>
  <c r="D177" i="45"/>
  <c r="D181" i="45"/>
  <c r="D183" i="45"/>
  <c r="D185" i="45"/>
  <c r="D172" i="45"/>
  <c r="AB53" i="42"/>
  <c r="AC53" i="42"/>
  <c r="AD53" i="42"/>
  <c r="AE53" i="42"/>
  <c r="AF53" i="42"/>
  <c r="AG53" i="42"/>
  <c r="AH53" i="42"/>
  <c r="AI53" i="42"/>
  <c r="AJ53" i="42"/>
  <c r="AK53" i="42"/>
  <c r="AL53" i="42"/>
  <c r="AM53" i="42"/>
  <c r="AN53" i="42"/>
  <c r="AO53" i="42"/>
  <c r="AP53" i="42"/>
  <c r="AQ53" i="42"/>
  <c r="AR53" i="42"/>
  <c r="AS53" i="42"/>
  <c r="AT53" i="42"/>
  <c r="AU53" i="42"/>
  <c r="AV53" i="42"/>
  <c r="AW53" i="42"/>
  <c r="AX53" i="42"/>
  <c r="AZ53" i="42"/>
  <c r="BA53" i="42"/>
  <c r="BB53" i="42"/>
  <c r="AB55" i="42"/>
  <c r="AC55" i="42"/>
  <c r="AD55" i="42"/>
  <c r="AE55" i="42"/>
  <c r="AF55" i="42"/>
  <c r="AG55" i="42"/>
  <c r="AH55" i="42"/>
  <c r="AI55" i="42"/>
  <c r="AJ55" i="42"/>
  <c r="AK55" i="42"/>
  <c r="AL55" i="42"/>
  <c r="AM55" i="42"/>
  <c r="AN55" i="42"/>
  <c r="AO55" i="42"/>
  <c r="AP55" i="42"/>
  <c r="AQ55" i="42"/>
  <c r="AR55" i="42"/>
  <c r="AS55" i="42"/>
  <c r="AT55" i="42"/>
  <c r="AU55" i="42"/>
  <c r="AV55" i="42"/>
  <c r="AW55" i="42"/>
  <c r="AX55" i="42"/>
  <c r="AY55" i="42"/>
  <c r="AZ55" i="42"/>
  <c r="BA55" i="42"/>
  <c r="BC55" i="42"/>
  <c r="AB56" i="42"/>
  <c r="AC56" i="42"/>
  <c r="AD56" i="42"/>
  <c r="AE56" i="42"/>
  <c r="AF56" i="42"/>
  <c r="AG56" i="42"/>
  <c r="AH56" i="42"/>
  <c r="AI56" i="42"/>
  <c r="AJ56" i="42"/>
  <c r="AK56" i="42"/>
  <c r="AL56" i="42"/>
  <c r="AM56" i="42"/>
  <c r="AN56" i="42"/>
  <c r="AO56" i="42"/>
  <c r="AP56" i="42"/>
  <c r="AQ56" i="42"/>
  <c r="AR56" i="42"/>
  <c r="AS56" i="42"/>
  <c r="AT56" i="42"/>
  <c r="AU56" i="42"/>
  <c r="AV56" i="42"/>
  <c r="AW56" i="42"/>
  <c r="AX56" i="42"/>
  <c r="AY56" i="42"/>
  <c r="AZ56" i="42"/>
  <c r="BA56" i="42"/>
  <c r="BB56" i="42"/>
  <c r="BC56" i="42"/>
  <c r="AB57" i="42"/>
  <c r="AC57" i="42"/>
  <c r="AD57" i="42"/>
  <c r="AE57" i="42"/>
  <c r="AF57" i="42"/>
  <c r="AG57" i="42"/>
  <c r="AI57" i="42"/>
  <c r="AJ57" i="42"/>
  <c r="AK57" i="42"/>
  <c r="AL57" i="42"/>
  <c r="AM57" i="42"/>
  <c r="AN57" i="42"/>
  <c r="AO57" i="42"/>
  <c r="AP57" i="42"/>
  <c r="AQ57" i="42"/>
  <c r="AR57" i="42"/>
  <c r="AS57" i="42"/>
  <c r="AT57" i="42"/>
  <c r="AU57" i="42"/>
  <c r="AV57" i="42"/>
  <c r="AW57" i="42"/>
  <c r="AX57" i="42"/>
  <c r="AY57" i="42"/>
  <c r="BA57" i="42"/>
  <c r="BB57" i="42"/>
  <c r="BC57" i="42"/>
  <c r="AB58" i="42"/>
  <c r="AC58" i="42"/>
  <c r="AD58" i="42"/>
  <c r="AE58" i="42"/>
  <c r="AF58" i="42"/>
  <c r="AG58" i="42"/>
  <c r="AH58" i="42"/>
  <c r="AI58" i="42"/>
  <c r="AJ58" i="42"/>
  <c r="AK58" i="42"/>
  <c r="AL58" i="42"/>
  <c r="AM58" i="42"/>
  <c r="AN58" i="42"/>
  <c r="AO58" i="42"/>
  <c r="AP58" i="42"/>
  <c r="AQ58" i="42"/>
  <c r="AR58" i="42"/>
  <c r="AS58" i="42"/>
  <c r="AT58" i="42"/>
  <c r="AU58" i="42"/>
  <c r="AW58" i="42"/>
  <c r="AX58" i="42"/>
  <c r="AZ58" i="42"/>
  <c r="BA58" i="42"/>
  <c r="BB58" i="42"/>
  <c r="AB60" i="42"/>
  <c r="AC60" i="42"/>
  <c r="AD60" i="42"/>
  <c r="AE60" i="42"/>
  <c r="AF60" i="42"/>
  <c r="AG60" i="42"/>
  <c r="AH60" i="42"/>
  <c r="AI60" i="42"/>
  <c r="AJ60" i="42"/>
  <c r="AK60" i="42"/>
  <c r="AL60" i="42"/>
  <c r="AM60" i="42"/>
  <c r="AN60" i="42"/>
  <c r="AO60" i="42"/>
  <c r="AP60" i="42"/>
  <c r="AQ60" i="42"/>
  <c r="AR60" i="42"/>
  <c r="AS60" i="42"/>
  <c r="AT60" i="42"/>
  <c r="AU60" i="42"/>
  <c r="AV60" i="42"/>
  <c r="AW60" i="42"/>
  <c r="AX60" i="42"/>
  <c r="AY60" i="42"/>
  <c r="AZ60" i="42"/>
  <c r="BA60" i="42"/>
  <c r="BC60" i="42"/>
  <c r="AB61" i="42"/>
  <c r="AC61" i="42"/>
  <c r="AD61" i="42"/>
  <c r="AE61" i="42"/>
  <c r="AF61" i="42"/>
  <c r="AG61" i="42"/>
  <c r="AH61" i="42"/>
  <c r="AI61" i="42"/>
  <c r="AJ61" i="42"/>
  <c r="AK61" i="42"/>
  <c r="AL61" i="42"/>
  <c r="AM61" i="42"/>
  <c r="AN61" i="42"/>
  <c r="AO61" i="42"/>
  <c r="AP61" i="42"/>
  <c r="AQ61" i="42"/>
  <c r="AR61" i="42"/>
  <c r="AS61" i="42"/>
  <c r="AT61" i="42"/>
  <c r="AU61" i="42"/>
  <c r="AV61" i="42"/>
  <c r="AW61" i="42"/>
  <c r="AX61" i="42"/>
  <c r="AZ61" i="42"/>
  <c r="BB61" i="42"/>
  <c r="BC61" i="42"/>
  <c r="AB62" i="42"/>
  <c r="AC62" i="42"/>
  <c r="AD62" i="42"/>
  <c r="AE62" i="42"/>
  <c r="AF62" i="42"/>
  <c r="AG62" i="42"/>
  <c r="AI62" i="42"/>
  <c r="AJ62" i="42"/>
  <c r="AK62" i="42"/>
  <c r="AL62" i="42"/>
  <c r="AM62" i="42"/>
  <c r="AN62" i="42"/>
  <c r="AO62" i="42"/>
  <c r="AP62" i="42"/>
  <c r="AQ62" i="42"/>
  <c r="AR62" i="42"/>
  <c r="AS62" i="42"/>
  <c r="AT62" i="42"/>
  <c r="AU62" i="42"/>
  <c r="AV62" i="42"/>
  <c r="AW62" i="42"/>
  <c r="AX62" i="42"/>
  <c r="AY62" i="42"/>
  <c r="BA62" i="42"/>
  <c r="BB62" i="42"/>
  <c r="BC62" i="42"/>
  <c r="AB63" i="42"/>
  <c r="AC63" i="42"/>
  <c r="AD63" i="42"/>
  <c r="AE63" i="42"/>
  <c r="AF63" i="42"/>
  <c r="AG63" i="42"/>
  <c r="AH63" i="42"/>
  <c r="AI63" i="42"/>
  <c r="AJ63" i="42"/>
  <c r="AK63" i="42"/>
  <c r="AL63" i="42"/>
  <c r="AM63" i="42"/>
  <c r="AN63" i="42"/>
  <c r="AO63" i="42"/>
  <c r="AP63" i="42"/>
  <c r="AQ63" i="42"/>
  <c r="AR63" i="42"/>
  <c r="AS63" i="42"/>
  <c r="AT63" i="42"/>
  <c r="AU63" i="42"/>
  <c r="AV63" i="42"/>
  <c r="AW63" i="42"/>
  <c r="AX63" i="42"/>
  <c r="AY63" i="42"/>
  <c r="AZ63" i="42"/>
  <c r="BA63" i="42"/>
  <c r="BC63" i="42"/>
  <c r="AB64" i="42"/>
  <c r="AC64" i="42"/>
  <c r="AD64" i="42"/>
  <c r="AE64" i="42"/>
  <c r="AF64" i="42"/>
  <c r="AG64" i="42"/>
  <c r="AH64" i="42"/>
  <c r="AI64" i="42"/>
  <c r="AJ64" i="42"/>
  <c r="AK64" i="42"/>
  <c r="AL64" i="42"/>
  <c r="AM64" i="42"/>
  <c r="AN64" i="42"/>
  <c r="AO64" i="42"/>
  <c r="AP64" i="42"/>
  <c r="AQ64" i="42"/>
  <c r="AR64" i="42"/>
  <c r="AS64" i="42"/>
  <c r="AT64" i="42"/>
  <c r="AU64" i="42"/>
  <c r="AV64" i="42"/>
  <c r="AW64" i="42"/>
  <c r="AX64" i="42"/>
  <c r="AZ64" i="42"/>
  <c r="BB64" i="42"/>
  <c r="BC64" i="42"/>
  <c r="AB65" i="42"/>
  <c r="AC65" i="42"/>
  <c r="AD65" i="42"/>
  <c r="AE65" i="42"/>
  <c r="AF65" i="42"/>
  <c r="AG65" i="42"/>
  <c r="AH65" i="42"/>
  <c r="AI65" i="42"/>
  <c r="AJ65" i="42"/>
  <c r="AK65" i="42"/>
  <c r="AL65" i="42"/>
  <c r="AM65" i="42"/>
  <c r="AN65" i="42"/>
  <c r="AO65" i="42"/>
  <c r="AP65" i="42"/>
  <c r="AQ65" i="42"/>
  <c r="AR65" i="42"/>
  <c r="AS65" i="42"/>
  <c r="AT65" i="42"/>
  <c r="AU65" i="42"/>
  <c r="AV65" i="42"/>
  <c r="AW65" i="42"/>
  <c r="AX65" i="42"/>
  <c r="AY65" i="42"/>
  <c r="AZ65" i="42"/>
  <c r="BA65" i="42"/>
  <c r="BB65" i="42"/>
  <c r="BC65" i="42"/>
  <c r="AB15" i="42"/>
  <c r="AC15" i="42"/>
  <c r="AD15" i="42"/>
  <c r="AE15" i="42"/>
  <c r="AF15" i="42"/>
  <c r="AG15" i="42"/>
  <c r="AH15" i="42"/>
  <c r="AI15" i="42"/>
  <c r="AJ15" i="42"/>
  <c r="AK15" i="42"/>
  <c r="AL15" i="42"/>
  <c r="AM15" i="42"/>
  <c r="AN15" i="42"/>
  <c r="AO15" i="42"/>
  <c r="AP15" i="42"/>
  <c r="AQ15" i="42"/>
  <c r="AR15" i="42"/>
  <c r="AS15" i="42"/>
  <c r="AT15" i="42"/>
  <c r="AU15" i="42"/>
  <c r="AV15" i="42"/>
  <c r="AW15" i="42"/>
  <c r="AX15" i="42"/>
  <c r="AZ15" i="42"/>
  <c r="BA15" i="42"/>
  <c r="BB15" i="42"/>
  <c r="AB16" i="42"/>
  <c r="AC16" i="42"/>
  <c r="AD16" i="42"/>
  <c r="AE16" i="42"/>
  <c r="AF16" i="42"/>
  <c r="AG16" i="42"/>
  <c r="AH16" i="42"/>
  <c r="AI16" i="42"/>
  <c r="AJ16" i="42"/>
  <c r="AK16" i="42"/>
  <c r="AL16" i="42"/>
  <c r="AM16" i="42"/>
  <c r="AN16" i="42"/>
  <c r="AO16" i="42"/>
  <c r="AP16" i="42"/>
  <c r="AQ16" i="42"/>
  <c r="AR16" i="42"/>
  <c r="AS16" i="42"/>
  <c r="AT16" i="42"/>
  <c r="AU16" i="42"/>
  <c r="AW16" i="42"/>
  <c r="AX16" i="42"/>
  <c r="AZ16" i="42"/>
  <c r="BA16" i="42"/>
  <c r="BB16" i="42"/>
  <c r="AB17" i="42"/>
  <c r="AC17" i="42"/>
  <c r="AD17" i="42"/>
  <c r="AE17" i="42"/>
  <c r="AF17" i="42"/>
  <c r="AG17" i="42"/>
  <c r="AH17" i="42"/>
  <c r="AI17" i="42"/>
  <c r="AJ17" i="42"/>
  <c r="AK17" i="42"/>
  <c r="AL17" i="42"/>
  <c r="AM17" i="42"/>
  <c r="AN17" i="42"/>
  <c r="AO17" i="42"/>
  <c r="AP17" i="42"/>
  <c r="AQ17" i="42"/>
  <c r="AR17" i="42"/>
  <c r="AS17" i="42"/>
  <c r="AT17" i="42"/>
  <c r="AU17" i="42"/>
  <c r="AW17" i="42"/>
  <c r="AX17" i="42"/>
  <c r="AZ17" i="42"/>
  <c r="BA17" i="42"/>
  <c r="BB17" i="42"/>
  <c r="AB18" i="42"/>
  <c r="AC18" i="42"/>
  <c r="AD18" i="42"/>
  <c r="AE18" i="42"/>
  <c r="AF18" i="42"/>
  <c r="AG18" i="42"/>
  <c r="AH18" i="42"/>
  <c r="AI18" i="42"/>
  <c r="AJ18" i="42"/>
  <c r="AK18" i="42"/>
  <c r="AL18" i="42"/>
  <c r="AM18" i="42"/>
  <c r="AN18" i="42"/>
  <c r="AO18" i="42"/>
  <c r="AP18" i="42"/>
  <c r="AQ18" i="42"/>
  <c r="AR18" i="42"/>
  <c r="AS18" i="42"/>
  <c r="AT18" i="42"/>
  <c r="AU18" i="42"/>
  <c r="AW18" i="42"/>
  <c r="AX18" i="42"/>
  <c r="AZ18" i="42"/>
  <c r="BA18" i="42"/>
  <c r="BB18" i="42"/>
  <c r="AB19" i="42"/>
  <c r="AC19" i="42"/>
  <c r="AD19" i="42"/>
  <c r="AE19" i="42"/>
  <c r="AF19" i="42"/>
  <c r="AG19" i="42"/>
  <c r="AH19" i="42"/>
  <c r="AI19" i="42"/>
  <c r="AJ19" i="42"/>
  <c r="AK19" i="42"/>
  <c r="AL19" i="42"/>
  <c r="AM19" i="42"/>
  <c r="AN19" i="42"/>
  <c r="AO19" i="42"/>
  <c r="AP19" i="42"/>
  <c r="AQ19" i="42"/>
  <c r="AR19" i="42"/>
  <c r="AS19" i="42"/>
  <c r="AT19" i="42"/>
  <c r="AU19" i="42"/>
  <c r="AV19" i="42"/>
  <c r="AW19" i="42"/>
  <c r="AX19" i="42"/>
  <c r="AZ19" i="42"/>
  <c r="BA19" i="42"/>
  <c r="BB19" i="42"/>
  <c r="AB20" i="42"/>
  <c r="AC20" i="42"/>
  <c r="AD20" i="42"/>
  <c r="AE20" i="42"/>
  <c r="AF20" i="42"/>
  <c r="AG20" i="42"/>
  <c r="AH20" i="42"/>
  <c r="AI20" i="42"/>
  <c r="AJ20" i="42"/>
  <c r="AK20" i="42"/>
  <c r="AL20" i="42"/>
  <c r="AM20" i="42"/>
  <c r="AN20" i="42"/>
  <c r="AO20" i="42"/>
  <c r="AP20" i="42"/>
  <c r="AQ20" i="42"/>
  <c r="AR20" i="42"/>
  <c r="AS20" i="42"/>
  <c r="AT20" i="42"/>
  <c r="AU20" i="42"/>
  <c r="AW20" i="42"/>
  <c r="AX20" i="42"/>
  <c r="AZ20" i="42"/>
  <c r="BA20" i="42"/>
  <c r="BB20" i="42"/>
  <c r="AB21" i="42"/>
  <c r="AC21" i="42"/>
  <c r="AD21" i="42"/>
  <c r="AE21" i="42"/>
  <c r="AF21" i="42"/>
  <c r="AG21" i="42"/>
  <c r="AH21" i="42"/>
  <c r="AI21" i="42"/>
  <c r="AJ21" i="42"/>
  <c r="AK21" i="42"/>
  <c r="AL21" i="42"/>
  <c r="AM21" i="42"/>
  <c r="AN21" i="42"/>
  <c r="AO21" i="42"/>
  <c r="AP21" i="42"/>
  <c r="AQ21" i="42"/>
  <c r="AR21" i="42"/>
  <c r="AS21" i="42"/>
  <c r="AT21" i="42"/>
  <c r="AU21" i="42"/>
  <c r="AW21" i="42"/>
  <c r="AX21" i="42"/>
  <c r="AZ21" i="42"/>
  <c r="BA21" i="42"/>
  <c r="BB21" i="42"/>
  <c r="AB22" i="42"/>
  <c r="AC22" i="42"/>
  <c r="AD22" i="42"/>
  <c r="AE22" i="42"/>
  <c r="AF22" i="42"/>
  <c r="AG22" i="42"/>
  <c r="AH22" i="42"/>
  <c r="AI22" i="42"/>
  <c r="AJ22" i="42"/>
  <c r="AK22" i="42"/>
  <c r="AL22" i="42"/>
  <c r="AM22" i="42"/>
  <c r="AN22" i="42"/>
  <c r="AO22" i="42"/>
  <c r="AP22" i="42"/>
  <c r="AQ22" i="42"/>
  <c r="AR22" i="42"/>
  <c r="AS22" i="42"/>
  <c r="AT22" i="42"/>
  <c r="AU22" i="42"/>
  <c r="AW22" i="42"/>
  <c r="AX22" i="42"/>
  <c r="AZ22" i="42"/>
  <c r="BA22" i="42"/>
  <c r="AB23" i="42"/>
  <c r="AC23" i="42"/>
  <c r="AD23" i="42"/>
  <c r="AE23" i="42"/>
  <c r="AF23" i="42"/>
  <c r="AG23" i="42"/>
  <c r="AH23" i="42"/>
  <c r="AI23" i="42"/>
  <c r="AJ23" i="42"/>
  <c r="AK23" i="42"/>
  <c r="AL23" i="42"/>
  <c r="AM23" i="42"/>
  <c r="AN23" i="42"/>
  <c r="AO23" i="42"/>
  <c r="AP23" i="42"/>
  <c r="AQ23" i="42"/>
  <c r="AR23" i="42"/>
  <c r="AS23" i="42"/>
  <c r="AT23" i="42"/>
  <c r="AU23" i="42"/>
  <c r="AV23" i="42"/>
  <c r="AW23" i="42"/>
  <c r="AX23" i="42"/>
  <c r="AZ23" i="42"/>
  <c r="BA23" i="42"/>
  <c r="BB23" i="42"/>
  <c r="AB24" i="42"/>
  <c r="AC24" i="42"/>
  <c r="AD24" i="42"/>
  <c r="AE24" i="42"/>
  <c r="AF24" i="42"/>
  <c r="AG24" i="42"/>
  <c r="AH24" i="42"/>
  <c r="AI24" i="42"/>
  <c r="AJ24" i="42"/>
  <c r="AK24" i="42"/>
  <c r="AL24" i="42"/>
  <c r="AM24" i="42"/>
  <c r="AN24" i="42"/>
  <c r="AO24" i="42"/>
  <c r="AP24" i="42"/>
  <c r="AQ24" i="42"/>
  <c r="AR24" i="42"/>
  <c r="AS24" i="42"/>
  <c r="AT24" i="42"/>
  <c r="AU24" i="42"/>
  <c r="AW24" i="42"/>
  <c r="AX24" i="42"/>
  <c r="AZ24" i="42"/>
  <c r="BA24" i="42"/>
  <c r="BB24" i="42"/>
  <c r="AB25" i="42"/>
  <c r="AC25" i="42"/>
  <c r="AD25" i="42"/>
  <c r="AE25" i="42"/>
  <c r="AF25" i="42"/>
  <c r="AG25" i="42"/>
  <c r="AH25" i="42"/>
  <c r="AI25" i="42"/>
  <c r="AJ25" i="42"/>
  <c r="AK25" i="42"/>
  <c r="AL25" i="42"/>
  <c r="AM25" i="42"/>
  <c r="AN25" i="42"/>
  <c r="AO25" i="42"/>
  <c r="AP25" i="42"/>
  <c r="AQ25" i="42"/>
  <c r="AR25" i="42"/>
  <c r="AS25" i="42"/>
  <c r="AT25" i="42"/>
  <c r="AU25" i="42"/>
  <c r="AW25" i="42"/>
  <c r="AX25" i="42"/>
  <c r="AZ25" i="42"/>
  <c r="BA25" i="42"/>
  <c r="BB25" i="42"/>
  <c r="AB26" i="42"/>
  <c r="AC26" i="42"/>
  <c r="AD26" i="42"/>
  <c r="AE26" i="42"/>
  <c r="AF26" i="42"/>
  <c r="AG26" i="42"/>
  <c r="AH26" i="42"/>
  <c r="AI26" i="42"/>
  <c r="AJ26" i="42"/>
  <c r="AK26" i="42"/>
  <c r="AL26" i="42"/>
  <c r="AM26" i="42"/>
  <c r="AN26" i="42"/>
  <c r="AO26" i="42"/>
  <c r="AP26" i="42"/>
  <c r="AQ26" i="42"/>
  <c r="AR26" i="42"/>
  <c r="AS26" i="42"/>
  <c r="AT26" i="42"/>
  <c r="AU26" i="42"/>
  <c r="AW26" i="42"/>
  <c r="AX26" i="42"/>
  <c r="AZ26" i="42"/>
  <c r="BA26" i="42"/>
  <c r="BB26" i="42"/>
  <c r="AB27" i="42"/>
  <c r="AC27" i="42"/>
  <c r="AD27" i="42"/>
  <c r="AE27" i="42"/>
  <c r="AF27" i="42"/>
  <c r="AG27" i="42"/>
  <c r="AH27" i="42"/>
  <c r="AI27" i="42"/>
  <c r="AJ27" i="42"/>
  <c r="AK27" i="42"/>
  <c r="AL27" i="42"/>
  <c r="AM27" i="42"/>
  <c r="AN27" i="42"/>
  <c r="AO27" i="42"/>
  <c r="AP27" i="42"/>
  <c r="AQ27" i="42"/>
  <c r="AR27" i="42"/>
  <c r="AS27" i="42"/>
  <c r="AT27" i="42"/>
  <c r="AU27" i="42"/>
  <c r="AV27" i="42"/>
  <c r="AW27" i="42"/>
  <c r="AX27" i="42"/>
  <c r="AZ27" i="42"/>
  <c r="BA27" i="42"/>
  <c r="BB27" i="42"/>
  <c r="AB28" i="42"/>
  <c r="AC28" i="42"/>
  <c r="AD28" i="42"/>
  <c r="AE28" i="42"/>
  <c r="AF28" i="42"/>
  <c r="AG28" i="42"/>
  <c r="AH28" i="42"/>
  <c r="AI28" i="42"/>
  <c r="AJ28" i="42"/>
  <c r="AK28" i="42"/>
  <c r="AL28" i="42"/>
  <c r="AM28" i="42"/>
  <c r="AN28" i="42"/>
  <c r="AO28" i="42"/>
  <c r="AP28" i="42"/>
  <c r="AQ28" i="42"/>
  <c r="AR28" i="42"/>
  <c r="AS28" i="42"/>
  <c r="AT28" i="42"/>
  <c r="AU28" i="42"/>
  <c r="AW28" i="42"/>
  <c r="AX28" i="42"/>
  <c r="AZ28" i="42"/>
  <c r="BA28" i="42"/>
  <c r="BB28" i="42"/>
  <c r="AB29" i="42"/>
  <c r="AC29" i="42"/>
  <c r="AD29" i="42"/>
  <c r="AE29" i="42"/>
  <c r="AF29" i="42"/>
  <c r="AG29" i="42"/>
  <c r="AH29" i="42"/>
  <c r="AI29" i="42"/>
  <c r="AJ29" i="42"/>
  <c r="AK29" i="42"/>
  <c r="AL29" i="42"/>
  <c r="AM29" i="42"/>
  <c r="AN29" i="42"/>
  <c r="AO29" i="42"/>
  <c r="AP29" i="42"/>
  <c r="AQ29" i="42"/>
  <c r="AR29" i="42"/>
  <c r="AS29" i="42"/>
  <c r="AT29" i="42"/>
  <c r="AU29" i="42"/>
  <c r="AW29" i="42"/>
  <c r="AX29" i="42"/>
  <c r="AZ29" i="42"/>
  <c r="BA29" i="42"/>
  <c r="BB29" i="42"/>
  <c r="AB30" i="42"/>
  <c r="AC30" i="42"/>
  <c r="AD30" i="42"/>
  <c r="AE30" i="42"/>
  <c r="AF30" i="42"/>
  <c r="AG30" i="42"/>
  <c r="AH30" i="42"/>
  <c r="AI30" i="42"/>
  <c r="AJ30" i="42"/>
  <c r="AK30" i="42"/>
  <c r="AL30" i="42"/>
  <c r="AM30" i="42"/>
  <c r="AN30" i="42"/>
  <c r="AO30" i="42"/>
  <c r="AP30" i="42"/>
  <c r="AQ30" i="42"/>
  <c r="AR30" i="42"/>
  <c r="AS30" i="42"/>
  <c r="AT30" i="42"/>
  <c r="AU30" i="42"/>
  <c r="AW30" i="42"/>
  <c r="AX30" i="42"/>
  <c r="AZ30" i="42"/>
  <c r="BA30" i="42"/>
  <c r="BB30" i="42"/>
  <c r="AB31" i="42"/>
  <c r="AC31" i="42"/>
  <c r="AD31" i="42"/>
  <c r="AE31" i="42"/>
  <c r="AF31" i="42"/>
  <c r="AG31" i="42"/>
  <c r="AH31" i="42"/>
  <c r="AI31" i="42"/>
  <c r="AJ31" i="42"/>
  <c r="AK31" i="42"/>
  <c r="AL31" i="42"/>
  <c r="AM31" i="42"/>
  <c r="AN31" i="42"/>
  <c r="AO31" i="42"/>
  <c r="AP31" i="42"/>
  <c r="AQ31" i="42"/>
  <c r="AR31" i="42"/>
  <c r="AS31" i="42"/>
  <c r="AT31" i="42"/>
  <c r="AU31" i="42"/>
  <c r="AV31" i="42"/>
  <c r="AW31" i="42"/>
  <c r="AX31" i="42"/>
  <c r="AZ31" i="42"/>
  <c r="BA31" i="42"/>
  <c r="BB31" i="42"/>
  <c r="AB32" i="42"/>
  <c r="AC32" i="42"/>
  <c r="AD32" i="42"/>
  <c r="AE32" i="42"/>
  <c r="AF32" i="42"/>
  <c r="AG32" i="42"/>
  <c r="AH32" i="42"/>
  <c r="AI32" i="42"/>
  <c r="AJ32" i="42"/>
  <c r="AK32" i="42"/>
  <c r="AL32" i="42"/>
  <c r="AM32" i="42"/>
  <c r="AN32" i="42"/>
  <c r="AO32" i="42"/>
  <c r="AP32" i="42"/>
  <c r="AQ32" i="42"/>
  <c r="AR32" i="42"/>
  <c r="AS32" i="42"/>
  <c r="AT32" i="42"/>
  <c r="AU32" i="42"/>
  <c r="AW32" i="42"/>
  <c r="AX32" i="42"/>
  <c r="AZ32" i="42"/>
  <c r="BA32" i="42"/>
  <c r="BB32" i="42"/>
  <c r="AB33" i="42"/>
  <c r="AC33" i="42"/>
  <c r="AD33" i="42"/>
  <c r="AE33" i="42"/>
  <c r="AF33" i="42"/>
  <c r="AG33" i="42"/>
  <c r="AH33" i="42"/>
  <c r="AI33" i="42"/>
  <c r="AJ33" i="42"/>
  <c r="AK33" i="42"/>
  <c r="AL33" i="42"/>
  <c r="AM33" i="42"/>
  <c r="AN33" i="42"/>
  <c r="AO33" i="42"/>
  <c r="AP33" i="42"/>
  <c r="AQ33" i="42"/>
  <c r="AR33" i="42"/>
  <c r="AS33" i="42"/>
  <c r="AT33" i="42"/>
  <c r="AU33" i="42"/>
  <c r="AW33" i="42"/>
  <c r="AX33" i="42"/>
  <c r="AZ33" i="42"/>
  <c r="BA33" i="42"/>
  <c r="BB33" i="42"/>
  <c r="AB34" i="42"/>
  <c r="AC34" i="42"/>
  <c r="AD34" i="42"/>
  <c r="AE34" i="42"/>
  <c r="AF34" i="42"/>
  <c r="AG34" i="42"/>
  <c r="AH34" i="42"/>
  <c r="AI34" i="42"/>
  <c r="AJ34" i="42"/>
  <c r="AK34" i="42"/>
  <c r="AL34" i="42"/>
  <c r="AM34" i="42"/>
  <c r="AN34" i="42"/>
  <c r="AO34" i="42"/>
  <c r="AP34" i="42"/>
  <c r="AQ34" i="42"/>
  <c r="AR34" i="42"/>
  <c r="AS34" i="42"/>
  <c r="AT34" i="42"/>
  <c r="AU34" i="42"/>
  <c r="AW34" i="42"/>
  <c r="AX34" i="42"/>
  <c r="AZ34" i="42"/>
  <c r="BA34" i="42"/>
  <c r="BB34" i="42"/>
  <c r="AB35" i="42"/>
  <c r="AC35" i="42"/>
  <c r="AD35" i="42"/>
  <c r="AE35" i="42"/>
  <c r="AF35" i="42"/>
  <c r="AG35" i="42"/>
  <c r="AH35" i="42"/>
  <c r="AI35" i="42"/>
  <c r="AJ35" i="42"/>
  <c r="AK35" i="42"/>
  <c r="AL35" i="42"/>
  <c r="AM35" i="42"/>
  <c r="AN35" i="42"/>
  <c r="AO35" i="42"/>
  <c r="AP35" i="42"/>
  <c r="AQ35" i="42"/>
  <c r="AR35" i="42"/>
  <c r="AS35" i="42"/>
  <c r="AT35" i="42"/>
  <c r="AU35" i="42"/>
  <c r="AV35" i="42"/>
  <c r="AW35" i="42"/>
  <c r="AX35" i="42"/>
  <c r="AZ35" i="42"/>
  <c r="BA35" i="42"/>
  <c r="BB35" i="42"/>
  <c r="AB36" i="42"/>
  <c r="AC36" i="42"/>
  <c r="AD36" i="42"/>
  <c r="AE36" i="42"/>
  <c r="AF36" i="42"/>
  <c r="AG36" i="42"/>
  <c r="AH36" i="42"/>
  <c r="AI36" i="42"/>
  <c r="AJ36" i="42"/>
  <c r="AK36" i="42"/>
  <c r="AL36" i="42"/>
  <c r="AM36" i="42"/>
  <c r="AN36" i="42"/>
  <c r="AO36" i="42"/>
  <c r="AP36" i="42"/>
  <c r="AQ36" i="42"/>
  <c r="AR36" i="42"/>
  <c r="AS36" i="42"/>
  <c r="AT36" i="42"/>
  <c r="AU36" i="42"/>
  <c r="AW36" i="42"/>
  <c r="AX36" i="42"/>
  <c r="AZ36" i="42"/>
  <c r="BA36" i="42"/>
  <c r="BB36" i="42"/>
  <c r="AB37" i="42"/>
  <c r="AC37" i="42"/>
  <c r="AD37" i="42"/>
  <c r="AE37" i="42"/>
  <c r="AF37" i="42"/>
  <c r="AG37" i="42"/>
  <c r="AH37" i="42"/>
  <c r="AI37" i="42"/>
  <c r="AJ37" i="42"/>
  <c r="AK37" i="42"/>
  <c r="AL37" i="42"/>
  <c r="AM37" i="42"/>
  <c r="AN37" i="42"/>
  <c r="AO37" i="42"/>
  <c r="AP37" i="42"/>
  <c r="AQ37" i="42"/>
  <c r="AR37" i="42"/>
  <c r="AS37" i="42"/>
  <c r="AT37" i="42"/>
  <c r="AU37" i="42"/>
  <c r="AW37" i="42"/>
  <c r="AX37" i="42"/>
  <c r="AZ37" i="42"/>
  <c r="BA37" i="42"/>
  <c r="BB37" i="42"/>
  <c r="AB38" i="42"/>
  <c r="AC38" i="42"/>
  <c r="AD38" i="42"/>
  <c r="AE38" i="42"/>
  <c r="AF38" i="42"/>
  <c r="AG38" i="42"/>
  <c r="AH38" i="42"/>
  <c r="AI38" i="42"/>
  <c r="AJ38" i="42"/>
  <c r="AK38" i="42"/>
  <c r="AL38" i="42"/>
  <c r="AM38" i="42"/>
  <c r="AN38" i="42"/>
  <c r="AO38" i="42"/>
  <c r="AP38" i="42"/>
  <c r="AQ38" i="42"/>
  <c r="AR38" i="42"/>
  <c r="AS38" i="42"/>
  <c r="AT38" i="42"/>
  <c r="AU38" i="42"/>
  <c r="AW38" i="42"/>
  <c r="AX38" i="42"/>
  <c r="AZ38" i="42"/>
  <c r="BA38" i="42"/>
  <c r="BB38" i="42"/>
  <c r="AB39" i="42"/>
  <c r="AC39" i="42"/>
  <c r="AD39" i="42"/>
  <c r="AE39" i="42"/>
  <c r="AF39" i="42"/>
  <c r="AG39" i="42"/>
  <c r="AH39" i="42"/>
  <c r="AI39" i="42"/>
  <c r="AJ39" i="42"/>
  <c r="AK39" i="42"/>
  <c r="AL39" i="42"/>
  <c r="AM39" i="42"/>
  <c r="AN39" i="42"/>
  <c r="AO39" i="42"/>
  <c r="AP39" i="42"/>
  <c r="AQ39" i="42"/>
  <c r="AR39" i="42"/>
  <c r="AS39" i="42"/>
  <c r="AT39" i="42"/>
  <c r="AU39" i="42"/>
  <c r="AV39" i="42"/>
  <c r="AW39" i="42"/>
  <c r="AX39" i="42"/>
  <c r="AZ39" i="42"/>
  <c r="BA39" i="42"/>
  <c r="BB39" i="42"/>
  <c r="AB40" i="42"/>
  <c r="AC40" i="42"/>
  <c r="AD40" i="42"/>
  <c r="AE40" i="42"/>
  <c r="AF40" i="42"/>
  <c r="AG40" i="42"/>
  <c r="AH40" i="42"/>
  <c r="AI40" i="42"/>
  <c r="AJ40" i="42"/>
  <c r="AK40" i="42"/>
  <c r="AL40" i="42"/>
  <c r="AM40" i="42"/>
  <c r="AN40" i="42"/>
  <c r="AO40" i="42"/>
  <c r="AP40" i="42"/>
  <c r="AQ40" i="42"/>
  <c r="AR40" i="42"/>
  <c r="AS40" i="42"/>
  <c r="AT40" i="42"/>
  <c r="AU40" i="42"/>
  <c r="AW40" i="42"/>
  <c r="AX40" i="42"/>
  <c r="AZ40" i="42"/>
  <c r="BA40" i="42"/>
  <c r="BB40" i="42"/>
  <c r="AB41" i="42"/>
  <c r="AC41" i="42"/>
  <c r="AD41" i="42"/>
  <c r="AE41" i="42"/>
  <c r="AF41" i="42"/>
  <c r="AG41" i="42"/>
  <c r="AH41" i="42"/>
  <c r="AI41" i="42"/>
  <c r="AJ41" i="42"/>
  <c r="AK41" i="42"/>
  <c r="AL41" i="42"/>
  <c r="AM41" i="42"/>
  <c r="AN41" i="42"/>
  <c r="AO41" i="42"/>
  <c r="AP41" i="42"/>
  <c r="AQ41" i="42"/>
  <c r="AR41" i="42"/>
  <c r="AS41" i="42"/>
  <c r="AT41" i="42"/>
  <c r="AU41" i="42"/>
  <c r="AW41" i="42"/>
  <c r="AX41" i="42"/>
  <c r="AZ41" i="42"/>
  <c r="BA41" i="42"/>
  <c r="BB41" i="42"/>
  <c r="AB42" i="42"/>
  <c r="AC42" i="42"/>
  <c r="AD42" i="42"/>
  <c r="AE42" i="42"/>
  <c r="AF42" i="42"/>
  <c r="AG42" i="42"/>
  <c r="AH42" i="42"/>
  <c r="AI42" i="42"/>
  <c r="AJ42" i="42"/>
  <c r="AK42" i="42"/>
  <c r="AL42" i="42"/>
  <c r="AM42" i="42"/>
  <c r="AN42" i="42"/>
  <c r="AO42" i="42"/>
  <c r="AP42" i="42"/>
  <c r="AQ42" i="42"/>
  <c r="AR42" i="42"/>
  <c r="AS42" i="42"/>
  <c r="AT42" i="42"/>
  <c r="AU42" i="42"/>
  <c r="AW42" i="42"/>
  <c r="AX42" i="42"/>
  <c r="AZ42" i="42"/>
  <c r="BA42" i="42"/>
  <c r="BB42" i="42"/>
  <c r="AB43" i="42"/>
  <c r="AC43" i="42"/>
  <c r="AD43" i="42"/>
  <c r="AE43" i="42"/>
  <c r="AF43" i="42"/>
  <c r="AG43" i="42"/>
  <c r="AH43" i="42"/>
  <c r="AI43" i="42"/>
  <c r="AJ43" i="42"/>
  <c r="AK43" i="42"/>
  <c r="AL43" i="42"/>
  <c r="AM43" i="42"/>
  <c r="AN43" i="42"/>
  <c r="AO43" i="42"/>
  <c r="AP43" i="42"/>
  <c r="AQ43" i="42"/>
  <c r="AR43" i="42"/>
  <c r="AS43" i="42"/>
  <c r="AT43" i="42"/>
  <c r="AU43" i="42"/>
  <c r="AV43" i="42"/>
  <c r="AW43" i="42"/>
  <c r="AX43" i="42"/>
  <c r="AZ43" i="42"/>
  <c r="BA43" i="42"/>
  <c r="BB43" i="42"/>
  <c r="AC38" i="22"/>
  <c r="AD38" i="22"/>
  <c r="AE38" i="22"/>
  <c r="AF38" i="22"/>
  <c r="AG38" i="22"/>
  <c r="AH38" i="22"/>
  <c r="AJ38" i="22"/>
  <c r="AK38" i="22"/>
  <c r="AL38" i="22"/>
  <c r="AM38" i="22"/>
  <c r="AN38" i="22"/>
  <c r="AO38" i="22"/>
  <c r="AP38" i="22"/>
  <c r="AQ38" i="22"/>
  <c r="AR38" i="22"/>
  <c r="AS38" i="22"/>
  <c r="AT38" i="22"/>
  <c r="AU38" i="22"/>
  <c r="AV38" i="22"/>
  <c r="AW38" i="22"/>
  <c r="AX38" i="22"/>
  <c r="AY38" i="22"/>
  <c r="AZ38" i="22"/>
  <c r="BB38" i="22"/>
  <c r="BC38" i="22"/>
  <c r="BD38" i="22"/>
  <c r="AC39" i="22"/>
  <c r="AD39" i="22"/>
  <c r="AE39" i="22"/>
  <c r="AF39" i="22"/>
  <c r="AG39" i="22"/>
  <c r="AH39" i="22"/>
  <c r="AJ39" i="22"/>
  <c r="AK39" i="22"/>
  <c r="AL39" i="22"/>
  <c r="AM39" i="22"/>
  <c r="AN39" i="22"/>
  <c r="AO39" i="22"/>
  <c r="AP39" i="22"/>
  <c r="AQ39" i="22"/>
  <c r="AR39" i="22"/>
  <c r="AS39" i="22"/>
  <c r="AT39" i="22"/>
  <c r="AU39" i="22"/>
  <c r="AV39" i="22"/>
  <c r="AW39" i="22"/>
  <c r="AX39" i="22"/>
  <c r="AY39" i="22"/>
  <c r="AZ39" i="22"/>
  <c r="BB39" i="22"/>
  <c r="BC39" i="22"/>
  <c r="BD39" i="22"/>
  <c r="AC40" i="22"/>
  <c r="AD40" i="22"/>
  <c r="AE40" i="22"/>
  <c r="AF40" i="22"/>
  <c r="AG40" i="22"/>
  <c r="AH40" i="22"/>
  <c r="AJ40" i="22"/>
  <c r="AK40" i="22"/>
  <c r="AL40" i="22"/>
  <c r="AM40" i="22"/>
  <c r="AN40" i="22"/>
  <c r="AO40" i="22"/>
  <c r="AP40" i="22"/>
  <c r="AQ40" i="22"/>
  <c r="AR40" i="22"/>
  <c r="AS40" i="22"/>
  <c r="AT40" i="22"/>
  <c r="AU40" i="22"/>
  <c r="AV40" i="22"/>
  <c r="AW40" i="22"/>
  <c r="AX40" i="22"/>
  <c r="AY40" i="22"/>
  <c r="AZ40" i="22"/>
  <c r="BB40" i="22"/>
  <c r="BC40" i="22"/>
  <c r="BD40" i="22"/>
  <c r="AC41" i="22"/>
  <c r="AD41" i="22"/>
  <c r="AE41" i="22"/>
  <c r="AF41" i="22"/>
  <c r="AG41" i="22"/>
  <c r="AH41" i="22"/>
  <c r="AJ41" i="22"/>
  <c r="AK41" i="22"/>
  <c r="AL41" i="22"/>
  <c r="AM41" i="22"/>
  <c r="AN41" i="22"/>
  <c r="AO41" i="22"/>
  <c r="AP41" i="22"/>
  <c r="AQ41" i="22"/>
  <c r="AR41" i="22"/>
  <c r="AS41" i="22"/>
  <c r="AT41" i="22"/>
  <c r="AU41" i="22"/>
  <c r="AV41" i="22"/>
  <c r="AW41" i="22"/>
  <c r="AX41" i="22"/>
  <c r="AY41" i="22"/>
  <c r="AZ41" i="22"/>
  <c r="BB41" i="22"/>
  <c r="BC41" i="22"/>
  <c r="BD41" i="22"/>
  <c r="AC42" i="22"/>
  <c r="AD42" i="22"/>
  <c r="AE42" i="22"/>
  <c r="AF42" i="22"/>
  <c r="AG42" i="22"/>
  <c r="AH42" i="22"/>
  <c r="AJ42" i="22"/>
  <c r="AK42" i="22"/>
  <c r="AL42" i="22"/>
  <c r="AM42" i="22"/>
  <c r="AN42" i="22"/>
  <c r="AO42" i="22"/>
  <c r="AP42" i="22"/>
  <c r="AQ42" i="22"/>
  <c r="AR42" i="22"/>
  <c r="AS42" i="22"/>
  <c r="AT42" i="22"/>
  <c r="AU42" i="22"/>
  <c r="AV42" i="22"/>
  <c r="AW42" i="22"/>
  <c r="AX42" i="22"/>
  <c r="AY42" i="22"/>
  <c r="AZ42" i="22"/>
  <c r="BB42" i="22"/>
  <c r="BC42" i="22"/>
  <c r="BD42" i="22"/>
  <c r="AC43" i="22"/>
  <c r="AD43" i="22"/>
  <c r="AE43" i="22"/>
  <c r="AF43" i="22"/>
  <c r="AG43" i="22"/>
  <c r="AH43" i="22"/>
  <c r="AJ43" i="22"/>
  <c r="AK43" i="22"/>
  <c r="AL43" i="22"/>
  <c r="AM43" i="22"/>
  <c r="AN43" i="22"/>
  <c r="AO43" i="22"/>
  <c r="AP43" i="22"/>
  <c r="AQ43" i="22"/>
  <c r="AR43" i="22"/>
  <c r="AS43" i="22"/>
  <c r="AT43" i="22"/>
  <c r="AU43" i="22"/>
  <c r="AV43" i="22"/>
  <c r="AW43" i="22"/>
  <c r="AX43" i="22"/>
  <c r="AY43" i="22"/>
  <c r="AZ43" i="22"/>
  <c r="BB43" i="22"/>
  <c r="BC43" i="22"/>
  <c r="BD43" i="22"/>
  <c r="AC44" i="22"/>
  <c r="AD44" i="22"/>
  <c r="AE44" i="22"/>
  <c r="AF44" i="22"/>
  <c r="AG44" i="22"/>
  <c r="AH44" i="22"/>
  <c r="AJ44" i="22"/>
  <c r="AK44" i="22"/>
  <c r="AL44" i="22"/>
  <c r="AM44" i="22"/>
  <c r="AN44" i="22"/>
  <c r="AO44" i="22"/>
  <c r="AP44" i="22"/>
  <c r="AQ44" i="22"/>
  <c r="AR44" i="22"/>
  <c r="AS44" i="22"/>
  <c r="AT44" i="22"/>
  <c r="AU44" i="22"/>
  <c r="AV44" i="22"/>
  <c r="AW44" i="22"/>
  <c r="AX44" i="22"/>
  <c r="AY44" i="22"/>
  <c r="AZ44" i="22"/>
  <c r="BB44" i="22"/>
  <c r="BC44" i="22"/>
  <c r="BD44" i="22"/>
  <c r="AC45" i="22"/>
  <c r="AD45" i="22"/>
  <c r="AE45" i="22"/>
  <c r="AF45" i="22"/>
  <c r="AG45" i="22"/>
  <c r="AH45" i="22"/>
  <c r="AJ45" i="22"/>
  <c r="AK45" i="22"/>
  <c r="AL45" i="22"/>
  <c r="AM45" i="22"/>
  <c r="AN45" i="22"/>
  <c r="AO45" i="22"/>
  <c r="AP45" i="22"/>
  <c r="AQ45" i="22"/>
  <c r="AR45" i="22"/>
  <c r="AS45" i="22"/>
  <c r="AT45" i="22"/>
  <c r="AU45" i="22"/>
  <c r="AV45" i="22"/>
  <c r="AW45" i="22"/>
  <c r="AX45" i="22"/>
  <c r="AY45" i="22"/>
  <c r="AZ45" i="22"/>
  <c r="BB45" i="22"/>
  <c r="BC45" i="22"/>
  <c r="BD45" i="22"/>
  <c r="AC46" i="22"/>
  <c r="AD46" i="22"/>
  <c r="AE46" i="22"/>
  <c r="AF46" i="22"/>
  <c r="AG46" i="22"/>
  <c r="AH46" i="22"/>
  <c r="AJ46" i="22"/>
  <c r="AK46" i="22"/>
  <c r="AL46" i="22"/>
  <c r="AN46" i="22"/>
  <c r="AO46" i="22"/>
  <c r="AP46" i="22"/>
  <c r="AQ46" i="22"/>
  <c r="AR46" i="22"/>
  <c r="AS46" i="22"/>
  <c r="AT46" i="22"/>
  <c r="AU46" i="22"/>
  <c r="AV46" i="22"/>
  <c r="AW46" i="22"/>
  <c r="AX46" i="22"/>
  <c r="AY46" i="22"/>
  <c r="AZ46" i="22"/>
  <c r="BB46" i="22"/>
  <c r="BC46" i="22"/>
  <c r="BD46" i="22"/>
  <c r="AC47" i="22"/>
  <c r="AD47" i="22"/>
  <c r="AE47" i="22"/>
  <c r="AF47" i="22"/>
  <c r="AG47" i="22"/>
  <c r="AH47" i="22"/>
  <c r="AJ47" i="22"/>
  <c r="AK47" i="22"/>
  <c r="AL47" i="22"/>
  <c r="AM47" i="22"/>
  <c r="AN47" i="22"/>
  <c r="AO47" i="22"/>
  <c r="AP47" i="22"/>
  <c r="AQ47" i="22"/>
  <c r="AR47" i="22"/>
  <c r="AS47" i="22"/>
  <c r="AT47" i="22"/>
  <c r="AU47" i="22"/>
  <c r="AV47" i="22"/>
  <c r="AW47" i="22"/>
  <c r="AX47" i="22"/>
  <c r="AY47" i="22"/>
  <c r="AZ47" i="22"/>
  <c r="BB47" i="22"/>
  <c r="BC47" i="22"/>
  <c r="BD47" i="22"/>
  <c r="AC48" i="22"/>
  <c r="AD48" i="22"/>
  <c r="AE48" i="22"/>
  <c r="AF48" i="22"/>
  <c r="AG48" i="22"/>
  <c r="AH48" i="22"/>
  <c r="AJ48" i="22"/>
  <c r="AK48" i="22"/>
  <c r="AL48" i="22"/>
  <c r="AM48" i="22"/>
  <c r="AN48" i="22"/>
  <c r="AO48" i="22"/>
  <c r="AP48" i="22"/>
  <c r="AQ48" i="22"/>
  <c r="AR48" i="22"/>
  <c r="AS48" i="22"/>
  <c r="AT48" i="22"/>
  <c r="AU48" i="22"/>
  <c r="AV48" i="22"/>
  <c r="AW48" i="22"/>
  <c r="AX48" i="22"/>
  <c r="AY48" i="22"/>
  <c r="AZ48" i="22"/>
  <c r="BB48" i="22"/>
  <c r="BC48" i="22"/>
  <c r="BD48" i="22"/>
  <c r="AC49" i="22"/>
  <c r="AD49" i="22"/>
  <c r="AE49" i="22"/>
  <c r="AF49" i="22"/>
  <c r="AG49" i="22"/>
  <c r="AH49" i="22"/>
  <c r="AJ49" i="22"/>
  <c r="AK49" i="22"/>
  <c r="AL49" i="22"/>
  <c r="AM49" i="22"/>
  <c r="AN49" i="22"/>
  <c r="AO49" i="22"/>
  <c r="AP49" i="22"/>
  <c r="AQ49" i="22"/>
  <c r="AR49" i="22"/>
  <c r="AS49" i="22"/>
  <c r="AT49" i="22"/>
  <c r="AU49" i="22"/>
  <c r="AV49" i="22"/>
  <c r="AW49" i="22"/>
  <c r="AX49" i="22"/>
  <c r="AY49" i="22"/>
  <c r="AZ49" i="22"/>
  <c r="BB49" i="22"/>
  <c r="BC49" i="22"/>
  <c r="BD49" i="22"/>
  <c r="AC50" i="22"/>
  <c r="AD50" i="22"/>
  <c r="AE50" i="22"/>
  <c r="AF50" i="22"/>
  <c r="AG50" i="22"/>
  <c r="AH50" i="22"/>
  <c r="AJ50" i="22"/>
  <c r="AK50" i="22"/>
  <c r="AL50" i="22"/>
  <c r="AM50" i="22"/>
  <c r="AN50" i="22"/>
  <c r="AO50" i="22"/>
  <c r="AP50" i="22"/>
  <c r="AQ50" i="22"/>
  <c r="AR50" i="22"/>
  <c r="AS50" i="22"/>
  <c r="AT50" i="22"/>
  <c r="AU50" i="22"/>
  <c r="AV50" i="22"/>
  <c r="AW50" i="22"/>
  <c r="AX50" i="22"/>
  <c r="AY50" i="22"/>
  <c r="AZ50" i="22"/>
  <c r="BB50" i="22"/>
  <c r="BC50" i="22"/>
  <c r="BD50" i="22"/>
  <c r="AC51" i="22"/>
  <c r="AD51" i="22"/>
  <c r="AE51" i="22"/>
  <c r="AF51" i="22"/>
  <c r="AG51" i="22"/>
  <c r="AH51" i="22"/>
  <c r="AJ51" i="22"/>
  <c r="AK51" i="22"/>
  <c r="AL51" i="22"/>
  <c r="AM51" i="22"/>
  <c r="AN51" i="22"/>
  <c r="AO51" i="22"/>
  <c r="AP51" i="22"/>
  <c r="AQ51" i="22"/>
  <c r="AR51" i="22"/>
  <c r="AS51" i="22"/>
  <c r="AT51" i="22"/>
  <c r="AU51" i="22"/>
  <c r="AV51" i="22"/>
  <c r="AW51" i="22"/>
  <c r="AX51" i="22"/>
  <c r="AY51" i="22"/>
  <c r="AZ51" i="22"/>
  <c r="BB51" i="22"/>
  <c r="BC51" i="22"/>
  <c r="BD51" i="22"/>
  <c r="AC52" i="22"/>
  <c r="AD52" i="22"/>
  <c r="AE52" i="22"/>
  <c r="AF52" i="22"/>
  <c r="AG52" i="22"/>
  <c r="AH52" i="22"/>
  <c r="AJ52" i="22"/>
  <c r="AK52" i="22"/>
  <c r="AL52" i="22"/>
  <c r="AM52" i="22"/>
  <c r="AN52" i="22"/>
  <c r="AO52" i="22"/>
  <c r="AP52" i="22"/>
  <c r="AQ52" i="22"/>
  <c r="AR52" i="22"/>
  <c r="AS52" i="22"/>
  <c r="AT52" i="22"/>
  <c r="AU52" i="22"/>
  <c r="AV52" i="22"/>
  <c r="AW52" i="22"/>
  <c r="AX52" i="22"/>
  <c r="AY52" i="22"/>
  <c r="AZ52" i="22"/>
  <c r="BB52" i="22"/>
  <c r="BC52" i="22"/>
  <c r="BD52" i="22"/>
  <c r="AC53" i="22"/>
  <c r="AD53" i="22"/>
  <c r="AE53" i="22"/>
  <c r="AF53" i="22"/>
  <c r="AG53" i="22"/>
  <c r="AH53" i="22"/>
  <c r="AJ53" i="22"/>
  <c r="AK53" i="22"/>
  <c r="AL53" i="22"/>
  <c r="AM53" i="22"/>
  <c r="AN53" i="22"/>
  <c r="AO53" i="22"/>
  <c r="AP53" i="22"/>
  <c r="AQ53" i="22"/>
  <c r="AR53" i="22"/>
  <c r="AS53" i="22"/>
  <c r="AT53" i="22"/>
  <c r="AU53" i="22"/>
  <c r="AV53" i="22"/>
  <c r="AW53" i="22"/>
  <c r="AX53" i="22"/>
  <c r="AY53" i="22"/>
  <c r="AZ53" i="22"/>
  <c r="BB53" i="22"/>
  <c r="BC53" i="22"/>
  <c r="BD53" i="22"/>
  <c r="AC54" i="22"/>
  <c r="AD54" i="22"/>
  <c r="AE54" i="22"/>
  <c r="AF54" i="22"/>
  <c r="AG54" i="22"/>
  <c r="AH54" i="22"/>
  <c r="AJ54" i="22"/>
  <c r="AK54" i="22"/>
  <c r="AL54" i="22"/>
  <c r="AM54" i="22"/>
  <c r="AN54" i="22"/>
  <c r="AO54" i="22"/>
  <c r="AP54" i="22"/>
  <c r="AQ54" i="22"/>
  <c r="AR54" i="22"/>
  <c r="AS54" i="22"/>
  <c r="AT54" i="22"/>
  <c r="AU54" i="22"/>
  <c r="AV54" i="22"/>
  <c r="AW54" i="22"/>
  <c r="AX54" i="22"/>
  <c r="AY54" i="22"/>
  <c r="AZ54" i="22"/>
  <c r="BB54" i="22"/>
  <c r="BC54" i="22"/>
  <c r="BD54" i="22"/>
  <c r="AC55" i="22"/>
  <c r="AD55" i="22"/>
  <c r="AE55" i="22"/>
  <c r="AF55" i="22"/>
  <c r="AG55" i="22"/>
  <c r="AH55" i="22"/>
  <c r="AJ55" i="22"/>
  <c r="AK55" i="22"/>
  <c r="AL55" i="22"/>
  <c r="AM55" i="22"/>
  <c r="AN55" i="22"/>
  <c r="AO55" i="22"/>
  <c r="AP55" i="22"/>
  <c r="AQ55" i="22"/>
  <c r="AR55" i="22"/>
  <c r="AS55" i="22"/>
  <c r="AT55" i="22"/>
  <c r="AU55" i="22"/>
  <c r="AV55" i="22"/>
  <c r="AW55" i="22"/>
  <c r="AX55" i="22"/>
  <c r="AY55" i="22"/>
  <c r="AZ55" i="22"/>
  <c r="BB55" i="22"/>
  <c r="BC55" i="22"/>
  <c r="BD55" i="22"/>
  <c r="AC56" i="22"/>
  <c r="AD56" i="22"/>
  <c r="AE56" i="22"/>
  <c r="AF56" i="22"/>
  <c r="AG56" i="22"/>
  <c r="AH56" i="22"/>
  <c r="AJ56" i="22"/>
  <c r="AK56" i="22"/>
  <c r="AL56" i="22"/>
  <c r="AM56" i="22"/>
  <c r="AN56" i="22"/>
  <c r="AO56" i="22"/>
  <c r="AP56" i="22"/>
  <c r="AQ56" i="22"/>
  <c r="AR56" i="22"/>
  <c r="AS56" i="22"/>
  <c r="AT56" i="22"/>
  <c r="AU56" i="22"/>
  <c r="AV56" i="22"/>
  <c r="AW56" i="22"/>
  <c r="AX56" i="22"/>
  <c r="AY56" i="22"/>
  <c r="AZ56" i="22"/>
  <c r="BB56" i="22"/>
  <c r="BC56" i="22"/>
  <c r="BD56" i="22"/>
  <c r="AC57" i="22"/>
  <c r="AD57" i="22"/>
  <c r="AE57" i="22"/>
  <c r="AF57" i="22"/>
  <c r="AG57" i="22"/>
  <c r="AH57" i="22"/>
  <c r="AJ57" i="22"/>
  <c r="AK57" i="22"/>
  <c r="AL57" i="22"/>
  <c r="AM57" i="22"/>
  <c r="AN57" i="22"/>
  <c r="AO57" i="22"/>
  <c r="AP57" i="22"/>
  <c r="AQ57" i="22"/>
  <c r="AR57" i="22"/>
  <c r="AS57" i="22"/>
  <c r="AT57" i="22"/>
  <c r="AU57" i="22"/>
  <c r="AV57" i="22"/>
  <c r="AW57" i="22"/>
  <c r="AX57" i="22"/>
  <c r="AY57" i="22"/>
  <c r="AZ57" i="22"/>
  <c r="BB57" i="22"/>
  <c r="BC57" i="22"/>
  <c r="BD57" i="22"/>
  <c r="AC58" i="22"/>
  <c r="AD58" i="22"/>
  <c r="AE58" i="22"/>
  <c r="AF58" i="22"/>
  <c r="AH58" i="22"/>
  <c r="AJ58" i="22"/>
  <c r="AK58" i="22"/>
  <c r="AL58" i="22"/>
  <c r="AM58" i="22"/>
  <c r="AN58" i="22"/>
  <c r="AO58" i="22"/>
  <c r="AP58" i="22"/>
  <c r="AQ58" i="22"/>
  <c r="AR58" i="22"/>
  <c r="AS58" i="22"/>
  <c r="AT58" i="22"/>
  <c r="AU58" i="22"/>
  <c r="AV58" i="22"/>
  <c r="AW58" i="22"/>
  <c r="AX58" i="22"/>
  <c r="AY58" i="22"/>
  <c r="AZ58" i="22"/>
  <c r="BB58" i="22"/>
  <c r="BC58" i="22"/>
  <c r="BD58" i="22"/>
  <c r="AC59" i="22"/>
  <c r="AD59" i="22"/>
  <c r="AE59" i="22"/>
  <c r="AF59" i="22"/>
  <c r="AG59" i="22"/>
  <c r="AH59" i="22"/>
  <c r="AJ59" i="22"/>
  <c r="AK59" i="22"/>
  <c r="AL59" i="22"/>
  <c r="AM59" i="22"/>
  <c r="AN59" i="22"/>
  <c r="AO59" i="22"/>
  <c r="AP59" i="22"/>
  <c r="AQ59" i="22"/>
  <c r="AR59" i="22"/>
  <c r="AS59" i="22"/>
  <c r="AT59" i="22"/>
  <c r="AU59" i="22"/>
  <c r="AV59" i="22"/>
  <c r="AW59" i="22"/>
  <c r="AX59" i="22"/>
  <c r="AY59" i="22"/>
  <c r="AZ59" i="22"/>
  <c r="BB59" i="22"/>
  <c r="BC59" i="22"/>
  <c r="BD59" i="22"/>
  <c r="AC60" i="22"/>
  <c r="AD60" i="22"/>
  <c r="AE60" i="22"/>
  <c r="AF60" i="22"/>
  <c r="AG60" i="22"/>
  <c r="AH60" i="22"/>
  <c r="AJ60" i="22"/>
  <c r="AK60" i="22"/>
  <c r="AL60" i="22"/>
  <c r="AM60" i="22"/>
  <c r="AN60" i="22"/>
  <c r="AO60" i="22"/>
  <c r="AP60" i="22"/>
  <c r="AQ60" i="22"/>
  <c r="AR60" i="22"/>
  <c r="AS60" i="22"/>
  <c r="AT60" i="22"/>
  <c r="AU60" i="22"/>
  <c r="AV60" i="22"/>
  <c r="AW60" i="22"/>
  <c r="AX60" i="22"/>
  <c r="AY60" i="22"/>
  <c r="AZ60" i="22"/>
  <c r="BB60" i="22"/>
  <c r="BC60" i="22"/>
  <c r="BD60" i="22"/>
  <c r="AC61" i="22"/>
  <c r="AD61" i="22"/>
  <c r="AE61" i="22"/>
  <c r="AF61" i="22"/>
  <c r="AG61" i="22"/>
  <c r="AH61" i="22"/>
  <c r="AJ61" i="22"/>
  <c r="AK61" i="22"/>
  <c r="AL61" i="22"/>
  <c r="AM61" i="22"/>
  <c r="AN61" i="22"/>
  <c r="AO61" i="22"/>
  <c r="AP61" i="22"/>
  <c r="AQ61" i="22"/>
  <c r="AR61" i="22"/>
  <c r="AS61" i="22"/>
  <c r="AT61" i="22"/>
  <c r="AU61" i="22"/>
  <c r="AV61" i="22"/>
  <c r="AW61" i="22"/>
  <c r="AX61" i="22"/>
  <c r="AY61" i="22"/>
  <c r="AZ61" i="22"/>
  <c r="BB61" i="22"/>
  <c r="BC61" i="22"/>
  <c r="BD61" i="22"/>
  <c r="AC62" i="22"/>
  <c r="AD62" i="22"/>
  <c r="AE62" i="22"/>
  <c r="AF62" i="22"/>
  <c r="AG62" i="22"/>
  <c r="AH62" i="22"/>
  <c r="AJ62" i="22"/>
  <c r="AL62" i="22"/>
  <c r="AM62" i="22"/>
  <c r="AN62" i="22"/>
  <c r="AO62" i="22"/>
  <c r="AP62" i="22"/>
  <c r="AQ62" i="22"/>
  <c r="AR62" i="22"/>
  <c r="AS62" i="22"/>
  <c r="AT62" i="22"/>
  <c r="AU62" i="22"/>
  <c r="AV62" i="22"/>
  <c r="AW62" i="22"/>
  <c r="AX62" i="22"/>
  <c r="AY62" i="22"/>
  <c r="AZ62" i="22"/>
  <c r="BB62" i="22"/>
  <c r="BC62" i="22"/>
  <c r="BD62" i="22"/>
  <c r="AC63" i="22"/>
  <c r="AD63" i="22"/>
  <c r="AE63" i="22"/>
  <c r="AF63" i="22"/>
  <c r="AG63" i="22"/>
  <c r="AH63" i="22"/>
  <c r="AJ63" i="22"/>
  <c r="AK63" i="22"/>
  <c r="AL63" i="22"/>
  <c r="AM63" i="22"/>
  <c r="AN63" i="22"/>
  <c r="AO63" i="22"/>
  <c r="AP63" i="22"/>
  <c r="AQ63" i="22"/>
  <c r="AR63" i="22"/>
  <c r="AS63" i="22"/>
  <c r="AT63" i="22"/>
  <c r="AU63" i="22"/>
  <c r="AV63" i="22"/>
  <c r="AW63" i="22"/>
  <c r="AX63" i="22"/>
  <c r="AY63" i="22"/>
  <c r="AZ63" i="22"/>
  <c r="BB63" i="22"/>
  <c r="BC63" i="22"/>
  <c r="BD63" i="22"/>
  <c r="AC64" i="22"/>
  <c r="AD64" i="22"/>
  <c r="AE64" i="22"/>
  <c r="AF64" i="22"/>
  <c r="AG64" i="22"/>
  <c r="AH64" i="22"/>
  <c r="AJ64" i="22"/>
  <c r="AK64" i="22"/>
  <c r="AL64" i="22"/>
  <c r="AM64" i="22"/>
  <c r="AN64" i="22"/>
  <c r="AO64" i="22"/>
  <c r="AP64" i="22"/>
  <c r="AQ64" i="22"/>
  <c r="AR64" i="22"/>
  <c r="AS64" i="22"/>
  <c r="AT64" i="22"/>
  <c r="AU64" i="22"/>
  <c r="AV64" i="22"/>
  <c r="AW64" i="22"/>
  <c r="AX64" i="22"/>
  <c r="AY64" i="22"/>
  <c r="AZ64" i="22"/>
  <c r="BB64" i="22"/>
  <c r="BC64" i="22"/>
  <c r="BD64" i="22"/>
  <c r="AC65" i="22"/>
  <c r="AD65" i="22"/>
  <c r="AE65" i="22"/>
  <c r="AF65" i="22"/>
  <c r="AG65" i="22"/>
  <c r="AH65" i="22"/>
  <c r="AJ65" i="22"/>
  <c r="AK65" i="22"/>
  <c r="AL65" i="22"/>
  <c r="AM65" i="22"/>
  <c r="AN65" i="22"/>
  <c r="AO65" i="22"/>
  <c r="AP65" i="22"/>
  <c r="AQ65" i="22"/>
  <c r="AR65" i="22"/>
  <c r="AS65" i="22"/>
  <c r="AT65" i="22"/>
  <c r="AU65" i="22"/>
  <c r="AV65" i="22"/>
  <c r="AW65" i="22"/>
  <c r="AX65" i="22"/>
  <c r="AY65" i="22"/>
  <c r="AZ65" i="22"/>
  <c r="BB65" i="22"/>
  <c r="BC65" i="22"/>
  <c r="BD65" i="22"/>
  <c r="AC15" i="22"/>
  <c r="AD15" i="22"/>
  <c r="AE15" i="22"/>
  <c r="AF15" i="22"/>
  <c r="AG15" i="22"/>
  <c r="AH15" i="22"/>
  <c r="AI15" i="22"/>
  <c r="AJ15" i="22"/>
  <c r="AK15" i="22"/>
  <c r="AL15" i="22"/>
  <c r="AM15" i="22"/>
  <c r="AN15" i="22"/>
  <c r="AO15" i="22"/>
  <c r="AP15" i="22"/>
  <c r="AQ15" i="22"/>
  <c r="AR15" i="22"/>
  <c r="AS15" i="22"/>
  <c r="AT15" i="22"/>
  <c r="AU15" i="22"/>
  <c r="AV15" i="22"/>
  <c r="AW15" i="22"/>
  <c r="AV16" i="42" s="1"/>
  <c r="AX15" i="22"/>
  <c r="AY15" i="22"/>
  <c r="AZ15" i="22"/>
  <c r="AY22" i="42" s="1"/>
  <c r="BA15" i="22"/>
  <c r="BB15" i="22"/>
  <c r="BC15" i="22"/>
  <c r="AC16" i="22"/>
  <c r="AB54" i="42" s="1"/>
  <c r="AC17" i="22"/>
  <c r="AD17" i="22"/>
  <c r="AE17" i="22"/>
  <c r="AF17" i="22"/>
  <c r="AG17" i="22"/>
  <c r="AH17" i="22"/>
  <c r="AI17" i="22"/>
  <c r="AJ17" i="22"/>
  <c r="AK17" i="22"/>
  <c r="AL17" i="22"/>
  <c r="AM17" i="22"/>
  <c r="AN17" i="22"/>
  <c r="AO17" i="22"/>
  <c r="AP17" i="22"/>
  <c r="AQ17" i="22"/>
  <c r="AR17" i="22"/>
  <c r="AS17" i="22"/>
  <c r="AT17" i="22"/>
  <c r="AU17" i="22"/>
  <c r="AV17" i="22"/>
  <c r="AW17" i="22"/>
  <c r="AX17" i="22"/>
  <c r="AY17" i="22"/>
  <c r="AZ17" i="22"/>
  <c r="BA17" i="22"/>
  <c r="BB17" i="22"/>
  <c r="BC17" i="22"/>
  <c r="BB55" i="42" s="1"/>
  <c r="BD17" i="22"/>
  <c r="AC18" i="22"/>
  <c r="AD18" i="22"/>
  <c r="AE18" i="22"/>
  <c r="AF18" i="22"/>
  <c r="AG18" i="22"/>
  <c r="AH18" i="22"/>
  <c r="AI18" i="22"/>
  <c r="AJ18" i="22"/>
  <c r="AK18" i="22"/>
  <c r="AL18" i="22"/>
  <c r="AM18" i="22"/>
  <c r="AN18" i="22"/>
  <c r="AO18" i="22"/>
  <c r="AP18" i="22"/>
  <c r="AQ18" i="22"/>
  <c r="AR18" i="22"/>
  <c r="AS18" i="22"/>
  <c r="AT18" i="22"/>
  <c r="AU18" i="22"/>
  <c r="AV18" i="22"/>
  <c r="AW18" i="22"/>
  <c r="AX18" i="22"/>
  <c r="AY18" i="22"/>
  <c r="AZ18" i="22"/>
  <c r="BA18" i="22"/>
  <c r="BB18" i="22"/>
  <c r="BC18" i="22"/>
  <c r="BD18" i="22"/>
  <c r="AC19" i="22"/>
  <c r="AD19" i="22"/>
  <c r="AE19" i="22"/>
  <c r="AF19" i="22"/>
  <c r="AG19" i="22"/>
  <c r="AH19" i="22"/>
  <c r="AI19" i="22"/>
  <c r="AI39" i="22" s="1"/>
  <c r="AJ19" i="22"/>
  <c r="AK19" i="22"/>
  <c r="AL19" i="22"/>
  <c r="AM19" i="22"/>
  <c r="AN19" i="22"/>
  <c r="AO19" i="22"/>
  <c r="AP19" i="22"/>
  <c r="AQ19" i="22"/>
  <c r="AR19" i="22"/>
  <c r="AS19" i="22"/>
  <c r="AT19" i="22"/>
  <c r="AU19" i="22"/>
  <c r="AV19" i="22"/>
  <c r="AW19" i="22"/>
  <c r="AX19" i="22"/>
  <c r="AY19" i="22"/>
  <c r="AZ19" i="22"/>
  <c r="BB19" i="22"/>
  <c r="BC19" i="22"/>
  <c r="BD19" i="22"/>
  <c r="AC20" i="22"/>
  <c r="AD20" i="22"/>
  <c r="AE20" i="22"/>
  <c r="AF20" i="22"/>
  <c r="AG20" i="22"/>
  <c r="AH20" i="22"/>
  <c r="AI20" i="22"/>
  <c r="AJ20" i="22"/>
  <c r="AK20" i="22"/>
  <c r="AM20" i="22"/>
  <c r="AN20" i="22"/>
  <c r="AO20" i="22"/>
  <c r="AP20" i="22"/>
  <c r="AQ20" i="22"/>
  <c r="AR20" i="22"/>
  <c r="AS20" i="22"/>
  <c r="AT20" i="22"/>
  <c r="AU20" i="22"/>
  <c r="AV20" i="22"/>
  <c r="AW20" i="22"/>
  <c r="AV32" i="42" s="1"/>
  <c r="AX20" i="22"/>
  <c r="AY20" i="22"/>
  <c r="AZ20" i="22"/>
  <c r="AY58" i="42" s="1"/>
  <c r="BA20" i="22"/>
  <c r="BB20" i="22"/>
  <c r="BC20" i="22"/>
  <c r="AC21" i="22"/>
  <c r="AB59" i="42" s="1"/>
  <c r="AC22" i="22"/>
  <c r="AD22" i="22"/>
  <c r="AE22" i="22"/>
  <c r="AF22" i="22"/>
  <c r="AG22" i="22"/>
  <c r="AH22" i="22"/>
  <c r="AI22" i="22"/>
  <c r="AJ22" i="22"/>
  <c r="AK22" i="22"/>
  <c r="AL22" i="22"/>
  <c r="AM22" i="22"/>
  <c r="AN22" i="22"/>
  <c r="AO22" i="22"/>
  <c r="AP22" i="22"/>
  <c r="AQ22" i="22"/>
  <c r="AR22" i="22"/>
  <c r="AS22" i="22"/>
  <c r="AT22" i="22"/>
  <c r="AU22" i="22"/>
  <c r="AV22" i="22"/>
  <c r="AW22" i="22"/>
  <c r="AX22" i="22"/>
  <c r="AY22" i="22"/>
  <c r="AZ22" i="22"/>
  <c r="BA22" i="22"/>
  <c r="BB22" i="22"/>
  <c r="BC22" i="22"/>
  <c r="BB60" i="42" s="1"/>
  <c r="BD22" i="22"/>
  <c r="AC23" i="22"/>
  <c r="AD23" i="22"/>
  <c r="AE23" i="22"/>
  <c r="AF23" i="22"/>
  <c r="AG23" i="22"/>
  <c r="AH23" i="22"/>
  <c r="AI23" i="22"/>
  <c r="AJ23" i="22"/>
  <c r="AK23" i="22"/>
  <c r="AL23" i="22"/>
  <c r="AM23" i="22"/>
  <c r="AN23" i="22"/>
  <c r="AO23" i="22"/>
  <c r="AP23" i="22"/>
  <c r="AQ23" i="22"/>
  <c r="AR23" i="22"/>
  <c r="AS23" i="22"/>
  <c r="AT23" i="22"/>
  <c r="AU23" i="22"/>
  <c r="AV23" i="22"/>
  <c r="AW23" i="22"/>
  <c r="AX23" i="22"/>
  <c r="AY23" i="22"/>
  <c r="AZ23" i="22"/>
  <c r="AY61" i="42" s="1"/>
  <c r="BA23" i="22"/>
  <c r="BB23" i="22"/>
  <c r="BA61" i="42" s="1"/>
  <c r="BC23" i="22"/>
  <c r="BD23" i="22"/>
  <c r="AC24" i="22"/>
  <c r="AD24" i="22"/>
  <c r="AE24" i="22"/>
  <c r="AF24" i="22"/>
  <c r="AG24" i="22"/>
  <c r="AH24" i="22"/>
  <c r="AI24" i="22"/>
  <c r="AI53" i="22" s="1"/>
  <c r="AJ24" i="22"/>
  <c r="AK24" i="22"/>
  <c r="AL24" i="22"/>
  <c r="AM24" i="22"/>
  <c r="AN24" i="22"/>
  <c r="AO24" i="22"/>
  <c r="AP24" i="22"/>
  <c r="AQ24" i="22"/>
  <c r="AR24" i="22"/>
  <c r="AS24" i="22"/>
  <c r="AT24" i="22"/>
  <c r="AU24" i="22"/>
  <c r="AV24" i="22"/>
  <c r="AW24" i="22"/>
  <c r="AX24" i="22"/>
  <c r="AY24" i="22"/>
  <c r="AZ24" i="22"/>
  <c r="BB24" i="22"/>
  <c r="BC24" i="22"/>
  <c r="BD24" i="22"/>
  <c r="AC25" i="22"/>
  <c r="AD25" i="22"/>
  <c r="AE25" i="22"/>
  <c r="AF25" i="22"/>
  <c r="AG25" i="22"/>
  <c r="AH25" i="22"/>
  <c r="AI25" i="22"/>
  <c r="AJ25" i="22"/>
  <c r="AK25" i="22"/>
  <c r="AL25" i="22"/>
  <c r="AM25" i="22"/>
  <c r="AN25" i="22"/>
  <c r="AO25" i="22"/>
  <c r="AP25" i="22"/>
  <c r="AR25" i="22"/>
  <c r="AS25" i="22"/>
  <c r="AT25" i="22"/>
  <c r="AU25" i="22"/>
  <c r="AV25" i="22"/>
  <c r="AW25" i="22"/>
  <c r="AX25" i="22"/>
  <c r="AY25" i="22"/>
  <c r="AZ25" i="22"/>
  <c r="BA25" i="22"/>
  <c r="BB25" i="22"/>
  <c r="BD25" i="22"/>
  <c r="AC26" i="22"/>
  <c r="AD26" i="22"/>
  <c r="AE26" i="22"/>
  <c r="AF26" i="22"/>
  <c r="AG26" i="22"/>
  <c r="AH26" i="22"/>
  <c r="AI26" i="22"/>
  <c r="AJ26" i="22"/>
  <c r="AK26" i="22"/>
  <c r="AL26" i="22"/>
  <c r="AM26" i="22"/>
  <c r="AN26" i="22"/>
  <c r="AO26" i="22"/>
  <c r="AP26" i="22"/>
  <c r="AQ26" i="22"/>
  <c r="AR26" i="22"/>
  <c r="AS26" i="22"/>
  <c r="AT26" i="22"/>
  <c r="AU26" i="22"/>
  <c r="AV26" i="22"/>
  <c r="AW26" i="22"/>
  <c r="AX26" i="22"/>
  <c r="AY26" i="22"/>
  <c r="AZ26" i="22"/>
  <c r="AY64" i="42" s="1"/>
  <c r="BA26" i="22"/>
  <c r="BB26" i="22"/>
  <c r="BA64" i="42" s="1"/>
  <c r="BC26" i="22"/>
  <c r="BD26" i="22"/>
  <c r="AC27" i="22"/>
  <c r="AD27" i="22"/>
  <c r="AE27" i="22"/>
  <c r="AF27" i="22"/>
  <c r="AG27" i="22"/>
  <c r="AH27" i="22"/>
  <c r="AI27" i="22"/>
  <c r="AJ27" i="22"/>
  <c r="AK27" i="22"/>
  <c r="AL27" i="22"/>
  <c r="AM27" i="22"/>
  <c r="AN27" i="22"/>
  <c r="AO27" i="22"/>
  <c r="AP27" i="22"/>
  <c r="AQ27" i="22"/>
  <c r="AR27" i="22"/>
  <c r="AS27" i="22"/>
  <c r="AT27" i="22"/>
  <c r="AU27" i="22"/>
  <c r="AV27" i="22"/>
  <c r="AW27" i="22"/>
  <c r="AX27" i="22"/>
  <c r="AY27" i="22"/>
  <c r="AZ27" i="22"/>
  <c r="BA27" i="22"/>
  <c r="BB27" i="22"/>
  <c r="BC27" i="22"/>
  <c r="BD27" i="22"/>
  <c r="AC16" i="47"/>
  <c r="AD16" i="47"/>
  <c r="AE16" i="47"/>
  <c r="AF16" i="47"/>
  <c r="AG16" i="47"/>
  <c r="AH16" i="47"/>
  <c r="AI16" i="47"/>
  <c r="AJ16" i="47"/>
  <c r="AK16" i="47"/>
  <c r="AL16" i="47"/>
  <c r="AM16" i="47"/>
  <c r="AN16" i="47"/>
  <c r="AO16" i="47"/>
  <c r="AP16" i="47"/>
  <c r="AQ16" i="47"/>
  <c r="AR16" i="47"/>
  <c r="AS16" i="47"/>
  <c r="AT16" i="47"/>
  <c r="AU16" i="47"/>
  <c r="AV16" i="47"/>
  <c r="AW16" i="47"/>
  <c r="AX16" i="47"/>
  <c r="AY16" i="47"/>
  <c r="AZ16" i="47"/>
  <c r="BA16" i="47"/>
  <c r="BB16" i="47"/>
  <c r="BC16" i="47"/>
  <c r="BD16" i="47"/>
  <c r="AC17" i="21"/>
  <c r="AC18" i="21" s="1"/>
  <c r="AD17" i="21"/>
  <c r="AD18" i="21" s="1"/>
  <c r="AE17" i="21"/>
  <c r="AF17" i="21"/>
  <c r="AG17" i="21"/>
  <c r="AH17" i="21"/>
  <c r="AJ17" i="21"/>
  <c r="AJ18" i="21" s="1"/>
  <c r="AK17" i="21"/>
  <c r="AK18" i="21" s="1"/>
  <c r="AL17" i="21"/>
  <c r="AL18" i="21" s="1"/>
  <c r="AM17" i="21"/>
  <c r="AN17" i="21"/>
  <c r="AO17" i="21"/>
  <c r="AP17" i="21"/>
  <c r="AQ17" i="21"/>
  <c r="AR17" i="21"/>
  <c r="AR18" i="21" s="1"/>
  <c r="AS17" i="21"/>
  <c r="AS18" i="21" s="1"/>
  <c r="AT17" i="21"/>
  <c r="AT18" i="21" s="1"/>
  <c r="AU17" i="21"/>
  <c r="AV17" i="21"/>
  <c r="AW17" i="21"/>
  <c r="AX17" i="21"/>
  <c r="AY17" i="21"/>
  <c r="AZ17" i="21"/>
  <c r="AZ18" i="21" s="1"/>
  <c r="BA19" i="22"/>
  <c r="BB17" i="21"/>
  <c r="BB18" i="21" s="1"/>
  <c r="BC17" i="21"/>
  <c r="BD17" i="21"/>
  <c r="AE18" i="21"/>
  <c r="AF18" i="21"/>
  <c r="AG18" i="21"/>
  <c r="AH18" i="21"/>
  <c r="AM18" i="21"/>
  <c r="AN18" i="21"/>
  <c r="AO18" i="21"/>
  <c r="AP18" i="21"/>
  <c r="AQ18" i="21"/>
  <c r="AU18" i="21"/>
  <c r="AV18" i="21"/>
  <c r="AW18" i="21"/>
  <c r="AX18" i="21"/>
  <c r="AY18" i="21"/>
  <c r="BC18" i="21"/>
  <c r="BD18" i="21"/>
  <c r="AC19" i="17"/>
  <c r="AD19" i="17"/>
  <c r="AE19" i="17"/>
  <c r="AF19" i="17"/>
  <c r="AG19" i="17"/>
  <c r="AH19" i="17"/>
  <c r="AI19" i="17"/>
  <c r="AJ19" i="17"/>
  <c r="AK19" i="17"/>
  <c r="AL19" i="17"/>
  <c r="AM19" i="17"/>
  <c r="AN19" i="17"/>
  <c r="AO19" i="17"/>
  <c r="AP19" i="17"/>
  <c r="AQ19" i="17"/>
  <c r="AR19" i="17"/>
  <c r="AS19" i="17"/>
  <c r="AT19" i="17"/>
  <c r="AU19" i="17"/>
  <c r="AV19" i="17"/>
  <c r="AW19" i="17"/>
  <c r="AX19" i="17"/>
  <c r="AY19" i="17"/>
  <c r="BA19" i="17"/>
  <c r="BC19" i="17"/>
  <c r="BD19" i="17"/>
  <c r="AC24" i="18"/>
  <c r="AD24" i="18"/>
  <c r="AE24" i="18"/>
  <c r="AF24" i="18"/>
  <c r="AG24" i="18"/>
  <c r="AH24" i="18"/>
  <c r="AI24" i="18"/>
  <c r="AJ24" i="18"/>
  <c r="AK24" i="18"/>
  <c r="AL24" i="18"/>
  <c r="AM24" i="18"/>
  <c r="AN24" i="18"/>
  <c r="AO24" i="18"/>
  <c r="AP24" i="18"/>
  <c r="AQ24" i="18"/>
  <c r="AR24" i="18"/>
  <c r="AS24" i="18"/>
  <c r="AT24" i="18"/>
  <c r="AU24" i="18"/>
  <c r="AV24" i="18"/>
  <c r="AW24" i="18"/>
  <c r="AX24" i="18"/>
  <c r="AY24" i="18"/>
  <c r="AZ24" i="18"/>
  <c r="BA24" i="18"/>
  <c r="BB24" i="18"/>
  <c r="BC24" i="18"/>
  <c r="BD24" i="18"/>
  <c r="AC25" i="18"/>
  <c r="AD25" i="18"/>
  <c r="AE25" i="18"/>
  <c r="AF25" i="18"/>
  <c r="AG25" i="18"/>
  <c r="AH25" i="18"/>
  <c r="AI25" i="18"/>
  <c r="AJ25" i="18"/>
  <c r="AK25" i="18"/>
  <c r="AL25" i="18"/>
  <c r="AN25" i="18"/>
  <c r="AO25" i="18"/>
  <c r="AP25" i="18"/>
  <c r="AQ25" i="18"/>
  <c r="AR25" i="18"/>
  <c r="AS25" i="18"/>
  <c r="AT25" i="18"/>
  <c r="AU25" i="18"/>
  <c r="AV25" i="18"/>
  <c r="AW25" i="18"/>
  <c r="AX25" i="18"/>
  <c r="AY25" i="18"/>
  <c r="AZ25" i="18"/>
  <c r="BA25" i="18"/>
  <c r="BB25" i="18"/>
  <c r="BC25" i="18"/>
  <c r="BD25" i="18"/>
  <c r="AC26" i="18"/>
  <c r="AD26" i="18"/>
  <c r="AE26" i="18"/>
  <c r="AF26" i="18"/>
  <c r="AG26" i="18"/>
  <c r="AH26" i="18"/>
  <c r="AI26" i="18"/>
  <c r="AJ26" i="18"/>
  <c r="AK26" i="18"/>
  <c r="AL26" i="18"/>
  <c r="AM26" i="18"/>
  <c r="AN26" i="18"/>
  <c r="AO26" i="18"/>
  <c r="AP26" i="18"/>
  <c r="AQ26" i="18"/>
  <c r="AR26" i="18"/>
  <c r="AS26" i="18"/>
  <c r="AT26" i="18"/>
  <c r="AU26" i="18"/>
  <c r="AV26" i="18"/>
  <c r="AW26" i="18"/>
  <c r="AX26" i="18"/>
  <c r="AY26" i="18"/>
  <c r="AZ26" i="18"/>
  <c r="BA26" i="18"/>
  <c r="BB26" i="18"/>
  <c r="BC26" i="18"/>
  <c r="BD26" i="18"/>
  <c r="AC27" i="18"/>
  <c r="AD27" i="18"/>
  <c r="AE27" i="18"/>
  <c r="AF27" i="18"/>
  <c r="AG27" i="18"/>
  <c r="AH27" i="18"/>
  <c r="AI27" i="18"/>
  <c r="AJ27" i="18"/>
  <c r="AK27" i="18"/>
  <c r="AL27" i="18"/>
  <c r="AM27" i="18"/>
  <c r="AN27" i="18"/>
  <c r="AO27" i="18"/>
  <c r="AP27" i="18"/>
  <c r="AQ27" i="18"/>
  <c r="AR27" i="18"/>
  <c r="AS27" i="18"/>
  <c r="AT27" i="18"/>
  <c r="AU27" i="18"/>
  <c r="AV27" i="18"/>
  <c r="AX27" i="18"/>
  <c r="AY27" i="18"/>
  <c r="AZ27" i="18"/>
  <c r="BA27" i="18"/>
  <c r="BB27" i="18"/>
  <c r="BD27" i="18"/>
  <c r="AC28" i="18"/>
  <c r="AD28" i="18"/>
  <c r="AE28" i="18"/>
  <c r="AF28" i="18"/>
  <c r="AG28" i="18"/>
  <c r="AH28" i="18"/>
  <c r="AI28" i="18"/>
  <c r="AJ28" i="18"/>
  <c r="AK28" i="18"/>
  <c r="AL28" i="18"/>
  <c r="AM28" i="18"/>
  <c r="AN28" i="18"/>
  <c r="AO28" i="18"/>
  <c r="AP28" i="18"/>
  <c r="AQ28" i="18"/>
  <c r="AR28" i="18"/>
  <c r="AS28" i="18"/>
  <c r="AT28" i="18"/>
  <c r="AU28" i="18"/>
  <c r="AV28" i="18"/>
  <c r="AW28" i="18"/>
  <c r="AX28" i="18"/>
  <c r="AY28" i="18"/>
  <c r="AZ28" i="18"/>
  <c r="BA28" i="18"/>
  <c r="BB28" i="18"/>
  <c r="BD28" i="18"/>
  <c r="AC29" i="18"/>
  <c r="AD29" i="18"/>
  <c r="AE29" i="18"/>
  <c r="AF29" i="18"/>
  <c r="AG29" i="18"/>
  <c r="AH29" i="18"/>
  <c r="AI29" i="18"/>
  <c r="AJ29" i="18"/>
  <c r="AK29" i="18"/>
  <c r="AL29" i="18"/>
  <c r="AM29" i="18"/>
  <c r="AN29" i="18"/>
  <c r="AO29" i="18"/>
  <c r="AP29" i="18"/>
  <c r="AQ29" i="18"/>
  <c r="AR29" i="18"/>
  <c r="AS29" i="18"/>
  <c r="AT29" i="18"/>
  <c r="AU29" i="18"/>
  <c r="AV29" i="18"/>
  <c r="AW29" i="18"/>
  <c r="AX29" i="18"/>
  <c r="AY29" i="18"/>
  <c r="AZ29" i="18"/>
  <c r="BA29" i="18"/>
  <c r="BB29" i="18"/>
  <c r="BD29" i="18"/>
  <c r="AC18" i="20"/>
  <c r="AD18" i="20"/>
  <c r="AE18" i="20"/>
  <c r="AF18" i="20"/>
  <c r="AG18" i="20"/>
  <c r="AH18" i="20"/>
  <c r="AI18" i="20"/>
  <c r="AJ18" i="20"/>
  <c r="AK18" i="20"/>
  <c r="AL18" i="20"/>
  <c r="AM18" i="20"/>
  <c r="AN18" i="20"/>
  <c r="AO18" i="20"/>
  <c r="AP18" i="20"/>
  <c r="AQ18" i="20"/>
  <c r="AR18" i="20"/>
  <c r="AS18" i="20"/>
  <c r="AT18" i="20"/>
  <c r="AU18" i="20"/>
  <c r="AV18" i="20"/>
  <c r="AW18" i="20"/>
  <c r="AX18" i="20"/>
  <c r="AY18" i="20"/>
  <c r="AZ18" i="20"/>
  <c r="BA18" i="20"/>
  <c r="BB18" i="20"/>
  <c r="BC18" i="20"/>
  <c r="AC19" i="20"/>
  <c r="AD19" i="20"/>
  <c r="AE19" i="20"/>
  <c r="AF19" i="20"/>
  <c r="AG19" i="20"/>
  <c r="AH19" i="20"/>
  <c r="AI19" i="20"/>
  <c r="AJ19" i="20"/>
  <c r="AK19" i="20"/>
  <c r="AL19" i="20"/>
  <c r="AM19" i="20"/>
  <c r="AN19" i="20"/>
  <c r="AO19" i="20"/>
  <c r="AP19" i="20"/>
  <c r="AQ19" i="20"/>
  <c r="AR19" i="20"/>
  <c r="AS19" i="20"/>
  <c r="AT19" i="20"/>
  <c r="AU19" i="20"/>
  <c r="AV19" i="20"/>
  <c r="AX19" i="20"/>
  <c r="AY19" i="20"/>
  <c r="BA19" i="20"/>
  <c r="BB19" i="20"/>
  <c r="BC19" i="20"/>
  <c r="BD19" i="20"/>
  <c r="BD15" i="22" s="1"/>
  <c r="AB18" i="22"/>
  <c r="AB23" i="22"/>
  <c r="AB26" i="22"/>
  <c r="AB27" i="22"/>
  <c r="AA19" i="22"/>
  <c r="AA24" i="22"/>
  <c r="AA27" i="22"/>
  <c r="BA39" i="22" l="1"/>
  <c r="BA47" i="22"/>
  <c r="BA42" i="22"/>
  <c r="BA50" i="22"/>
  <c r="BA45" i="22"/>
  <c r="BA40" i="22"/>
  <c r="BA48" i="22"/>
  <c r="BA43" i="22"/>
  <c r="BA51" i="22"/>
  <c r="BA38" i="22"/>
  <c r="AZ57" i="42" s="1"/>
  <c r="BA46" i="22"/>
  <c r="BA41" i="22"/>
  <c r="BA49" i="22"/>
  <c r="BA44" i="22"/>
  <c r="BA24" i="22"/>
  <c r="AI64" i="22"/>
  <c r="AI62" i="22"/>
  <c r="AI60" i="22"/>
  <c r="AI58" i="22"/>
  <c r="AI56" i="22"/>
  <c r="AI54" i="22"/>
  <c r="AI52" i="22"/>
  <c r="AH62" i="42" s="1"/>
  <c r="AI50" i="22"/>
  <c r="AI48" i="22"/>
  <c r="AI46" i="22"/>
  <c r="AI44" i="22"/>
  <c r="AI42" i="22"/>
  <c r="AI40" i="22"/>
  <c r="AI38" i="22"/>
  <c r="AH57" i="42" s="1"/>
  <c r="AI65" i="22"/>
  <c r="AI63" i="22"/>
  <c r="AI61" i="22"/>
  <c r="AI59" i="22"/>
  <c r="AI57" i="22"/>
  <c r="AI55" i="22"/>
  <c r="AI51" i="22"/>
  <c r="AI49" i="22"/>
  <c r="AI47" i="22"/>
  <c r="AI45" i="22"/>
  <c r="AI43" i="22"/>
  <c r="AI41" i="22"/>
  <c r="AV42" i="42"/>
  <c r="AV38" i="42"/>
  <c r="AV34" i="42"/>
  <c r="AV30" i="42"/>
  <c r="AV26" i="42"/>
  <c r="AV22" i="42"/>
  <c r="AV18" i="42"/>
  <c r="AV58" i="42"/>
  <c r="AV41" i="42"/>
  <c r="AV37" i="42"/>
  <c r="AV33" i="42"/>
  <c r="AV29" i="42"/>
  <c r="AV25" i="42"/>
  <c r="AV21" i="42"/>
  <c r="AV17" i="42"/>
  <c r="AV40" i="42"/>
  <c r="AV36" i="42"/>
  <c r="AV28" i="42"/>
  <c r="AV24" i="42"/>
  <c r="AV20" i="42"/>
  <c r="AY43" i="42"/>
  <c r="AY35" i="42"/>
  <c r="AY27" i="42"/>
  <c r="AY19" i="42"/>
  <c r="AY40" i="42"/>
  <c r="AY32" i="42"/>
  <c r="AY24" i="42"/>
  <c r="AY16" i="42"/>
  <c r="AY37" i="42"/>
  <c r="AY29" i="42"/>
  <c r="AY21" i="42"/>
  <c r="AY42" i="42"/>
  <c r="AY34" i="42"/>
  <c r="AY26" i="42"/>
  <c r="AY18" i="42"/>
  <c r="AY39" i="42"/>
  <c r="AY31" i="42"/>
  <c r="AY23" i="42"/>
  <c r="AY15" i="42"/>
  <c r="AY36" i="42"/>
  <c r="AY28" i="42"/>
  <c r="AY20" i="42"/>
  <c r="AY41" i="42"/>
  <c r="AY33" i="42"/>
  <c r="AY25" i="42"/>
  <c r="AY17" i="42"/>
  <c r="AY53" i="42"/>
  <c r="AY38" i="42"/>
  <c r="AY30" i="42"/>
  <c r="BC15" i="42"/>
  <c r="BC17" i="42"/>
  <c r="BC19" i="42"/>
  <c r="BC21" i="42"/>
  <c r="BC23" i="42"/>
  <c r="BC25" i="42"/>
  <c r="BC27" i="42"/>
  <c r="BC43" i="42"/>
  <c r="BC53" i="42"/>
  <c r="BC16" i="42"/>
  <c r="BC18" i="42"/>
  <c r="BC20" i="42"/>
  <c r="BC22" i="42"/>
  <c r="BC24" i="42"/>
  <c r="BC26" i="42"/>
  <c r="BC28" i="42"/>
  <c r="BD20" i="22"/>
  <c r="AR222" i="45"/>
  <c r="AR228" i="45" s="1"/>
  <c r="AI21" i="22"/>
  <c r="AH59" i="42" s="1"/>
  <c r="AI16" i="22"/>
  <c r="AH54" i="42" s="1"/>
  <c r="AS196" i="45"/>
  <c r="AV222" i="45"/>
  <c r="AV228" i="45" s="1"/>
  <c r="BC16" i="22" s="1"/>
  <c r="BB54" i="42" s="1"/>
  <c r="AK200" i="45"/>
  <c r="AK222" i="45" s="1"/>
  <c r="AK228" i="45" s="1"/>
  <c r="AN222" i="45"/>
  <c r="AJ222" i="45"/>
  <c r="AJ228" i="45" s="1"/>
  <c r="AS202" i="45"/>
  <c r="Y200" i="45"/>
  <c r="AG196" i="45"/>
  <c r="AF222" i="45"/>
  <c r="AF228" i="45" s="1"/>
  <c r="AW177" i="45"/>
  <c r="AW202" i="45" s="1"/>
  <c r="AG177" i="45"/>
  <c r="AG202" i="45" s="1"/>
  <c r="AU176" i="45"/>
  <c r="AU201" i="45" s="1"/>
  <c r="AA176" i="45"/>
  <c r="AA201" i="45" s="1"/>
  <c r="AK175" i="45"/>
  <c r="Y175" i="45"/>
  <c r="AI174" i="45"/>
  <c r="AI199" i="45" s="1"/>
  <c r="AS173" i="45"/>
  <c r="AS198" i="45" s="1"/>
  <c r="Y173" i="45"/>
  <c r="Y198" i="45" s="1"/>
  <c r="AQ172" i="45"/>
  <c r="AQ197" i="45" s="1"/>
  <c r="AS171" i="45"/>
  <c r="AG171" i="45"/>
  <c r="AP202" i="45"/>
  <c r="AH202" i="45"/>
  <c r="Z202" i="45"/>
  <c r="AP200" i="45"/>
  <c r="AH200" i="45"/>
  <c r="Z200" i="45"/>
  <c r="AP196" i="45"/>
  <c r="AH196" i="45"/>
  <c r="Z196" i="45"/>
  <c r="AM178" i="45"/>
  <c r="AM203" i="45" s="1"/>
  <c r="AS177" i="45"/>
  <c r="AC177" i="45"/>
  <c r="AC202" i="45" s="1"/>
  <c r="AI176" i="45"/>
  <c r="AI201" i="45" s="1"/>
  <c r="W172" i="45"/>
  <c r="W197" i="45" s="1"/>
  <c r="AO202" i="45"/>
  <c r="Y202" i="45"/>
  <c r="AS201" i="45"/>
  <c r="AK201" i="45"/>
  <c r="AC201" i="45"/>
  <c r="AW200" i="45"/>
  <c r="AO200" i="45"/>
  <c r="AO198" i="45"/>
  <c r="AO222" i="45" s="1"/>
  <c r="AO228" i="45" s="1"/>
  <c r="AS197" i="45"/>
  <c r="AK197" i="45"/>
  <c r="AC197" i="45"/>
  <c r="AW196" i="45"/>
  <c r="Y196" i="45"/>
  <c r="AN228" i="45"/>
  <c r="AU21" i="22" s="1"/>
  <c r="AT59" i="42" s="1"/>
  <c r="X228" i="45"/>
  <c r="AE21" i="22" s="1"/>
  <c r="AD59" i="42" s="1"/>
  <c r="AU178" i="45"/>
  <c r="AU203" i="45" s="1"/>
  <c r="AA178" i="45"/>
  <c r="AA203" i="45" s="1"/>
  <c r="AE174" i="45"/>
  <c r="AE199" i="45" s="1"/>
  <c r="AQ203" i="45"/>
  <c r="AI203" i="45"/>
  <c r="AU202" i="45"/>
  <c r="AM202" i="45"/>
  <c r="AE202" i="45"/>
  <c r="W202" i="45"/>
  <c r="AA199" i="45"/>
  <c r="AU198" i="45"/>
  <c r="AM198" i="45"/>
  <c r="AE198" i="45"/>
  <c r="W198" i="45"/>
  <c r="AI197" i="45"/>
  <c r="AA197" i="45"/>
  <c r="W176" i="45"/>
  <c r="W201" i="45" s="1"/>
  <c r="AM174" i="45"/>
  <c r="AM199" i="45" s="1"/>
  <c r="AC173" i="45"/>
  <c r="AC198" i="45" s="1"/>
  <c r="AM172" i="45"/>
  <c r="AM197" i="45" s="1"/>
  <c r="AC171" i="45"/>
  <c r="AC196" i="45" s="1"/>
  <c r="AT202" i="45"/>
  <c r="AL202" i="45"/>
  <c r="AD202" i="45"/>
  <c r="AT198" i="45"/>
  <c r="AT222" i="45" s="1"/>
  <c r="AT228" i="45" s="1"/>
  <c r="AL198" i="45"/>
  <c r="AL222" i="45" s="1"/>
  <c r="AL228" i="45" s="1"/>
  <c r="AD198" i="45"/>
  <c r="AD222" i="45" s="1"/>
  <c r="AD228" i="45" s="1"/>
  <c r="W178" i="45"/>
  <c r="W203" i="45" s="1"/>
  <c r="AK177" i="45"/>
  <c r="AK202" i="45" s="1"/>
  <c r="AE176" i="45"/>
  <c r="AE201" i="45" s="1"/>
  <c r="AW203" i="45"/>
  <c r="AO203" i="45"/>
  <c r="AG203" i="45"/>
  <c r="Y203" i="45"/>
  <c r="AW199" i="45"/>
  <c r="AO199" i="45"/>
  <c r="AG199" i="45"/>
  <c r="Y199" i="45"/>
  <c r="AK198" i="45"/>
  <c r="AU174" i="45"/>
  <c r="AU199" i="45" s="1"/>
  <c r="AE178" i="45"/>
  <c r="AE203" i="45" s="1"/>
  <c r="AQ200" i="45"/>
  <c r="AI200" i="45"/>
  <c r="AA200" i="45"/>
  <c r="AQ196" i="45"/>
  <c r="AI196" i="45"/>
  <c r="AA196" i="45"/>
  <c r="AB28" i="18"/>
  <c r="AB25" i="22" s="1"/>
  <c r="AB29" i="18"/>
  <c r="AB24" i="18"/>
  <c r="AB25" i="18"/>
  <c r="AB27" i="18"/>
  <c r="AA29" i="18"/>
  <c r="AA28" i="18"/>
  <c r="AA25" i="22" s="1"/>
  <c r="AA27" i="18"/>
  <c r="AA25" i="18"/>
  <c r="AA26" i="18"/>
  <c r="AA24" i="18"/>
  <c r="X19" i="17"/>
  <c r="Z19" i="17"/>
  <c r="AA19" i="17"/>
  <c r="AE16" i="22" l="1"/>
  <c r="AD54" i="42" s="1"/>
  <c r="AU16" i="22"/>
  <c r="AT54" i="42" s="1"/>
  <c r="BC21" i="22"/>
  <c r="BB59" i="42" s="1"/>
  <c r="BA55" i="22"/>
  <c r="BA63" i="22"/>
  <c r="BA52" i="22"/>
  <c r="AZ62" i="42" s="1"/>
  <c r="BA58" i="22"/>
  <c r="BA53" i="22"/>
  <c r="BA61" i="22"/>
  <c r="BA56" i="22"/>
  <c r="BA64" i="22"/>
  <c r="BA60" i="22"/>
  <c r="BA59" i="22"/>
  <c r="BA54" i="22"/>
  <c r="BA62" i="22"/>
  <c r="BA57" i="22"/>
  <c r="BA65" i="22"/>
  <c r="BC29" i="42"/>
  <c r="BC31" i="42"/>
  <c r="BC33" i="42"/>
  <c r="BC35" i="42"/>
  <c r="BC37" i="42"/>
  <c r="BC39" i="42"/>
  <c r="BC41" i="42"/>
  <c r="BC58" i="42"/>
  <c r="BC30" i="42"/>
  <c r="BC32" i="42"/>
  <c r="BC34" i="42"/>
  <c r="BC36" i="42"/>
  <c r="BC38" i="42"/>
  <c r="BC40" i="42"/>
  <c r="BC42" i="42"/>
  <c r="BA21" i="22"/>
  <c r="AZ59" i="42" s="1"/>
  <c r="BA16" i="22"/>
  <c r="AZ54" i="42" s="1"/>
  <c r="AR21" i="22"/>
  <c r="AQ59" i="42" s="1"/>
  <c r="AR16" i="22"/>
  <c r="AQ54" i="42" s="1"/>
  <c r="AS21" i="22"/>
  <c r="AR59" i="42" s="1"/>
  <c r="AS16" i="22"/>
  <c r="AR54" i="42" s="1"/>
  <c r="W222" i="45"/>
  <c r="W228" i="45" s="1"/>
  <c r="AM16" i="22"/>
  <c r="AL54" i="42" s="1"/>
  <c r="AM21" i="22"/>
  <c r="AL59" i="42" s="1"/>
  <c r="AC222" i="45"/>
  <c r="AC228" i="45" s="1"/>
  <c r="AE222" i="45"/>
  <c r="AE228" i="45" s="1"/>
  <c r="AV21" i="22"/>
  <c r="AU59" i="42" s="1"/>
  <c r="AV16" i="22"/>
  <c r="AU54" i="42" s="1"/>
  <c r="AM222" i="45"/>
  <c r="AM228" i="45" s="1"/>
  <c r="AK16" i="22"/>
  <c r="AJ54" i="42" s="1"/>
  <c r="AK21" i="22"/>
  <c r="AJ59" i="42" s="1"/>
  <c r="AU222" i="45"/>
  <c r="AU228" i="45" s="1"/>
  <c r="AG222" i="45"/>
  <c r="AG228" i="45" s="1"/>
  <c r="AS222" i="45"/>
  <c r="AS228" i="45" s="1"/>
  <c r="AA222" i="45"/>
  <c r="AA228" i="45" s="1"/>
  <c r="AW222" i="45"/>
  <c r="AW228" i="45" s="1"/>
  <c r="AI222" i="45"/>
  <c r="AI228" i="45" s="1"/>
  <c r="Z222" i="45"/>
  <c r="Z228" i="45" s="1"/>
  <c r="AQ21" i="22"/>
  <c r="AP59" i="42" s="1"/>
  <c r="AQ16" i="22"/>
  <c r="AP54" i="42" s="1"/>
  <c r="AQ222" i="45"/>
  <c r="AQ228" i="45" s="1"/>
  <c r="AH222" i="45"/>
  <c r="AH228" i="45" s="1"/>
  <c r="Y222" i="45"/>
  <c r="Y228" i="45" s="1"/>
  <c r="AP222" i="45"/>
  <c r="AP228" i="45" s="1"/>
  <c r="AY21" i="22"/>
  <c r="AX59" i="42" s="1"/>
  <c r="AY16" i="22"/>
  <c r="AX54" i="42" s="1"/>
  <c r="AA23" i="22"/>
  <c r="AA26" i="22"/>
  <c r="AA18" i="22"/>
  <c r="AA22" i="22"/>
  <c r="AA17" i="22"/>
  <c r="AB22" i="22"/>
  <c r="H27" i="22"/>
  <c r="G65" i="42" s="1"/>
  <c r="I27" i="22"/>
  <c r="H65" i="42" s="1"/>
  <c r="J27" i="22"/>
  <c r="K27" i="22"/>
  <c r="J65" i="42" s="1"/>
  <c r="L27" i="22"/>
  <c r="K65" i="42" s="1"/>
  <c r="M27" i="22"/>
  <c r="L65" i="42" s="1"/>
  <c r="N27" i="22"/>
  <c r="O27" i="22"/>
  <c r="N65" i="42" s="1"/>
  <c r="Q27" i="22"/>
  <c r="P65" i="42" s="1"/>
  <c r="R27" i="22"/>
  <c r="Q65" i="42" s="1"/>
  <c r="S27" i="22"/>
  <c r="R65" i="42" s="1"/>
  <c r="T27" i="22"/>
  <c r="S65" i="42" s="1"/>
  <c r="U27" i="22"/>
  <c r="T65" i="42" s="1"/>
  <c r="V27" i="22"/>
  <c r="U65" i="42" s="1"/>
  <c r="W27" i="22"/>
  <c r="V65" i="42" s="1"/>
  <c r="I65" i="42"/>
  <c r="X16" i="47"/>
  <c r="X27" i="22" s="1"/>
  <c r="W65" i="42" s="1"/>
  <c r="Z16" i="47"/>
  <c r="Z27" i="22" s="1"/>
  <c r="Y65" i="42" s="1"/>
  <c r="AG21" i="22" l="1"/>
  <c r="AF59" i="42" s="1"/>
  <c r="AG16" i="22"/>
  <c r="AF54" i="42" s="1"/>
  <c r="AD16" i="22"/>
  <c r="AC54" i="42" s="1"/>
  <c r="AD21" i="22"/>
  <c r="AC59" i="42" s="1"/>
  <c r="AW21" i="22"/>
  <c r="AV59" i="42" s="1"/>
  <c r="AW16" i="22"/>
  <c r="AV54" i="42" s="1"/>
  <c r="AP21" i="22"/>
  <c r="AO59" i="42" s="1"/>
  <c r="AP16" i="22"/>
  <c r="AO54" i="42" s="1"/>
  <c r="AH16" i="22"/>
  <c r="AG54" i="42" s="1"/>
  <c r="AH21" i="22"/>
  <c r="AG59" i="42" s="1"/>
  <c r="BD16" i="22"/>
  <c r="BC54" i="42" s="1"/>
  <c r="BD21" i="22"/>
  <c r="BC59" i="42" s="1"/>
  <c r="AO16" i="22"/>
  <c r="AN54" i="42" s="1"/>
  <c r="AO21" i="22"/>
  <c r="AN59" i="42" s="1"/>
  <c r="AZ21" i="22"/>
  <c r="AY59" i="42" s="1"/>
  <c r="AZ16" i="22"/>
  <c r="AY54" i="42" s="1"/>
  <c r="AL16" i="22"/>
  <c r="AK54" i="42" s="1"/>
  <c r="AL21" i="22"/>
  <c r="AK59" i="42" s="1"/>
  <c r="AT16" i="22"/>
  <c r="AS54" i="42" s="1"/>
  <c r="AT21" i="22"/>
  <c r="AS59" i="42" s="1"/>
  <c r="AN16" i="22"/>
  <c r="AM54" i="42" s="1"/>
  <c r="AN21" i="22"/>
  <c r="AM59" i="42" s="1"/>
  <c r="AJ21" i="22"/>
  <c r="AI59" i="42" s="1"/>
  <c r="AJ16" i="22"/>
  <c r="AI54" i="42" s="1"/>
  <c r="AF16" i="22"/>
  <c r="AE54" i="42" s="1"/>
  <c r="AF21" i="22"/>
  <c r="AE59" i="42" s="1"/>
  <c r="AX21" i="22"/>
  <c r="AW59" i="42" s="1"/>
  <c r="AX16" i="22"/>
  <c r="AW54" i="42" s="1"/>
  <c r="BB21" i="22"/>
  <c r="BA59" i="42" s="1"/>
  <c r="BB16" i="22"/>
  <c r="BA54" i="42" s="1"/>
  <c r="M65" i="42"/>
  <c r="AA16" i="47"/>
  <c r="Z65" i="42" s="1"/>
  <c r="AB16" i="47"/>
  <c r="AA65" i="42" s="1"/>
  <c r="I18" i="20"/>
  <c r="I19" i="20" s="1"/>
  <c r="H17" i="21"/>
  <c r="H18" i="21" s="1"/>
  <c r="H19" i="17"/>
  <c r="Q19" i="17" l="1"/>
  <c r="I19" i="17"/>
  <c r="D23" i="45" l="1"/>
  <c r="D24" i="45" s="1"/>
  <c r="D25" i="45" s="1"/>
  <c r="D26" i="45" s="1"/>
  <c r="D27" i="45" s="1"/>
  <c r="D28" i="45" s="1"/>
  <c r="D29" i="45" s="1"/>
  <c r="D30" i="45" s="1"/>
  <c r="D31" i="45" l="1"/>
  <c r="E30" i="45"/>
  <c r="E23" i="45"/>
  <c r="E24" i="45"/>
  <c r="E25" i="45"/>
  <c r="E26" i="45"/>
  <c r="E27" i="45"/>
  <c r="E28" i="45"/>
  <c r="E29" i="45"/>
  <c r="E22" i="45"/>
  <c r="H46" i="45" l="1"/>
  <c r="H45" i="45"/>
  <c r="D224" i="45" s="1"/>
  <c r="H47" i="45"/>
  <c r="H48" i="45"/>
  <c r="H62" i="45"/>
  <c r="H63" i="45"/>
  <c r="H64" i="45"/>
  <c r="H61" i="45"/>
  <c r="N224" i="45" s="1"/>
  <c r="H57" i="45"/>
  <c r="H58" i="45"/>
  <c r="H59" i="45"/>
  <c r="M224" i="45" s="1"/>
  <c r="H60" i="45"/>
  <c r="H54" i="45"/>
  <c r="H55" i="45"/>
  <c r="K224" i="45" s="1"/>
  <c r="H56" i="45"/>
  <c r="H53" i="45"/>
  <c r="H49" i="45"/>
  <c r="H50" i="45"/>
  <c r="H51" i="45"/>
  <c r="G224" i="45" s="1"/>
  <c r="H52" i="45"/>
  <c r="H78" i="45"/>
  <c r="H79" i="45"/>
  <c r="H80" i="45"/>
  <c r="H77" i="45"/>
  <c r="H65" i="45"/>
  <c r="H66" i="45"/>
  <c r="H67" i="45"/>
  <c r="Q224" i="45" s="1"/>
  <c r="H68" i="45"/>
  <c r="H73" i="45"/>
  <c r="H74" i="45"/>
  <c r="H75" i="45"/>
  <c r="H76" i="45"/>
  <c r="H70" i="45"/>
  <c r="H71" i="45"/>
  <c r="T224" i="45" s="1"/>
  <c r="H72" i="45"/>
  <c r="H69" i="45"/>
  <c r="E31" i="45"/>
  <c r="D32" i="45"/>
  <c r="H224" i="45" l="1"/>
  <c r="J224" i="45"/>
  <c r="O224" i="45"/>
  <c r="S224" i="45"/>
  <c r="E224" i="45"/>
  <c r="P224" i="45"/>
  <c r="F224" i="45"/>
  <c r="L224" i="45"/>
  <c r="H81" i="45"/>
  <c r="H82" i="45"/>
  <c r="H83" i="45"/>
  <c r="H84" i="45"/>
  <c r="E32" i="45"/>
  <c r="D33" i="45"/>
  <c r="H86" i="45" l="1"/>
  <c r="H87" i="45"/>
  <c r="H88" i="45"/>
  <c r="H85" i="45"/>
  <c r="D34" i="45"/>
  <c r="E33" i="45"/>
  <c r="T197" i="45"/>
  <c r="T201" i="45"/>
  <c r="E118" i="45"/>
  <c r="D171" i="45" s="1"/>
  <c r="E119" i="45" l="1"/>
  <c r="H89" i="45"/>
  <c r="H90" i="45"/>
  <c r="H91" i="45"/>
  <c r="H92" i="45"/>
  <c r="D35" i="45"/>
  <c r="E34" i="45"/>
  <c r="T199" i="45"/>
  <c r="D196" i="45"/>
  <c r="J196" i="45"/>
  <c r="U203" i="45"/>
  <c r="U201" i="45"/>
  <c r="U199" i="45"/>
  <c r="U197" i="45"/>
  <c r="S196" i="45"/>
  <c r="U200" i="45"/>
  <c r="U198" i="45"/>
  <c r="U196" i="45"/>
  <c r="U222" i="45" s="1"/>
  <c r="U228" i="45" s="1"/>
  <c r="AB16" i="22" s="1"/>
  <c r="T200" i="45"/>
  <c r="T198" i="45"/>
  <c r="T196" i="45"/>
  <c r="E120" i="45" l="1"/>
  <c r="E172" i="45"/>
  <c r="E171" i="45"/>
  <c r="F172" i="45"/>
  <c r="E35" i="45"/>
  <c r="D36" i="45"/>
  <c r="H94" i="45"/>
  <c r="H95" i="45"/>
  <c r="H96" i="45"/>
  <c r="H93" i="45"/>
  <c r="E228" i="45" l="1"/>
  <c r="E121" i="45"/>
  <c r="G173" i="45"/>
  <c r="G172" i="45"/>
  <c r="J173" i="45"/>
  <c r="J228" i="45" s="1"/>
  <c r="H173" i="45"/>
  <c r="H228" i="45" s="1"/>
  <c r="H102" i="45"/>
  <c r="H103" i="45"/>
  <c r="H104" i="45"/>
  <c r="H101" i="45"/>
  <c r="H97" i="45"/>
  <c r="H98" i="45"/>
  <c r="H99" i="45"/>
  <c r="H100" i="45"/>
  <c r="D228" i="45"/>
  <c r="F228" i="45"/>
  <c r="V14" i="21"/>
  <c r="G228" i="45" l="1"/>
  <c r="E122" i="45"/>
  <c r="K173" i="45"/>
  <c r="K174" i="45"/>
  <c r="L174" i="45"/>
  <c r="L228" i="45" s="1"/>
  <c r="AB21" i="22"/>
  <c r="U18" i="21"/>
  <c r="U17" i="21"/>
  <c r="U29" i="18"/>
  <c r="U19" i="17"/>
  <c r="K228" i="45" l="1"/>
  <c r="E123" i="45"/>
  <c r="N175" i="45"/>
  <c r="N228" i="45" s="1"/>
  <c r="M174" i="45"/>
  <c r="M175" i="45"/>
  <c r="R19" i="17"/>
  <c r="S19" i="17"/>
  <c r="T19" i="17"/>
  <c r="V19" i="17"/>
  <c r="W19" i="17"/>
  <c r="X26" i="22"/>
  <c r="M228" i="45" l="1"/>
  <c r="E124" i="45"/>
  <c r="P176" i="45"/>
  <c r="P228" i="45" s="1"/>
  <c r="O176" i="45"/>
  <c r="O175" i="45"/>
  <c r="Q29" i="18"/>
  <c r="Q28" i="18"/>
  <c r="T29" i="18"/>
  <c r="R29" i="18"/>
  <c r="T28" i="18"/>
  <c r="S28" i="18"/>
  <c r="U28" i="18"/>
  <c r="V28" i="18"/>
  <c r="W28" i="18"/>
  <c r="X28" i="18"/>
  <c r="X25" i="22" s="1"/>
  <c r="Z28" i="18"/>
  <c r="S29" i="18"/>
  <c r="V29" i="18"/>
  <c r="W29" i="18"/>
  <c r="X29" i="18"/>
  <c r="Z29" i="18"/>
  <c r="O29" i="18"/>
  <c r="N29" i="18"/>
  <c r="M29" i="18"/>
  <c r="L29" i="18"/>
  <c r="O28" i="18"/>
  <c r="N28" i="18"/>
  <c r="M28" i="18"/>
  <c r="L28" i="18"/>
  <c r="O228" i="45" l="1"/>
  <c r="V16" i="22" s="1"/>
  <c r="W16" i="22"/>
  <c r="W21" i="22"/>
  <c r="E125" i="45"/>
  <c r="Q177" i="45"/>
  <c r="S177" i="45"/>
  <c r="S228" i="45" s="1"/>
  <c r="Q176" i="45"/>
  <c r="R28" i="18"/>
  <c r="V21" i="22" l="1"/>
  <c r="U59" i="42" s="1"/>
  <c r="Q228" i="45"/>
  <c r="X16" i="22" s="1"/>
  <c r="Z21" i="22"/>
  <c r="Z16" i="22"/>
  <c r="Y54" i="42" s="1"/>
  <c r="E126" i="45"/>
  <c r="E127" i="45" s="1"/>
  <c r="E128" i="45" s="1"/>
  <c r="E129" i="45" s="1"/>
  <c r="E130" i="45" s="1"/>
  <c r="T178" i="45"/>
  <c r="T203" i="45" s="1"/>
  <c r="T177" i="45"/>
  <c r="W18" i="21"/>
  <c r="W24" i="22" s="1"/>
  <c r="U19" i="22"/>
  <c r="S18" i="21"/>
  <c r="S24" i="22" s="1"/>
  <c r="Q18" i="21"/>
  <c r="O18" i="21"/>
  <c r="O24" i="22" s="1"/>
  <c r="M18" i="21"/>
  <c r="M19" i="22" s="1"/>
  <c r="K18" i="21"/>
  <c r="K24" i="22" s="1"/>
  <c r="I18" i="21"/>
  <c r="I24" i="22" s="1"/>
  <c r="AA17" i="21"/>
  <c r="AA18" i="21" s="1"/>
  <c r="Z17" i="21"/>
  <c r="Z18" i="21" s="1"/>
  <c r="X17" i="21"/>
  <c r="X18" i="21" s="1"/>
  <c r="W17" i="21"/>
  <c r="V17" i="21"/>
  <c r="V18" i="21" s="1"/>
  <c r="T17" i="21"/>
  <c r="T18" i="21" s="1"/>
  <c r="T19" i="22" s="1"/>
  <c r="S17" i="21"/>
  <c r="R17" i="21"/>
  <c r="R18" i="21" s="1"/>
  <c r="Q17" i="21"/>
  <c r="O17" i="21"/>
  <c r="N17" i="21"/>
  <c r="N18" i="21" s="1"/>
  <c r="M17" i="21"/>
  <c r="L17" i="21"/>
  <c r="L18" i="21" s="1"/>
  <c r="K17" i="21"/>
  <c r="J17" i="21"/>
  <c r="J18" i="21" s="1"/>
  <c r="J24" i="22" s="1"/>
  <c r="I17" i="21"/>
  <c r="Q23" i="22"/>
  <c r="P61" i="42" s="1"/>
  <c r="O19" i="17"/>
  <c r="O23" i="22" s="1"/>
  <c r="N61" i="42" s="1"/>
  <c r="N19" i="17"/>
  <c r="N23" i="22" s="1"/>
  <c r="M61" i="42" s="1"/>
  <c r="L19" i="17"/>
  <c r="L26" i="22" s="1"/>
  <c r="K64" i="42" s="1"/>
  <c r="K19" i="17"/>
  <c r="K18" i="22" s="1"/>
  <c r="J56" i="42" s="1"/>
  <c r="J19" i="17"/>
  <c r="J26" i="22" s="1"/>
  <c r="I64" i="42" s="1"/>
  <c r="H26" i="22"/>
  <c r="M14" i="17"/>
  <c r="M19" i="17" s="1"/>
  <c r="AA55" i="42"/>
  <c r="W17" i="22"/>
  <c r="V55" i="42" s="1"/>
  <c r="S17" i="22"/>
  <c r="R55" i="42" s="1"/>
  <c r="R22" i="22"/>
  <c r="Q60" i="42" s="1"/>
  <c r="Q22" i="22"/>
  <c r="P60" i="42" s="1"/>
  <c r="N17" i="22"/>
  <c r="M55" i="42" s="1"/>
  <c r="AA63" i="42"/>
  <c r="W63" i="42"/>
  <c r="W25" i="22"/>
  <c r="T25" i="22"/>
  <c r="S63" i="42" s="1"/>
  <c r="S25" i="22"/>
  <c r="O25" i="22"/>
  <c r="N63" i="42" s="1"/>
  <c r="K14" i="18"/>
  <c r="K29" i="18" s="1"/>
  <c r="J14" i="18"/>
  <c r="J29" i="18" s="1"/>
  <c r="J17" i="22" s="1"/>
  <c r="I55" i="42" s="1"/>
  <c r="I14" i="18"/>
  <c r="I29" i="18" s="1"/>
  <c r="H14" i="18"/>
  <c r="K13" i="18"/>
  <c r="J13" i="18"/>
  <c r="I13" i="18"/>
  <c r="H13" i="18"/>
  <c r="I18" i="14"/>
  <c r="I21" i="22" s="1"/>
  <c r="H59" i="42" s="1"/>
  <c r="H18" i="14"/>
  <c r="H21" i="22" s="1"/>
  <c r="G59" i="42" s="1"/>
  <c r="J17" i="14"/>
  <c r="J18" i="14" s="1"/>
  <c r="AB19" i="20"/>
  <c r="AA18" i="20"/>
  <c r="AA19" i="20" s="1"/>
  <c r="Z18" i="20"/>
  <c r="Z19" i="20" s="1"/>
  <c r="Z15" i="22" s="1"/>
  <c r="X18" i="20"/>
  <c r="X19" i="20" s="1"/>
  <c r="W18" i="20"/>
  <c r="W19" i="20" s="1"/>
  <c r="W15" i="22" s="1"/>
  <c r="V18" i="20"/>
  <c r="V19" i="20" s="1"/>
  <c r="U18" i="20"/>
  <c r="U19" i="20" s="1"/>
  <c r="T18" i="20"/>
  <c r="T19" i="20" s="1"/>
  <c r="S18" i="20"/>
  <c r="S19" i="20" s="1"/>
  <c r="S15" i="22" s="1"/>
  <c r="R18" i="20"/>
  <c r="R19" i="20" s="1"/>
  <c r="Q18" i="20"/>
  <c r="Q19" i="20" s="1"/>
  <c r="Q20" i="22" s="1"/>
  <c r="O18" i="20"/>
  <c r="O19" i="20" s="1"/>
  <c r="O15" i="22" s="1"/>
  <c r="N18" i="20"/>
  <c r="N19" i="20" s="1"/>
  <c r="M18" i="20"/>
  <c r="M19" i="20" s="1"/>
  <c r="L18" i="20"/>
  <c r="L19" i="20" s="1"/>
  <c r="K18" i="20"/>
  <c r="K19" i="20" s="1"/>
  <c r="J18" i="20"/>
  <c r="J19" i="20" s="1"/>
  <c r="H18" i="20"/>
  <c r="H19" i="20" s="1"/>
  <c r="AA64" i="42"/>
  <c r="Z64" i="42"/>
  <c r="Z26" i="22"/>
  <c r="Y64" i="42" s="1"/>
  <c r="W64" i="42"/>
  <c r="W26" i="22"/>
  <c r="V64" i="42" s="1"/>
  <c r="V26" i="22"/>
  <c r="U64" i="42" s="1"/>
  <c r="U26" i="22"/>
  <c r="T64" i="42" s="1"/>
  <c r="T26" i="22"/>
  <c r="S64" i="42" s="1"/>
  <c r="S26" i="22"/>
  <c r="R64" i="42" s="1"/>
  <c r="R26" i="22"/>
  <c r="Q64" i="42" s="1"/>
  <c r="Q26" i="22"/>
  <c r="O26" i="22"/>
  <c r="N64" i="42" s="1"/>
  <c r="I26" i="22"/>
  <c r="Z63" i="42"/>
  <c r="Z25" i="22"/>
  <c r="Y63" i="42" s="1"/>
  <c r="V25" i="22"/>
  <c r="U25" i="22"/>
  <c r="R25" i="22"/>
  <c r="Q63" i="42" s="1"/>
  <c r="Q25" i="22"/>
  <c r="P63" i="42" s="1"/>
  <c r="N25" i="22"/>
  <c r="M63" i="42" s="1"/>
  <c r="M25" i="22"/>
  <c r="L63" i="42" s="1"/>
  <c r="L25" i="22"/>
  <c r="K63" i="42" s="1"/>
  <c r="U24" i="22"/>
  <c r="Q24" i="22"/>
  <c r="M24" i="22"/>
  <c r="Z61" i="42"/>
  <c r="Z23" i="22"/>
  <c r="Y61" i="42" s="1"/>
  <c r="X23" i="22"/>
  <c r="W61" i="42" s="1"/>
  <c r="W23" i="22"/>
  <c r="V61" i="42" s="1"/>
  <c r="V23" i="22"/>
  <c r="U61" i="42" s="1"/>
  <c r="U23" i="22"/>
  <c r="T61" i="42" s="1"/>
  <c r="T23" i="22"/>
  <c r="S61" i="42" s="1"/>
  <c r="S23" i="22"/>
  <c r="R61" i="42" s="1"/>
  <c r="R23" i="22"/>
  <c r="Q61" i="42" s="1"/>
  <c r="I23" i="22"/>
  <c r="H61" i="42" s="1"/>
  <c r="H23" i="22"/>
  <c r="G61" i="42" s="1"/>
  <c r="AA60" i="42"/>
  <c r="Z60" i="42"/>
  <c r="Z22" i="22"/>
  <c r="Y60" i="42" s="1"/>
  <c r="X22" i="22"/>
  <c r="W60" i="42" s="1"/>
  <c r="V22" i="22"/>
  <c r="U60" i="42" s="1"/>
  <c r="U22" i="22"/>
  <c r="T60" i="42" s="1"/>
  <c r="T22" i="22"/>
  <c r="S60" i="42" s="1"/>
  <c r="O22" i="22"/>
  <c r="N60" i="42" s="1"/>
  <c r="N22" i="22"/>
  <c r="M60" i="42" s="1"/>
  <c r="M22" i="22"/>
  <c r="L60" i="42" s="1"/>
  <c r="L22" i="22"/>
  <c r="K60" i="42" s="1"/>
  <c r="H22" i="22"/>
  <c r="G60" i="42" s="1"/>
  <c r="AA59" i="42"/>
  <c r="V59" i="42"/>
  <c r="S19" i="22"/>
  <c r="Q19" i="22"/>
  <c r="AA56" i="42"/>
  <c r="Z56" i="42"/>
  <c r="Z18" i="22"/>
  <c r="Y56" i="42" s="1"/>
  <c r="X18" i="22"/>
  <c r="W56" i="42" s="1"/>
  <c r="W18" i="22"/>
  <c r="V56" i="42" s="1"/>
  <c r="V18" i="22"/>
  <c r="U56" i="42" s="1"/>
  <c r="U18" i="22"/>
  <c r="T56" i="42" s="1"/>
  <c r="T18" i="22"/>
  <c r="S56" i="42" s="1"/>
  <c r="S18" i="22"/>
  <c r="R56" i="42" s="1"/>
  <c r="R18" i="22"/>
  <c r="Q56" i="42" s="1"/>
  <c r="I18" i="22"/>
  <c r="H56" i="42" s="1"/>
  <c r="Z55" i="42"/>
  <c r="Z17" i="22"/>
  <c r="Y55" i="42" s="1"/>
  <c r="X17" i="22"/>
  <c r="W55" i="42" s="1"/>
  <c r="V17" i="22"/>
  <c r="U55" i="42" s="1"/>
  <c r="U17" i="22"/>
  <c r="T55" i="42" s="1"/>
  <c r="T17" i="22"/>
  <c r="S55" i="42" s="1"/>
  <c r="Q17" i="22"/>
  <c r="P55" i="42" s="1"/>
  <c r="O17" i="22"/>
  <c r="N55" i="42" s="1"/>
  <c r="M17" i="22"/>
  <c r="L55" i="42" s="1"/>
  <c r="L17" i="22"/>
  <c r="K55" i="42" s="1"/>
  <c r="H17" i="22"/>
  <c r="G55" i="42" s="1"/>
  <c r="AA54" i="42"/>
  <c r="V54" i="42"/>
  <c r="U54" i="42"/>
  <c r="AB24" i="22" l="1"/>
  <c r="AB19" i="22"/>
  <c r="X21" i="22"/>
  <c r="W59" i="42" s="1"/>
  <c r="T228" i="45"/>
  <c r="AA16" i="22" s="1"/>
  <c r="Z54" i="42" s="1"/>
  <c r="AA20" i="22"/>
  <c r="AA15" i="22"/>
  <c r="AA20" i="42"/>
  <c r="AB20" i="22"/>
  <c r="AA34" i="42" s="1"/>
  <c r="J22" i="22"/>
  <c r="I60" i="42" s="1"/>
  <c r="AA18" i="42"/>
  <c r="Z58" i="42"/>
  <c r="Z20" i="22"/>
  <c r="Y58" i="42" s="1"/>
  <c r="J18" i="22"/>
  <c r="I56" i="42" s="1"/>
  <c r="H75" i="42" s="1"/>
  <c r="K19" i="22"/>
  <c r="K50" i="22" s="1"/>
  <c r="I19" i="22"/>
  <c r="I40" i="22" s="1"/>
  <c r="O19" i="22"/>
  <c r="K26" i="22"/>
  <c r="J64" i="42" s="1"/>
  <c r="H85" i="42" s="1"/>
  <c r="N26" i="22"/>
  <c r="M64" i="42" s="1"/>
  <c r="K23" i="22"/>
  <c r="J61" i="42" s="1"/>
  <c r="N18" i="22"/>
  <c r="M56" i="42" s="1"/>
  <c r="O18" i="22"/>
  <c r="N56" i="42" s="1"/>
  <c r="M18" i="22"/>
  <c r="L56" i="42" s="1"/>
  <c r="M23" i="22"/>
  <c r="L61" i="42" s="1"/>
  <c r="M26" i="22"/>
  <c r="L64" i="42" s="1"/>
  <c r="J23" i="22"/>
  <c r="I61" i="42" s="1"/>
  <c r="H16" i="22"/>
  <c r="G54" i="42" s="1"/>
  <c r="I16" i="22"/>
  <c r="H54" i="42" s="1"/>
  <c r="H20" i="22"/>
  <c r="G58" i="42" s="1"/>
  <c r="H15" i="22"/>
  <c r="G53" i="42" s="1"/>
  <c r="Q15" i="22"/>
  <c r="P53" i="42" s="1"/>
  <c r="S20" i="22"/>
  <c r="AA29" i="42"/>
  <c r="AA37" i="42"/>
  <c r="Z43" i="42"/>
  <c r="P43" i="42"/>
  <c r="Y43" i="42"/>
  <c r="AA15" i="42"/>
  <c r="AA19" i="42"/>
  <c r="AA23" i="42"/>
  <c r="AA27" i="42"/>
  <c r="AA17" i="42"/>
  <c r="AA21" i="42"/>
  <c r="AA25" i="42"/>
  <c r="AA43" i="42"/>
  <c r="N43" i="42"/>
  <c r="R63" i="42"/>
  <c r="R43" i="42"/>
  <c r="T63" i="42"/>
  <c r="V63" i="42"/>
  <c r="V43" i="42"/>
  <c r="U63" i="42"/>
  <c r="X15" i="22"/>
  <c r="X20" i="22"/>
  <c r="W58" i="42" s="1"/>
  <c r="P64" i="42"/>
  <c r="H64" i="42"/>
  <c r="G64" i="42"/>
  <c r="K20" i="22"/>
  <c r="J58" i="42" s="1"/>
  <c r="K15" i="22"/>
  <c r="J53" i="42" s="1"/>
  <c r="N24" i="22"/>
  <c r="N65" i="22" s="1"/>
  <c r="N19" i="22"/>
  <c r="N39" i="22" s="1"/>
  <c r="X19" i="22"/>
  <c r="X50" i="22" s="1"/>
  <c r="X24" i="22"/>
  <c r="X55" i="22" s="1"/>
  <c r="L24" i="22"/>
  <c r="L63" i="22" s="1"/>
  <c r="L19" i="22"/>
  <c r="L43" i="22" s="1"/>
  <c r="J20" i="22"/>
  <c r="I58" i="42" s="1"/>
  <c r="J15" i="22"/>
  <c r="L20" i="22"/>
  <c r="L15" i="22"/>
  <c r="U15" i="22"/>
  <c r="T43" i="42" s="1"/>
  <c r="U20" i="22"/>
  <c r="Z19" i="22"/>
  <c r="Z40" i="22" s="1"/>
  <c r="Y17" i="42" s="1"/>
  <c r="Z24" i="22"/>
  <c r="Z52" i="22" s="1"/>
  <c r="M15" i="22"/>
  <c r="L53" i="42" s="1"/>
  <c r="M20" i="22"/>
  <c r="H24" i="22"/>
  <c r="H60" i="22" s="1"/>
  <c r="H19" i="22"/>
  <c r="H38" i="22" s="1"/>
  <c r="AA54" i="22"/>
  <c r="AA44" i="22"/>
  <c r="I15" i="22"/>
  <c r="I20" i="22"/>
  <c r="AB52" i="22"/>
  <c r="AA62" i="42" s="1"/>
  <c r="AB48" i="22"/>
  <c r="J21" i="22"/>
  <c r="I59" i="42" s="1"/>
  <c r="J16" i="22"/>
  <c r="I54" i="42" s="1"/>
  <c r="N15" i="22"/>
  <c r="M53" i="42" s="1"/>
  <c r="N20" i="22"/>
  <c r="M58" i="42" s="1"/>
  <c r="J28" i="18"/>
  <c r="J25" i="22" s="1"/>
  <c r="I63" i="42" s="1"/>
  <c r="K28" i="18"/>
  <c r="K25" i="22" s="1"/>
  <c r="K17" i="14"/>
  <c r="J19" i="22"/>
  <c r="J49" i="22" s="1"/>
  <c r="H25" i="22"/>
  <c r="G43" i="42" s="1"/>
  <c r="L23" i="22"/>
  <c r="K61" i="42" s="1"/>
  <c r="I28" i="18"/>
  <c r="I25" i="22" s="1"/>
  <c r="H63" i="42" s="1"/>
  <c r="W19" i="22"/>
  <c r="W46" i="22" s="1"/>
  <c r="W20" i="22"/>
  <c r="V20" i="22"/>
  <c r="V15" i="22"/>
  <c r="V24" i="22"/>
  <c r="V52" i="22" s="1"/>
  <c r="V19" i="22"/>
  <c r="V50" i="22" s="1"/>
  <c r="O20" i="22"/>
  <c r="T24" i="22"/>
  <c r="T52" i="22" s="1"/>
  <c r="T15" i="22"/>
  <c r="S53" i="42" s="1"/>
  <c r="T20" i="22"/>
  <c r="Y59" i="42"/>
  <c r="R19" i="22"/>
  <c r="R41" i="22" s="1"/>
  <c r="R24" i="22"/>
  <c r="R54" i="22" s="1"/>
  <c r="R15" i="22"/>
  <c r="R20" i="22"/>
  <c r="O54" i="22"/>
  <c r="O58" i="22"/>
  <c r="O62" i="22"/>
  <c r="O53" i="22"/>
  <c r="O57" i="22"/>
  <c r="O61" i="22"/>
  <c r="O65" i="22"/>
  <c r="O52" i="22"/>
  <c r="O56" i="22"/>
  <c r="O60" i="22"/>
  <c r="O64" i="22"/>
  <c r="O55" i="22"/>
  <c r="O63" i="22"/>
  <c r="O59" i="22"/>
  <c r="Y53" i="42"/>
  <c r="Q55" i="22"/>
  <c r="Q59" i="22"/>
  <c r="Q63" i="22"/>
  <c r="Q54" i="22"/>
  <c r="Q56" i="22"/>
  <c r="Q60" i="22"/>
  <c r="Q64" i="22"/>
  <c r="Q53" i="22"/>
  <c r="Q57" i="22"/>
  <c r="Q61" i="22"/>
  <c r="Q65" i="22"/>
  <c r="Q58" i="22"/>
  <c r="Q62" i="22"/>
  <c r="Q52" i="22"/>
  <c r="U52" i="22"/>
  <c r="U54" i="22"/>
  <c r="U56" i="22"/>
  <c r="U53" i="22"/>
  <c r="U55" i="22"/>
  <c r="U57" i="22"/>
  <c r="U61" i="22"/>
  <c r="U63" i="22"/>
  <c r="U58" i="22"/>
  <c r="U60" i="22"/>
  <c r="U62" i="22"/>
  <c r="U64" i="22"/>
  <c r="U59" i="22"/>
  <c r="U65" i="22"/>
  <c r="P58" i="42"/>
  <c r="Z53" i="42"/>
  <c r="R58" i="42"/>
  <c r="AA58" i="42"/>
  <c r="I52" i="22"/>
  <c r="I56" i="22"/>
  <c r="I60" i="22"/>
  <c r="I64" i="22"/>
  <c r="I55" i="22"/>
  <c r="I59" i="22"/>
  <c r="I63" i="22"/>
  <c r="I54" i="22"/>
  <c r="I58" i="22"/>
  <c r="I62" i="22"/>
  <c r="I65" i="22"/>
  <c r="I61" i="22"/>
  <c r="I53" i="22"/>
  <c r="I57" i="22"/>
  <c r="M52" i="22"/>
  <c r="M56" i="22"/>
  <c r="M60" i="22"/>
  <c r="M64" i="22"/>
  <c r="M55" i="22"/>
  <c r="M59" i="22"/>
  <c r="M63" i="22"/>
  <c r="M54" i="22"/>
  <c r="M58" i="22"/>
  <c r="M62" i="22"/>
  <c r="M53" i="22"/>
  <c r="M65" i="22"/>
  <c r="M57" i="22"/>
  <c r="M61" i="22"/>
  <c r="N53" i="42"/>
  <c r="K54" i="22"/>
  <c r="K58" i="22"/>
  <c r="K62" i="22"/>
  <c r="K53" i="22"/>
  <c r="K57" i="22"/>
  <c r="K61" i="22"/>
  <c r="K65" i="22"/>
  <c r="K52" i="22"/>
  <c r="K56" i="22"/>
  <c r="K60" i="22"/>
  <c r="K64" i="22"/>
  <c r="K59" i="22"/>
  <c r="K63" i="22"/>
  <c r="K55" i="22"/>
  <c r="J53" i="22"/>
  <c r="J57" i="22"/>
  <c r="J61" i="22"/>
  <c r="J65" i="22"/>
  <c r="J52" i="22"/>
  <c r="J56" i="22"/>
  <c r="J60" i="22"/>
  <c r="J64" i="22"/>
  <c r="J55" i="22"/>
  <c r="J59" i="22"/>
  <c r="J63" i="22"/>
  <c r="J58" i="22"/>
  <c r="J62" i="22"/>
  <c r="J54" i="22"/>
  <c r="S53" i="22"/>
  <c r="S55" i="22"/>
  <c r="S57" i="22"/>
  <c r="S52" i="22"/>
  <c r="S54" i="22"/>
  <c r="S56" i="22"/>
  <c r="S58" i="22"/>
  <c r="S59" i="22"/>
  <c r="S61" i="22"/>
  <c r="S63" i="22"/>
  <c r="S65" i="22"/>
  <c r="S62" i="22"/>
  <c r="S64" i="22"/>
  <c r="S60" i="22"/>
  <c r="W53" i="22"/>
  <c r="W55" i="22"/>
  <c r="W52" i="22"/>
  <c r="W54" i="22"/>
  <c r="W56" i="22"/>
  <c r="W59" i="22"/>
  <c r="W61" i="22"/>
  <c r="W63" i="22"/>
  <c r="W65" i="22"/>
  <c r="W60" i="22"/>
  <c r="W57" i="22"/>
  <c r="W58" i="22"/>
  <c r="W62" i="22"/>
  <c r="W64" i="22"/>
  <c r="H18" i="22"/>
  <c r="G56" i="42" s="1"/>
  <c r="G75" i="42" s="1"/>
  <c r="L18" i="22"/>
  <c r="K56" i="42" s="1"/>
  <c r="Q18" i="22"/>
  <c r="P56" i="42" s="1"/>
  <c r="W54" i="42"/>
  <c r="R17" i="22"/>
  <c r="Q55" i="42" s="1"/>
  <c r="S22" i="22"/>
  <c r="R60" i="42" s="1"/>
  <c r="W22" i="22"/>
  <c r="V60" i="42" s="1"/>
  <c r="K17" i="22"/>
  <c r="J55" i="42" s="1"/>
  <c r="H74" i="42" s="1"/>
  <c r="K22" i="22"/>
  <c r="J60" i="42" s="1"/>
  <c r="I22" i="22"/>
  <c r="H60" i="42" s="1"/>
  <c r="G80" i="42" s="1"/>
  <c r="I17" i="22"/>
  <c r="H55" i="42" s="1"/>
  <c r="G74" i="42" s="1"/>
  <c r="I85" i="42"/>
  <c r="I84" i="42"/>
  <c r="G79" i="42"/>
  <c r="I74" i="42"/>
  <c r="G73" i="42"/>
  <c r="G81" i="42"/>
  <c r="I80" i="42"/>
  <c r="Q47" i="22"/>
  <c r="AB39" i="22"/>
  <c r="Q41" i="22"/>
  <c r="U43" i="22"/>
  <c r="R53" i="42"/>
  <c r="V53" i="42"/>
  <c r="AA53" i="42"/>
  <c r="K40" i="22"/>
  <c r="U41" i="22"/>
  <c r="W45" i="22"/>
  <c r="S39" i="22"/>
  <c r="T40" i="22"/>
  <c r="T46" i="22"/>
  <c r="U51" i="22"/>
  <c r="O40" i="22"/>
  <c r="I51" i="22"/>
  <c r="M49" i="22"/>
  <c r="M45" i="22"/>
  <c r="M50" i="22"/>
  <c r="M46" i="22"/>
  <c r="M51" i="22"/>
  <c r="M47" i="22"/>
  <c r="M38" i="22"/>
  <c r="M42" i="22"/>
  <c r="I44" i="22"/>
  <c r="N50" i="22"/>
  <c r="N46" i="22"/>
  <c r="N51" i="22"/>
  <c r="N47" i="22"/>
  <c r="N43" i="22"/>
  <c r="N48" i="22"/>
  <c r="N44" i="22"/>
  <c r="S50" i="22"/>
  <c r="S46" i="22"/>
  <c r="S51" i="22"/>
  <c r="S47" i="22"/>
  <c r="S43" i="22"/>
  <c r="S48" i="22"/>
  <c r="S44" i="22"/>
  <c r="W51" i="22"/>
  <c r="W43" i="22"/>
  <c r="AB43" i="22"/>
  <c r="J38" i="22"/>
  <c r="N38" i="22"/>
  <c r="S38" i="22"/>
  <c r="K39" i="22"/>
  <c r="O39" i="22"/>
  <c r="T39" i="22"/>
  <c r="H40" i="22"/>
  <c r="Q40" i="22"/>
  <c r="U40" i="22"/>
  <c r="M41" i="22"/>
  <c r="N42" i="22"/>
  <c r="S42" i="22"/>
  <c r="M43" i="22"/>
  <c r="M44" i="22"/>
  <c r="AB45" i="22"/>
  <c r="U47" i="22"/>
  <c r="N49" i="22"/>
  <c r="H51" i="22"/>
  <c r="AA51" i="22"/>
  <c r="AA47" i="22"/>
  <c r="M48" i="22"/>
  <c r="K51" i="22"/>
  <c r="K47" i="22"/>
  <c r="K43" i="22"/>
  <c r="K48" i="22"/>
  <c r="K44" i="22"/>
  <c r="K49" i="22"/>
  <c r="K45" i="22"/>
  <c r="O51" i="22"/>
  <c r="O47" i="22"/>
  <c r="O43" i="22"/>
  <c r="O48" i="22"/>
  <c r="O44" i="22"/>
  <c r="O49" i="22"/>
  <c r="O45" i="22"/>
  <c r="T51" i="22"/>
  <c r="T47" i="22"/>
  <c r="T43" i="22"/>
  <c r="T48" i="22"/>
  <c r="T44" i="22"/>
  <c r="T49" i="22"/>
  <c r="T45" i="22"/>
  <c r="K38" i="22"/>
  <c r="O38" i="22"/>
  <c r="T38" i="22"/>
  <c r="H39" i="22"/>
  <c r="Q39" i="22"/>
  <c r="U39" i="22"/>
  <c r="M40" i="22"/>
  <c r="N41" i="22"/>
  <c r="S41" i="22"/>
  <c r="K42" i="22"/>
  <c r="O42" i="22"/>
  <c r="T42" i="22"/>
  <c r="Q43" i="22"/>
  <c r="N45" i="22"/>
  <c r="K46" i="22"/>
  <c r="S49" i="22"/>
  <c r="O50" i="22"/>
  <c r="H48" i="22"/>
  <c r="H44" i="22"/>
  <c r="H49" i="22"/>
  <c r="H45" i="22"/>
  <c r="H50" i="22"/>
  <c r="Q48" i="22"/>
  <c r="Q44" i="22"/>
  <c r="Q49" i="22"/>
  <c r="Q45" i="22"/>
  <c r="Q50" i="22"/>
  <c r="Q46" i="22"/>
  <c r="U48" i="22"/>
  <c r="U44" i="22"/>
  <c r="U49" i="22"/>
  <c r="U45" i="22"/>
  <c r="U50" i="22"/>
  <c r="U46" i="22"/>
  <c r="Q38" i="22"/>
  <c r="U38" i="22"/>
  <c r="M39" i="22"/>
  <c r="N40" i="22"/>
  <c r="S40" i="22"/>
  <c r="K41" i="22"/>
  <c r="O41" i="22"/>
  <c r="T41" i="22"/>
  <c r="H42" i="22"/>
  <c r="Q42" i="22"/>
  <c r="U42" i="22"/>
  <c r="S45" i="22"/>
  <c r="O46" i="22"/>
  <c r="I48" i="22"/>
  <c r="T50" i="22"/>
  <c r="Q51" i="22"/>
  <c r="AA33" i="42" l="1"/>
  <c r="AA36" i="42"/>
  <c r="AA32" i="42"/>
  <c r="AA39" i="42"/>
  <c r="AA30" i="42"/>
  <c r="AA41" i="42"/>
  <c r="Z21" i="42"/>
  <c r="AA21" i="22"/>
  <c r="Z59" i="42" s="1"/>
  <c r="Z24" i="42"/>
  <c r="Z28" i="42"/>
  <c r="T65" i="22"/>
  <c r="H80" i="42"/>
  <c r="AA35" i="42"/>
  <c r="AA31" i="42"/>
  <c r="AA42" i="42"/>
  <c r="AA38" i="42"/>
  <c r="AA40" i="42"/>
  <c r="AA28" i="42"/>
  <c r="AA22" i="42"/>
  <c r="AA24" i="42"/>
  <c r="AA16" i="42"/>
  <c r="AA26" i="42"/>
  <c r="AA40" i="22"/>
  <c r="Z17" i="42" s="1"/>
  <c r="AA53" i="22"/>
  <c r="AA43" i="22"/>
  <c r="Z20" i="42" s="1"/>
  <c r="AA45" i="22"/>
  <c r="Z22" i="42" s="1"/>
  <c r="AA39" i="22"/>
  <c r="Z16" i="42" s="1"/>
  <c r="AA48" i="22"/>
  <c r="Z25" i="42" s="1"/>
  <c r="Y29" i="42"/>
  <c r="R47" i="22"/>
  <c r="R48" i="22"/>
  <c r="I75" i="42"/>
  <c r="H81" i="42"/>
  <c r="X53" i="22"/>
  <c r="W30" i="42" s="1"/>
  <c r="I42" i="22"/>
  <c r="H19" i="42" s="1"/>
  <c r="I47" i="22"/>
  <c r="H24" i="42" s="1"/>
  <c r="I46" i="22"/>
  <c r="H23" i="42" s="1"/>
  <c r="I41" i="22"/>
  <c r="H18" i="42" s="1"/>
  <c r="I50" i="22"/>
  <c r="H27" i="42" s="1"/>
  <c r="I43" i="22"/>
  <c r="H20" i="42" s="1"/>
  <c r="I38" i="22"/>
  <c r="I45" i="22"/>
  <c r="H22" i="42" s="1"/>
  <c r="I49" i="22"/>
  <c r="H26" i="42" s="1"/>
  <c r="I39" i="22"/>
  <c r="R39" i="22"/>
  <c r="R51" i="22"/>
  <c r="R38" i="22"/>
  <c r="R50" i="22"/>
  <c r="H41" i="22"/>
  <c r="R46" i="22"/>
  <c r="R44" i="22"/>
  <c r="R40" i="22"/>
  <c r="R45" i="22"/>
  <c r="R42" i="22"/>
  <c r="R49" i="22"/>
  <c r="R43" i="22"/>
  <c r="Z46" i="22"/>
  <c r="Y23" i="42" s="1"/>
  <c r="V51" i="22"/>
  <c r="U28" i="42" s="1"/>
  <c r="V43" i="22"/>
  <c r="U20" i="42" s="1"/>
  <c r="I81" i="42"/>
  <c r="H52" i="22"/>
  <c r="G29" i="42" s="1"/>
  <c r="N61" i="22"/>
  <c r="X52" i="22"/>
  <c r="W29" i="42" s="1"/>
  <c r="X64" i="22"/>
  <c r="W41" i="42" s="1"/>
  <c r="X62" i="22"/>
  <c r="W39" i="42" s="1"/>
  <c r="G37" i="42"/>
  <c r="W50" i="22"/>
  <c r="V27" i="42" s="1"/>
  <c r="X42" i="22"/>
  <c r="W19" i="42" s="1"/>
  <c r="N63" i="22"/>
  <c r="X51" i="22"/>
  <c r="W28" i="42" s="1"/>
  <c r="X45" i="22"/>
  <c r="W22" i="42" s="1"/>
  <c r="AB64" i="22"/>
  <c r="AB54" i="22"/>
  <c r="AB55" i="22"/>
  <c r="AB60" i="22"/>
  <c r="AB62" i="22"/>
  <c r="AB65" i="22"/>
  <c r="AB61" i="22"/>
  <c r="H15" i="42"/>
  <c r="H17" i="42"/>
  <c r="H21" i="42"/>
  <c r="H25" i="42"/>
  <c r="H28" i="42"/>
  <c r="H16" i="42"/>
  <c r="H43" i="42"/>
  <c r="G86" i="42" s="1"/>
  <c r="G26" i="42"/>
  <c r="AA58" i="22"/>
  <c r="AB63" i="22"/>
  <c r="AB53" i="22"/>
  <c r="AA57" i="22"/>
  <c r="U53" i="42"/>
  <c r="U27" i="42"/>
  <c r="T58" i="42"/>
  <c r="V20" i="42"/>
  <c r="G16" i="42"/>
  <c r="G18" i="42"/>
  <c r="U58" i="42"/>
  <c r="U29" i="42"/>
  <c r="M43" i="42"/>
  <c r="V22" i="42"/>
  <c r="X49" i="22"/>
  <c r="W26" i="42" s="1"/>
  <c r="X39" i="22"/>
  <c r="X40" i="22"/>
  <c r="W17" i="42" s="1"/>
  <c r="AB59" i="22"/>
  <c r="AA65" i="22"/>
  <c r="S58" i="42"/>
  <c r="V31" i="42"/>
  <c r="V35" i="42"/>
  <c r="V39" i="42"/>
  <c r="V32" i="42"/>
  <c r="V36" i="42"/>
  <c r="V40" i="42"/>
  <c r="V29" i="42"/>
  <c r="V33" i="42"/>
  <c r="V37" i="42"/>
  <c r="V41" i="42"/>
  <c r="V30" i="42"/>
  <c r="V34" i="42"/>
  <c r="V38" i="42"/>
  <c r="V42" i="42"/>
  <c r="K53" i="42"/>
  <c r="I72" i="42" s="1"/>
  <c r="K43" i="42"/>
  <c r="W32" i="42"/>
  <c r="G28" i="42"/>
  <c r="X44" i="22"/>
  <c r="AA63" i="22"/>
  <c r="S43" i="42"/>
  <c r="K58" i="42"/>
  <c r="W27" i="42"/>
  <c r="G15" i="42"/>
  <c r="G22" i="42"/>
  <c r="X48" i="22"/>
  <c r="AB57" i="22"/>
  <c r="AB56" i="22"/>
  <c r="AA61" i="22"/>
  <c r="L58" i="42"/>
  <c r="I53" i="42"/>
  <c r="H72" i="42" s="1"/>
  <c r="I26" i="42"/>
  <c r="I15" i="42"/>
  <c r="I43" i="42"/>
  <c r="J43" i="42"/>
  <c r="U43" i="42"/>
  <c r="G21" i="42"/>
  <c r="X41" i="22"/>
  <c r="X38" i="22"/>
  <c r="T53" i="42"/>
  <c r="AA64" i="22"/>
  <c r="AA56" i="22"/>
  <c r="Q58" i="42"/>
  <c r="N58" i="42"/>
  <c r="L43" i="42"/>
  <c r="I29" i="42"/>
  <c r="I33" i="42"/>
  <c r="I37" i="42"/>
  <c r="I41" i="42"/>
  <c r="I30" i="42"/>
  <c r="I34" i="42"/>
  <c r="I38" i="42"/>
  <c r="I42" i="42"/>
  <c r="I31" i="42"/>
  <c r="I35" i="42"/>
  <c r="I39" i="42"/>
  <c r="I32" i="42"/>
  <c r="I36" i="42"/>
  <c r="I40" i="42"/>
  <c r="V23" i="42"/>
  <c r="G25" i="42"/>
  <c r="G27" i="42"/>
  <c r="X43" i="22"/>
  <c r="X46" i="22"/>
  <c r="X47" i="22"/>
  <c r="AB58" i="22"/>
  <c r="N64" i="22"/>
  <c r="AA62" i="22"/>
  <c r="AA52" i="22"/>
  <c r="Q53" i="42"/>
  <c r="Q43" i="42"/>
  <c r="H58" i="42"/>
  <c r="G78" i="42" s="1"/>
  <c r="H30" i="42"/>
  <c r="H34" i="42"/>
  <c r="H38" i="42"/>
  <c r="H42" i="42"/>
  <c r="H31" i="42"/>
  <c r="H35" i="42"/>
  <c r="H39" i="42"/>
  <c r="H32" i="42"/>
  <c r="H36" i="42"/>
  <c r="H40" i="42"/>
  <c r="H29" i="42"/>
  <c r="H33" i="42"/>
  <c r="H37" i="42"/>
  <c r="H41" i="42"/>
  <c r="V28" i="42"/>
  <c r="G17" i="42"/>
  <c r="G19" i="42"/>
  <c r="G85" i="42"/>
  <c r="W53" i="42"/>
  <c r="W43" i="42"/>
  <c r="H53" i="42"/>
  <c r="G72" i="42" s="1"/>
  <c r="H43" i="22"/>
  <c r="H61" i="22"/>
  <c r="H46" i="22"/>
  <c r="H47" i="22"/>
  <c r="H56" i="22"/>
  <c r="H55" i="22"/>
  <c r="H78" i="42"/>
  <c r="Z45" i="22"/>
  <c r="Y22" i="42" s="1"/>
  <c r="AA42" i="22"/>
  <c r="Z19" i="42" s="1"/>
  <c r="AA41" i="22"/>
  <c r="Z18" i="42" s="1"/>
  <c r="X54" i="22"/>
  <c r="X60" i="22"/>
  <c r="V62" i="22"/>
  <c r="V59" i="22"/>
  <c r="J43" i="22"/>
  <c r="Z49" i="22"/>
  <c r="Y26" i="42" s="1"/>
  <c r="X65" i="22"/>
  <c r="X58" i="22"/>
  <c r="L65" i="22"/>
  <c r="Z43" i="22"/>
  <c r="Y20" i="42" s="1"/>
  <c r="L44" i="22"/>
  <c r="AA46" i="22"/>
  <c r="Z23" i="42" s="1"/>
  <c r="AA38" i="22"/>
  <c r="Z44" i="22"/>
  <c r="Y21" i="42" s="1"/>
  <c r="Z47" i="22"/>
  <c r="Y24" i="42" s="1"/>
  <c r="AA50" i="22"/>
  <c r="Z27" i="42" s="1"/>
  <c r="J45" i="22"/>
  <c r="X63" i="22"/>
  <c r="X57" i="22"/>
  <c r="AA60" i="22"/>
  <c r="AA59" i="22"/>
  <c r="L61" i="22"/>
  <c r="Z50" i="22"/>
  <c r="Y27" i="42" s="1"/>
  <c r="Z38" i="22"/>
  <c r="Z51" i="22"/>
  <c r="Y28" i="42" s="1"/>
  <c r="X61" i="22"/>
  <c r="X56" i="22"/>
  <c r="L59" i="22"/>
  <c r="Z48" i="22"/>
  <c r="Y25" i="42" s="1"/>
  <c r="Z39" i="22"/>
  <c r="Y16" i="42" s="1"/>
  <c r="AA49" i="22"/>
  <c r="Z26" i="42" s="1"/>
  <c r="X59" i="22"/>
  <c r="AA55" i="22"/>
  <c r="L55" i="22"/>
  <c r="AB47" i="22"/>
  <c r="R53" i="22"/>
  <c r="AB40" i="22"/>
  <c r="AB38" i="22"/>
  <c r="AA57" i="42" s="1"/>
  <c r="AB51" i="22"/>
  <c r="R65" i="22"/>
  <c r="AB41" i="22"/>
  <c r="AB42" i="22"/>
  <c r="R52" i="22"/>
  <c r="AB46" i="22"/>
  <c r="L62" i="42"/>
  <c r="AB50" i="22"/>
  <c r="AB49" i="22"/>
  <c r="AB44" i="22"/>
  <c r="V65" i="22"/>
  <c r="W44" i="22"/>
  <c r="N59" i="22"/>
  <c r="N57" i="22"/>
  <c r="V63" i="22"/>
  <c r="T64" i="22"/>
  <c r="H62" i="22"/>
  <c r="H63" i="22"/>
  <c r="W48" i="22"/>
  <c r="N55" i="22"/>
  <c r="N53" i="22"/>
  <c r="V64" i="22"/>
  <c r="V61" i="22"/>
  <c r="T62" i="22"/>
  <c r="H65" i="22"/>
  <c r="H59" i="22"/>
  <c r="W49" i="22"/>
  <c r="W40" i="22"/>
  <c r="W47" i="22"/>
  <c r="N60" i="22"/>
  <c r="V60" i="22"/>
  <c r="V53" i="22"/>
  <c r="H57" i="22"/>
  <c r="N58" i="22"/>
  <c r="N56" i="22"/>
  <c r="V58" i="22"/>
  <c r="V56" i="22"/>
  <c r="Z60" i="22"/>
  <c r="Y37" i="42" s="1"/>
  <c r="H53" i="22"/>
  <c r="W41" i="22"/>
  <c r="N54" i="22"/>
  <c r="N52" i="22"/>
  <c r="V57" i="22"/>
  <c r="V54" i="22"/>
  <c r="H54" i="22"/>
  <c r="H64" i="22"/>
  <c r="N62" i="22"/>
  <c r="V55" i="22"/>
  <c r="T62" i="42"/>
  <c r="H58" i="22"/>
  <c r="G63" i="42"/>
  <c r="G84" i="42" s="1"/>
  <c r="J63" i="42"/>
  <c r="H84" i="42" s="1"/>
  <c r="J47" i="22"/>
  <c r="Z58" i="22"/>
  <c r="Y35" i="42" s="1"/>
  <c r="J51" i="22"/>
  <c r="Z41" i="22"/>
  <c r="Y18" i="42" s="1"/>
  <c r="R63" i="22"/>
  <c r="T63" i="22"/>
  <c r="T60" i="22"/>
  <c r="Z63" i="22"/>
  <c r="Y40" i="42" s="1"/>
  <c r="Z57" i="22"/>
  <c r="Y34" i="42" s="1"/>
  <c r="L57" i="22"/>
  <c r="W38" i="22"/>
  <c r="W39" i="22"/>
  <c r="W42" i="22"/>
  <c r="J41" i="22"/>
  <c r="L39" i="22"/>
  <c r="J46" i="22"/>
  <c r="R64" i="22"/>
  <c r="R61" i="22"/>
  <c r="T61" i="22"/>
  <c r="T58" i="22"/>
  <c r="Z61" i="22"/>
  <c r="Y38" i="42" s="1"/>
  <c r="Z55" i="22"/>
  <c r="Y32" i="42" s="1"/>
  <c r="L53" i="22"/>
  <c r="L48" i="22"/>
  <c r="L46" i="22"/>
  <c r="Z42" i="22"/>
  <c r="Y19" i="42" s="1"/>
  <c r="J50" i="22"/>
  <c r="L51" i="22"/>
  <c r="R62" i="22"/>
  <c r="R59" i="22"/>
  <c r="T59" i="22"/>
  <c r="T57" i="22"/>
  <c r="Z65" i="22"/>
  <c r="Y42" i="42" s="1"/>
  <c r="Z53" i="22"/>
  <c r="Y30" i="42" s="1"/>
  <c r="L64" i="22"/>
  <c r="L62" i="22"/>
  <c r="K18" i="14"/>
  <c r="L17" i="14"/>
  <c r="L47" i="22"/>
  <c r="L42" i="22"/>
  <c r="T57" i="42"/>
  <c r="L50" i="22"/>
  <c r="R60" i="22"/>
  <c r="R55" i="22"/>
  <c r="T54" i="22"/>
  <c r="T55" i="22"/>
  <c r="Z59" i="22"/>
  <c r="Y36" i="42" s="1"/>
  <c r="Z56" i="22"/>
  <c r="Y33" i="42" s="1"/>
  <c r="L52" i="22"/>
  <c r="L58" i="22"/>
  <c r="L45" i="22"/>
  <c r="S57" i="42"/>
  <c r="L41" i="22"/>
  <c r="R58" i="22"/>
  <c r="R56" i="22"/>
  <c r="T56" i="22"/>
  <c r="T53" i="22"/>
  <c r="Z64" i="22"/>
  <c r="Y41" i="42" s="1"/>
  <c r="Z54" i="22"/>
  <c r="Y31" i="42" s="1"/>
  <c r="L56" i="22"/>
  <c r="L54" i="22"/>
  <c r="J44" i="22"/>
  <c r="J40" i="22"/>
  <c r="I17" i="42" s="1"/>
  <c r="L38" i="22"/>
  <c r="L49" i="22"/>
  <c r="J42" i="22"/>
  <c r="L40" i="22"/>
  <c r="J48" i="22"/>
  <c r="J39" i="22"/>
  <c r="R57" i="22"/>
  <c r="Z62" i="22"/>
  <c r="Y39" i="42" s="1"/>
  <c r="L60" i="22"/>
  <c r="V62" i="42"/>
  <c r="V58" i="42"/>
  <c r="V45" i="22"/>
  <c r="V46" i="22"/>
  <c r="V39" i="22"/>
  <c r="V48" i="22"/>
  <c r="V38" i="22"/>
  <c r="V41" i="22"/>
  <c r="V42" i="22"/>
  <c r="V49" i="22"/>
  <c r="V44" i="22"/>
  <c r="V40" i="22"/>
  <c r="V47" i="22"/>
  <c r="R62" i="42"/>
  <c r="R57" i="42"/>
  <c r="P62" i="42"/>
  <c r="P57" i="42"/>
  <c r="N62" i="42"/>
  <c r="M57" i="42"/>
  <c r="L57" i="42"/>
  <c r="H62" i="42"/>
  <c r="N57" i="42"/>
  <c r="J62" i="42"/>
  <c r="J57" i="42"/>
  <c r="I62" i="42"/>
  <c r="Z38" i="42" l="1"/>
  <c r="Z35" i="42"/>
  <c r="Z37" i="42"/>
  <c r="Z33" i="42"/>
  <c r="Z41" i="42"/>
  <c r="Z42" i="42"/>
  <c r="Z31" i="42"/>
  <c r="Z30" i="42"/>
  <c r="Z32" i="42"/>
  <c r="Z34" i="42"/>
  <c r="Z36" i="42"/>
  <c r="Z39" i="42"/>
  <c r="Z40" i="42"/>
  <c r="Z57" i="42"/>
  <c r="Z15" i="42"/>
  <c r="Z62" i="42"/>
  <c r="Z29" i="42"/>
  <c r="Y57" i="42"/>
  <c r="Y15" i="42"/>
  <c r="Y62" i="42"/>
  <c r="H57" i="42"/>
  <c r="Q57" i="42"/>
  <c r="I86" i="42"/>
  <c r="I78" i="42"/>
  <c r="I24" i="42"/>
  <c r="W18" i="42"/>
  <c r="W57" i="42"/>
  <c r="I22" i="42"/>
  <c r="W24" i="42"/>
  <c r="W21" i="42"/>
  <c r="W16" i="42"/>
  <c r="W42" i="42"/>
  <c r="V21" i="42"/>
  <c r="G32" i="42"/>
  <c r="W33" i="42"/>
  <c r="U31" i="42"/>
  <c r="U16" i="42"/>
  <c r="V19" i="42"/>
  <c r="G35" i="42"/>
  <c r="V26" i="42"/>
  <c r="V25" i="42"/>
  <c r="G33" i="42"/>
  <c r="I28" i="42"/>
  <c r="U42" i="42"/>
  <c r="U40" i="42"/>
  <c r="G24" i="42"/>
  <c r="W40" i="42"/>
  <c r="U38" i="42"/>
  <c r="U36" i="42"/>
  <c r="U18" i="42"/>
  <c r="U23" i="42"/>
  <c r="V17" i="42"/>
  <c r="G36" i="42"/>
  <c r="V15" i="42"/>
  <c r="V18" i="42"/>
  <c r="G34" i="42"/>
  <c r="G42" i="42"/>
  <c r="G39" i="42"/>
  <c r="G57" i="42"/>
  <c r="G23" i="42"/>
  <c r="I20" i="42"/>
  <c r="I18" i="42"/>
  <c r="W23" i="42"/>
  <c r="W20" i="42"/>
  <c r="W38" i="42"/>
  <c r="W36" i="42"/>
  <c r="U34" i="42"/>
  <c r="U32" i="42"/>
  <c r="U26" i="42"/>
  <c r="U19" i="42"/>
  <c r="G38" i="42"/>
  <c r="I16" i="42"/>
  <c r="W34" i="42"/>
  <c r="U30" i="42"/>
  <c r="U22" i="42"/>
  <c r="U15" i="42"/>
  <c r="G41" i="42"/>
  <c r="G20" i="42"/>
  <c r="H86" i="42"/>
  <c r="I27" i="42"/>
  <c r="W15" i="42"/>
  <c r="U41" i="42"/>
  <c r="U25" i="42"/>
  <c r="G40" i="42"/>
  <c r="G31" i="42"/>
  <c r="I25" i="42"/>
  <c r="I23" i="42"/>
  <c r="W35" i="42"/>
  <c r="U39" i="42"/>
  <c r="U37" i="42"/>
  <c r="U24" i="42"/>
  <c r="U21" i="42"/>
  <c r="V16" i="42"/>
  <c r="G30" i="42"/>
  <c r="V24" i="42"/>
  <c r="I21" i="42"/>
  <c r="I19" i="42"/>
  <c r="W25" i="42"/>
  <c r="W37" i="42"/>
  <c r="W31" i="42"/>
  <c r="U35" i="42"/>
  <c r="U33" i="42"/>
  <c r="U17" i="42"/>
  <c r="W62" i="42"/>
  <c r="M62" i="42"/>
  <c r="G62" i="42"/>
  <c r="G82" i="42" s="1"/>
  <c r="U62" i="42"/>
  <c r="H82" i="42"/>
  <c r="S62" i="42"/>
  <c r="K57" i="42"/>
  <c r="I76" i="42" s="1"/>
  <c r="I57" i="42"/>
  <c r="H76" i="42" s="1"/>
  <c r="K62" i="42"/>
  <c r="I82" i="42" s="1"/>
  <c r="U57" i="42"/>
  <c r="L18" i="14"/>
  <c r="N17" i="14"/>
  <c r="N18" i="14" s="1"/>
  <c r="M17" i="14"/>
  <c r="V57" i="42"/>
  <c r="K21" i="22"/>
  <c r="K16" i="22"/>
  <c r="Q62" i="42"/>
  <c r="G76" i="42" l="1"/>
  <c r="G83" i="42"/>
  <c r="J54" i="42"/>
  <c r="H73" i="42" s="1"/>
  <c r="J24" i="42"/>
  <c r="J23" i="42"/>
  <c r="J28" i="42"/>
  <c r="J17" i="42"/>
  <c r="J18" i="42"/>
  <c r="J21" i="42"/>
  <c r="J22" i="42"/>
  <c r="J25" i="42"/>
  <c r="J26" i="42"/>
  <c r="J19" i="42"/>
  <c r="J16" i="42"/>
  <c r="J27" i="42"/>
  <c r="J20" i="42"/>
  <c r="J15" i="42"/>
  <c r="J59" i="42"/>
  <c r="H79" i="42" s="1"/>
  <c r="J30" i="42"/>
  <c r="J36" i="42"/>
  <c r="J34" i="42"/>
  <c r="J40" i="42"/>
  <c r="J38" i="42"/>
  <c r="J35" i="42"/>
  <c r="J42" i="42"/>
  <c r="J29" i="42"/>
  <c r="J31" i="42"/>
  <c r="J33" i="42"/>
  <c r="J37" i="42"/>
  <c r="J39" i="42"/>
  <c r="J41" i="42"/>
  <c r="J32" i="42"/>
  <c r="O17" i="14"/>
  <c r="M18" i="14"/>
  <c r="N16" i="22"/>
  <c r="N21" i="22"/>
  <c r="L21" i="22"/>
  <c r="L16" i="22"/>
  <c r="G77" i="42"/>
  <c r="K17" i="42" l="1"/>
  <c r="K23" i="42"/>
  <c r="K21" i="42"/>
  <c r="K27" i="42"/>
  <c r="K25" i="42"/>
  <c r="K16" i="42"/>
  <c r="K18" i="42"/>
  <c r="K20" i="42"/>
  <c r="K22" i="42"/>
  <c r="K24" i="42"/>
  <c r="K26" i="42"/>
  <c r="K28" i="42"/>
  <c r="K15" i="42"/>
  <c r="K19" i="42"/>
  <c r="M25" i="42"/>
  <c r="M18" i="42"/>
  <c r="M16" i="42"/>
  <c r="M22" i="42"/>
  <c r="M20" i="42"/>
  <c r="M26" i="42"/>
  <c r="M24" i="42"/>
  <c r="M15" i="42"/>
  <c r="M28" i="42"/>
  <c r="M19" i="42"/>
  <c r="M17" i="42"/>
  <c r="M23" i="42"/>
  <c r="M21" i="42"/>
  <c r="M27" i="42"/>
  <c r="K59" i="42"/>
  <c r="K33" i="42"/>
  <c r="K35" i="42"/>
  <c r="K37" i="42"/>
  <c r="K39" i="42"/>
  <c r="K41" i="42"/>
  <c r="K30" i="42"/>
  <c r="K32" i="42"/>
  <c r="K34" i="42"/>
  <c r="K36" i="42"/>
  <c r="K38" i="42"/>
  <c r="K40" i="42"/>
  <c r="K42" i="42"/>
  <c r="K29" i="42"/>
  <c r="K31" i="42"/>
  <c r="M59" i="42"/>
  <c r="M39" i="42"/>
  <c r="M30" i="42"/>
  <c r="M32" i="42"/>
  <c r="M34" i="42"/>
  <c r="M36" i="42"/>
  <c r="M38" i="42"/>
  <c r="M40" i="42"/>
  <c r="M42" i="42"/>
  <c r="M29" i="42"/>
  <c r="M33" i="42"/>
  <c r="M31" i="42"/>
  <c r="M37" i="42"/>
  <c r="M35" i="42"/>
  <c r="M41" i="42"/>
  <c r="H83" i="42"/>
  <c r="H77" i="42"/>
  <c r="Q17" i="14"/>
  <c r="O18" i="14"/>
  <c r="K54" i="42"/>
  <c r="M54" i="42"/>
  <c r="M21" i="22"/>
  <c r="M16" i="22"/>
  <c r="L59" i="42" l="1"/>
  <c r="I79" i="42" s="1"/>
  <c r="L29" i="42"/>
  <c r="L31" i="42"/>
  <c r="L33" i="42"/>
  <c r="L35" i="42"/>
  <c r="L37" i="42"/>
  <c r="L39" i="42"/>
  <c r="L41" i="42"/>
  <c r="L30" i="42"/>
  <c r="L32" i="42"/>
  <c r="L34" i="42"/>
  <c r="L36" i="42"/>
  <c r="L38" i="42"/>
  <c r="L40" i="42"/>
  <c r="L42" i="42"/>
  <c r="L21" i="42"/>
  <c r="L24" i="42"/>
  <c r="L25" i="42"/>
  <c r="L28" i="42"/>
  <c r="L15" i="42"/>
  <c r="L18" i="42"/>
  <c r="L19" i="42"/>
  <c r="L26" i="42"/>
  <c r="L23" i="42"/>
  <c r="L22" i="42"/>
  <c r="L27" i="42"/>
  <c r="L16" i="42"/>
  <c r="L17" i="42"/>
  <c r="L20" i="42"/>
  <c r="O16" i="22"/>
  <c r="O21" i="22"/>
  <c r="Q18" i="14"/>
  <c r="R17" i="14"/>
  <c r="L54" i="42"/>
  <c r="I73" i="42" s="1"/>
  <c r="N33" i="42" l="1"/>
  <c r="N31" i="42"/>
  <c r="N37" i="42"/>
  <c r="N35" i="42"/>
  <c r="N41" i="42"/>
  <c r="N39" i="42"/>
  <c r="N30" i="42"/>
  <c r="N32" i="42"/>
  <c r="N34" i="42"/>
  <c r="N36" i="42"/>
  <c r="N38" i="42"/>
  <c r="N40" i="42"/>
  <c r="N42" i="42"/>
  <c r="N29" i="42"/>
  <c r="N18" i="42"/>
  <c r="N17" i="42"/>
  <c r="N20" i="42"/>
  <c r="N22" i="42"/>
  <c r="N21" i="42"/>
  <c r="N26" i="42"/>
  <c r="N15" i="42"/>
  <c r="N16" i="42"/>
  <c r="N19" i="42"/>
  <c r="N23" i="42"/>
  <c r="N24" i="42"/>
  <c r="N27" i="42"/>
  <c r="N28" i="42"/>
  <c r="N25" i="42"/>
  <c r="I83" i="42"/>
  <c r="I77" i="42"/>
  <c r="R18" i="14"/>
  <c r="S17" i="14"/>
  <c r="Q16" i="22"/>
  <c r="Q21" i="22"/>
  <c r="N59" i="42"/>
  <c r="N54" i="42"/>
  <c r="P19" i="42" l="1"/>
  <c r="P21" i="42"/>
  <c r="P23" i="42"/>
  <c r="P25" i="42"/>
  <c r="P27" i="42"/>
  <c r="P18" i="42"/>
  <c r="P16" i="42"/>
  <c r="P22" i="42"/>
  <c r="P20" i="42"/>
  <c r="P26" i="42"/>
  <c r="P24" i="42"/>
  <c r="P28" i="42"/>
  <c r="P15" i="42"/>
  <c r="P17" i="42"/>
  <c r="P30" i="42"/>
  <c r="P36" i="42"/>
  <c r="P34" i="42"/>
  <c r="P40" i="42"/>
  <c r="P38" i="42"/>
  <c r="P29" i="42"/>
  <c r="P42" i="42"/>
  <c r="P33" i="42"/>
  <c r="P31" i="42"/>
  <c r="P37" i="42"/>
  <c r="P35" i="42"/>
  <c r="P41" i="42"/>
  <c r="P39" i="42"/>
  <c r="P32" i="42"/>
  <c r="P59" i="42"/>
  <c r="P54" i="42"/>
  <c r="S18" i="14"/>
  <c r="T17" i="14"/>
  <c r="R16" i="22"/>
  <c r="R21" i="22"/>
  <c r="Q39" i="42" l="1"/>
  <c r="Q32" i="42"/>
  <c r="Q30" i="42"/>
  <c r="Q36" i="42"/>
  <c r="Q34" i="42"/>
  <c r="Q40" i="42"/>
  <c r="Q38" i="42"/>
  <c r="Q29" i="42"/>
  <c r="Q42" i="42"/>
  <c r="Q33" i="42"/>
  <c r="Q31" i="42"/>
  <c r="Q37" i="42"/>
  <c r="Q35" i="42"/>
  <c r="Q41" i="42"/>
  <c r="Q18" i="42"/>
  <c r="Q15" i="42"/>
  <c r="Q22" i="42"/>
  <c r="Q19" i="42"/>
  <c r="Q26" i="42"/>
  <c r="Q23" i="42"/>
  <c r="Q20" i="42"/>
  <c r="Q27" i="42"/>
  <c r="Q24" i="42"/>
  <c r="Q16" i="42"/>
  <c r="Q17" i="42"/>
  <c r="Q21" i="42"/>
  <c r="Q28" i="42"/>
  <c r="Q25" i="42"/>
  <c r="S21" i="22"/>
  <c r="S16" i="22"/>
  <c r="T18" i="14"/>
  <c r="U17" i="14"/>
  <c r="U18" i="14" s="1"/>
  <c r="Q59" i="42"/>
  <c r="Q54" i="42"/>
  <c r="R27" i="42" l="1"/>
  <c r="R16" i="42"/>
  <c r="R17" i="42"/>
  <c r="R18" i="42"/>
  <c r="R20" i="42"/>
  <c r="R22" i="42"/>
  <c r="R24" i="42"/>
  <c r="R26" i="42"/>
  <c r="R28" i="42"/>
  <c r="R15" i="42"/>
  <c r="R19" i="42"/>
  <c r="R21" i="42"/>
  <c r="R23" i="42"/>
  <c r="R25" i="42"/>
  <c r="R29" i="42"/>
  <c r="R31" i="42"/>
  <c r="R33" i="42"/>
  <c r="R35" i="42"/>
  <c r="R37" i="42"/>
  <c r="R39" i="42"/>
  <c r="R41" i="42"/>
  <c r="R32" i="42"/>
  <c r="R34" i="42"/>
  <c r="R30" i="42"/>
  <c r="R36" i="42"/>
  <c r="R40" i="42"/>
  <c r="R38" i="42"/>
  <c r="R42" i="42"/>
  <c r="U16" i="22"/>
  <c r="U21" i="22"/>
  <c r="T21" i="22"/>
  <c r="T16" i="22"/>
  <c r="R54" i="42"/>
  <c r="R59" i="42"/>
  <c r="S38" i="42" l="1"/>
  <c r="S42" i="42"/>
  <c r="S29" i="42"/>
  <c r="S31" i="42"/>
  <c r="S33" i="42"/>
  <c r="S35" i="42"/>
  <c r="S37" i="42"/>
  <c r="S39" i="42"/>
  <c r="S41" i="42"/>
  <c r="S32" i="42"/>
  <c r="S30" i="42"/>
  <c r="S36" i="42"/>
  <c r="S34" i="42"/>
  <c r="S40" i="42"/>
  <c r="T29" i="42"/>
  <c r="T31" i="42"/>
  <c r="T33" i="42"/>
  <c r="T35" i="42"/>
  <c r="T37" i="42"/>
  <c r="T39" i="42"/>
  <c r="T41" i="42"/>
  <c r="T30" i="42"/>
  <c r="T32" i="42"/>
  <c r="T34" i="42"/>
  <c r="T36" i="42"/>
  <c r="T38" i="42"/>
  <c r="T40" i="42"/>
  <c r="T42" i="42"/>
  <c r="T19" i="42"/>
  <c r="T17" i="42"/>
  <c r="T23" i="42"/>
  <c r="T21" i="42"/>
  <c r="T27" i="42"/>
  <c r="T25" i="42"/>
  <c r="T16" i="42"/>
  <c r="T18" i="42"/>
  <c r="T20" i="42"/>
  <c r="T22" i="42"/>
  <c r="T24" i="42"/>
  <c r="T26" i="42"/>
  <c r="T28" i="42"/>
  <c r="T15" i="42"/>
  <c r="S20" i="42"/>
  <c r="S23" i="42"/>
  <c r="S24" i="42"/>
  <c r="S19" i="42"/>
  <c r="S28" i="42"/>
  <c r="S17" i="42"/>
  <c r="S18" i="42"/>
  <c r="S21" i="42"/>
  <c r="S22" i="42"/>
  <c r="S25" i="42"/>
  <c r="S26" i="42"/>
  <c r="S15" i="42"/>
  <c r="S16" i="42"/>
  <c r="S27" i="42"/>
  <c r="S54" i="42"/>
  <c r="S59" i="42"/>
  <c r="T59" i="42"/>
  <c r="T54"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Nicholas Phillips</author>
  </authors>
  <commentList>
    <comment ref="B6" authorId="0" shapeId="0" xr:uid="{00000000-0006-0000-0700-000001000000}">
      <text>
        <r>
          <rPr>
            <sz val="9"/>
            <color indexed="81"/>
            <rFont val="Tahoma"/>
            <family val="2"/>
          </rPr>
          <t>The values in this tab are not updated, they are updated in the default tariff cap model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Simon McKean</author>
  </authors>
  <commentList>
    <comment ref="AA14" authorId="0" shapeId="0" xr:uid="{B280F3EF-377F-45C4-ADC8-5C14CD9CA6D1}">
      <text>
        <r>
          <rPr>
            <b/>
            <sz val="9"/>
            <color indexed="81"/>
            <rFont val="Tahoma"/>
            <family val="2"/>
          </rPr>
          <t xml:space="preserve">Final buy out price published in late February. Included most up to date input available.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Jonathan Sweeney</author>
    <author>Graham Reeve</author>
  </authors>
  <commentList>
    <comment ref="B2" authorId="0" shapeId="0" xr:uid="{00000000-0006-0000-0A00-000001000000}">
      <text>
        <r>
          <rPr>
            <b/>
            <sz val="11"/>
            <color indexed="81"/>
            <rFont val="Tahoma"/>
            <family val="2"/>
          </rPr>
          <t>This tab calculates the FIT scheme allowance for cap periods one to five. Please refer to tab "3i New FIT methodology" for the methodology used from cap period 6 onwards.</t>
        </r>
      </text>
    </comment>
    <comment ref="H13" authorId="1" shapeId="0" xr:uid="{00000000-0006-0000-0A00-000002000000}">
      <text>
        <r>
          <rPr>
            <sz val="9"/>
            <color indexed="81"/>
            <rFont val="Tahoma"/>
            <family val="2"/>
          </rPr>
          <t>For 2015/16 demand based on outturn as BEIS forecast not published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Graham Reeve</author>
    <author>Simon McKean</author>
    <author>Nicholas Phillips</author>
    <author>Philip Brodie</author>
    <author>Olivia Jones</author>
    <author>Michael Smith</author>
  </authors>
  <commentList>
    <comment ref="C13" authorId="0" shapeId="0" xr:uid="{753A23B4-7AFE-4A12-86CC-B2E11DA8F34F}">
      <text>
        <r>
          <rPr>
            <sz val="9"/>
            <color indexed="81"/>
            <rFont val="Tahoma"/>
            <family val="2"/>
          </rPr>
          <t>2015/16 and 2016/17 values taken from:
https://assets.publishing.service.gov.uk/government/uploads/system/uploads/attachment_data/file/373650/ECO_IA_with_SoS_e-sigf_v2.pdf
2017/18 - 2019/20 taken from:
https://assets.publishing.service.gov.uk/government/uploads/system/uploads/attachment_data/file/586266/ECO_Transition_Final_Stage_IA__For_Publication_.pdf
2020/21 and 2021/22 taken from:
https://assets.publishing.service.gov.uk/government/uploads/system/uploads/attachment_data/file/842280/ECO3_Improving_Consumer_Protection_Final_Stage_Impact_Assessment.pdf</t>
        </r>
      </text>
    </comment>
    <comment ref="T13" authorId="1" shapeId="0" xr:uid="{00000000-0006-0000-0B00-000002000000}">
      <text>
        <r>
          <rPr>
            <sz val="9"/>
            <color indexed="81"/>
            <rFont val="Tahoma"/>
            <family val="2"/>
          </rPr>
          <t>Updated using BEIS latest IA</t>
        </r>
      </text>
    </comment>
    <comment ref="V13" authorId="2" shapeId="0" xr:uid="{00000000-0006-0000-0B00-000003000000}">
      <text>
        <r>
          <rPr>
            <sz val="9"/>
            <color indexed="81"/>
            <rFont val="Tahoma"/>
            <family val="2"/>
          </rPr>
          <t>Updated using BEIS latest IA</t>
        </r>
      </text>
    </comment>
    <comment ref="X13" authorId="3" shapeId="0" xr:uid="{06311DEC-D522-402C-8726-1B11E2135878}">
      <text>
        <r>
          <rPr>
            <sz val="9"/>
            <color indexed="81"/>
            <rFont val="Tahoma"/>
            <family val="2"/>
          </rPr>
          <t>Updated using the latest BEIS IA: https://assets.publishing.service.gov.uk/government/uploads/system/uploads/attachment_data/file/1003740/eco4-consultation-stage-impact-assessment.pdf</t>
        </r>
      </text>
    </comment>
    <comment ref="X14" authorId="3" shapeId="0" xr:uid="{C30ADE3F-23D9-47EC-8AE7-03A6B76F8618}">
      <text>
        <r>
          <rPr>
            <sz val="9"/>
            <color indexed="81"/>
            <rFont val="Tahoma"/>
            <family val="2"/>
          </rPr>
          <t>Updated using the latest BEIS IA: https://assets.publishing.service.gov.uk/government/uploads/system/uploads/attachment_data/file/1003740/eco4-consultation-stage-impact-assessment.pdf</t>
        </r>
      </text>
    </comment>
    <comment ref="R21" authorId="4" shapeId="0" xr:uid="{00000000-0006-0000-0B00-000004000000}">
      <text>
        <r>
          <rPr>
            <sz val="9"/>
            <color indexed="81"/>
            <rFont val="Tahoma"/>
            <family val="2"/>
          </rPr>
          <t xml:space="preserve">Our best estimate of the supply volumes of obligated suppliers as of 1 February is the same as the previous cap period. </t>
        </r>
      </text>
    </comment>
    <comment ref="T21" authorId="5" shapeId="0" xr:uid="{00000000-0006-0000-0B00-000005000000}">
      <text>
        <r>
          <rPr>
            <sz val="9"/>
            <color indexed="81"/>
            <rFont val="Tahoma"/>
            <family val="2"/>
          </rPr>
          <t xml:space="preserve">Our best estimate of the supply volumes of obligated suppliers as of 1 February is the same as the previous cap period. 
</t>
        </r>
      </text>
    </comment>
    <comment ref="V21" authorId="2" shapeId="0" xr:uid="{00000000-0006-0000-0B00-000006000000}">
      <text>
        <r>
          <rPr>
            <sz val="9"/>
            <color indexed="81"/>
            <rFont val="Tahoma"/>
            <family val="2"/>
          </rPr>
          <t xml:space="preserve">Our best estimate of the supply volumes of obligated suppliers as of 1 February is the same as the previous cap period. </t>
        </r>
      </text>
    </comment>
    <comment ref="X21" authorId="3" shapeId="0" xr:uid="{6F8984E3-2669-44AA-ACB2-A2EA16333613}">
      <text>
        <r>
          <rPr>
            <sz val="9"/>
            <color indexed="81"/>
            <rFont val="Tahoma"/>
            <family val="2"/>
          </rPr>
          <t>Our best estimate is the same as the value used in the previous cap period.</t>
        </r>
      </text>
    </comment>
    <comment ref="R22" authorId="4" shapeId="0" xr:uid="{00000000-0006-0000-0B00-000007000000}">
      <text>
        <r>
          <rPr>
            <sz val="9"/>
            <color indexed="81"/>
            <rFont val="Tahoma"/>
            <family val="2"/>
          </rPr>
          <t xml:space="preserve">Our best estimate of the supply volumes of obligated suppliers as of 1 February is the same as the previous cap period. </t>
        </r>
      </text>
    </comment>
    <comment ref="T22" authorId="5" shapeId="0" xr:uid="{00000000-0006-0000-0B00-000008000000}">
      <text>
        <r>
          <rPr>
            <sz val="9"/>
            <color indexed="81"/>
            <rFont val="Tahoma"/>
            <family val="2"/>
          </rPr>
          <t xml:space="preserve">Our best estimate of the supply volumes of obligated suppliers as of 1 February is the same as the previous cap period. 
</t>
        </r>
      </text>
    </comment>
    <comment ref="V22" authorId="2" shapeId="0" xr:uid="{00000000-0006-0000-0B00-000009000000}">
      <text>
        <r>
          <rPr>
            <sz val="9"/>
            <color indexed="81"/>
            <rFont val="Tahoma"/>
            <family val="2"/>
          </rPr>
          <t xml:space="preserve">Our best estimate of the supply volumes of obligated suppliers as of 1 February is the same as the previous cap period. </t>
        </r>
      </text>
    </comment>
    <comment ref="X22" authorId="3" shapeId="0" xr:uid="{DB20913E-1432-42D5-A530-1DD0CD1675F1}">
      <text>
        <r>
          <rPr>
            <sz val="9"/>
            <color indexed="81"/>
            <rFont val="Tahoma"/>
            <family val="2"/>
          </rPr>
          <t xml:space="preserve">Our best estimate is the same as the value used in the previous cap period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Ryan Rimkus</author>
    <author>Olivia Jones</author>
    <author>Michael Smith</author>
    <author>Simon McKean</author>
    <author>Nicholas Phillips</author>
    <author>Philip Brodie</author>
  </authors>
  <commentList>
    <comment ref="D13" authorId="0" shapeId="0" xr:uid="{B62B2787-C06F-4875-B6FF-437C78C4929B}">
      <text>
        <r>
          <rPr>
            <sz val="9"/>
            <color indexed="81"/>
            <rFont val="Tahoma"/>
            <family val="2"/>
          </rPr>
          <t xml:space="preserve">The £545m figure can be obtained by summing the scheme year 13 value in this legislation (https://www.legislation.gov.uk/uksi/2022/772/introduction/made    England and Wales) and the scheme year 13 value in this legislation(https://www.legislation.gov.uk/ukdsi/2022/9780348236835 Scotland). These values have already been uprated for inflation. 
</t>
        </r>
      </text>
    </comment>
    <comment ref="R13" authorId="1" shapeId="0" xr:uid="{00000000-0006-0000-0C00-000002000000}">
      <text>
        <r>
          <rPr>
            <sz val="9"/>
            <color indexed="81"/>
            <rFont val="Tahoma"/>
            <family val="2"/>
          </rPr>
          <t xml:space="preserve">BEIS target spend for 2018/19 has been updated with inflation as per the WHD regulations. </t>
        </r>
      </text>
    </comment>
    <comment ref="T13" authorId="2" shapeId="0" xr:uid="{00000000-0006-0000-0C00-000003000000}">
      <text>
        <r>
          <rPr>
            <sz val="9"/>
            <color indexed="81"/>
            <rFont val="Tahoma"/>
            <family val="2"/>
          </rPr>
          <t xml:space="preserve">BEIS target spend for 2019/20 has been updated with inflation as per the WHD regulations. </t>
        </r>
      </text>
    </comment>
    <comment ref="X13" authorId="3" shapeId="0" xr:uid="{FED46633-4EB2-45EB-87A7-42940E032933}">
      <text>
        <r>
          <rPr>
            <sz val="9"/>
            <color indexed="81"/>
            <rFont val="Tahoma"/>
            <family val="2"/>
          </rPr>
          <t>The figure for target spending has been taken from the latest BEIS consultation:
https://assets.publishing.service.gov.uk/government/uploads/system/uploads/attachment_data/file/999412/warm-home-discount-reform.pdf
It has been updated to account for inflation
We've used the same core non-core split as previous period.</t>
        </r>
      </text>
    </comment>
    <comment ref="R14" authorId="1" shapeId="0" xr:uid="{00000000-0006-0000-0C00-000004000000}">
      <text>
        <r>
          <rPr>
            <sz val="9"/>
            <color indexed="81"/>
            <rFont val="Tahoma"/>
            <family val="2"/>
          </rPr>
          <t xml:space="preserve">We have assumed the same core/non-core split as the last period. </t>
        </r>
      </text>
    </comment>
    <comment ref="T14" authorId="2" shapeId="0" xr:uid="{00000000-0006-0000-0C00-000005000000}">
      <text>
        <r>
          <rPr>
            <sz val="9"/>
            <color indexed="81"/>
            <rFont val="Tahoma"/>
            <family val="2"/>
          </rPr>
          <t xml:space="preserve">We have assumed the same core/non-core split as the last period.
</t>
        </r>
      </text>
    </comment>
    <comment ref="V14" authorId="4" shapeId="0" xr:uid="{00000000-0006-0000-0C00-000006000000}">
      <text>
        <r>
          <rPr>
            <sz val="9"/>
            <color indexed="81"/>
            <rFont val="Tahoma"/>
            <family val="2"/>
          </rPr>
          <t>We have assumed the same core/non-core split as the last period.</t>
        </r>
      </text>
    </comment>
    <comment ref="R15" authorId="1" shapeId="0" xr:uid="{00000000-0006-0000-0C00-000007000000}">
      <text>
        <r>
          <rPr>
            <sz val="9"/>
            <color indexed="81"/>
            <rFont val="Tahoma"/>
            <family val="2"/>
          </rPr>
          <t xml:space="preserve">We have assumed the same core/non-core split as the last period. </t>
        </r>
      </text>
    </comment>
    <comment ref="T15" authorId="2" shapeId="0" xr:uid="{00000000-0006-0000-0C00-000008000000}">
      <text>
        <r>
          <rPr>
            <sz val="9"/>
            <color indexed="81"/>
            <rFont val="Tahoma"/>
            <family val="2"/>
          </rPr>
          <t>We have assumed the same core/non-core split as the last period.</t>
        </r>
      </text>
    </comment>
    <comment ref="V15" authorId="4" shapeId="0" xr:uid="{00000000-0006-0000-0C00-000009000000}">
      <text>
        <r>
          <rPr>
            <sz val="9"/>
            <color indexed="81"/>
            <rFont val="Tahoma"/>
            <family val="2"/>
          </rPr>
          <t>We have assumed the same core/non-core split as the last period.</t>
        </r>
      </text>
    </comment>
    <comment ref="R16" authorId="1" shapeId="0" xr:uid="{00000000-0006-0000-0C00-00000A000000}">
      <text>
        <r>
          <rPr>
            <sz val="9"/>
            <color indexed="81"/>
            <rFont val="Tahoma"/>
            <family val="2"/>
          </rPr>
          <t xml:space="preserve">Our best estimate of the number of customers of obligated suppliers as of 1 February is the same as last period. </t>
        </r>
      </text>
    </comment>
    <comment ref="T16" authorId="2" shapeId="0" xr:uid="{00000000-0006-0000-0C00-00000B000000}">
      <text>
        <r>
          <rPr>
            <sz val="9"/>
            <color indexed="81"/>
            <rFont val="Tahoma"/>
            <family val="2"/>
          </rPr>
          <t xml:space="preserve">Our best estimate of the number of customers of obligated suppliers as of 1 February is the same as last period. 
</t>
        </r>
      </text>
    </comment>
    <comment ref="V16" authorId="4" shapeId="0" xr:uid="{00000000-0006-0000-0C00-00000C000000}">
      <text>
        <r>
          <rPr>
            <sz val="9"/>
            <color indexed="81"/>
            <rFont val="Tahoma"/>
            <family val="2"/>
          </rPr>
          <t xml:space="preserve">Our best estimate of the number of customers of obligated suppliers as of 1 February is the same as last period. 
</t>
        </r>
      </text>
    </comment>
    <comment ref="X16" authorId="5" shapeId="0" xr:uid="{63EF8CDE-97EC-40B8-810C-DC6BD5ACED65}">
      <text>
        <r>
          <rPr>
            <sz val="9"/>
            <color indexed="81"/>
            <rFont val="Tahoma"/>
            <family val="2"/>
          </rPr>
          <t xml:space="preserve">Our best estimate is the same as the value used in the previous cap period.
</t>
        </r>
      </text>
    </comment>
    <comment ref="R17" authorId="1" shapeId="0" xr:uid="{00000000-0006-0000-0C00-00000D000000}">
      <text>
        <r>
          <rPr>
            <sz val="9"/>
            <color indexed="81"/>
            <rFont val="Tahoma"/>
            <family val="2"/>
          </rPr>
          <t>Our best estimate is the same as the last period.</t>
        </r>
      </text>
    </comment>
    <comment ref="T17" authorId="2" shapeId="0" xr:uid="{00000000-0006-0000-0C00-00000E000000}">
      <text>
        <r>
          <rPr>
            <sz val="9"/>
            <color indexed="81"/>
            <rFont val="Tahoma"/>
            <family val="2"/>
          </rPr>
          <t xml:space="preserve">Our best estimate is the same as the last period.
</t>
        </r>
      </text>
    </comment>
    <comment ref="V17" authorId="4" shapeId="0" xr:uid="{00000000-0006-0000-0C00-00000F000000}">
      <text>
        <r>
          <rPr>
            <sz val="9"/>
            <color indexed="81"/>
            <rFont val="Tahoma"/>
            <family val="2"/>
          </rPr>
          <t xml:space="preserve">Our best estimate is the same as the last period.
</t>
        </r>
      </text>
    </comment>
    <comment ref="X17" authorId="5" shapeId="0" xr:uid="{3C564412-E210-4F3F-9F95-17A239E38B68}">
      <text>
        <r>
          <rPr>
            <sz val="9"/>
            <color indexed="81"/>
            <rFont val="Tahoma"/>
            <family val="2"/>
          </rPr>
          <t>Our best estimate is the same as the value used in the previous cap period.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Simon McKean</author>
  </authors>
  <commentList>
    <comment ref="V14" authorId="0" shapeId="0" xr:uid="{00000000-0006-0000-0D00-000001000000}">
      <text>
        <r>
          <rPr>
            <sz val="9"/>
            <color indexed="81"/>
            <rFont val="Tahoma"/>
            <family val="2"/>
          </rPr>
          <t>Latest Final AAHEDC Tariff + additional uplift for Shetland Cross Subsidy
= 0.030446 + 0.012483
More details can be found in consultation published 25th November 2020 link: 
https://www.ofgem.gov.uk/publications-and-updates/consultation-updating-allowance-shetland-cross-subsidy-default-tariff-cap</t>
        </r>
      </text>
    </comment>
    <comment ref="V15" authorId="0" shapeId="0" xr:uid="{00000000-0006-0000-0D00-000002000000}">
      <text>
        <r>
          <rPr>
            <sz val="9"/>
            <color indexed="81"/>
            <rFont val="Tahoma"/>
            <family val="2"/>
          </rPr>
          <t>Cell updated with November OBR forecast of RPI for 20/21.</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Jonathan Sweeney</author>
  </authors>
  <commentList>
    <comment ref="B22" authorId="0" shapeId="0" xr:uid="{00000000-0006-0000-0F00-000001000000}">
      <text>
        <r>
          <rPr>
            <sz val="9"/>
            <color indexed="81"/>
            <rFont val="Tahoma"/>
            <family val="2"/>
          </rPr>
          <t xml:space="preserve">Scheme year 6 (2015/2016) is greyed out because the exempt supply cap on renewable electricity came into effect from 2016/2017 (FIT scheme year 7). </t>
        </r>
      </text>
    </comment>
    <comment ref="I44" authorId="0" shapeId="0" xr:uid="{00000000-0006-0000-0F00-000002000000}">
      <text>
        <r>
          <rPr>
            <sz val="9"/>
            <color indexed="81"/>
            <rFont val="Tahoma"/>
            <family val="2"/>
          </rPr>
          <t xml:space="preserve">
Exempt EII ( Scheme year 10 onwards) </t>
        </r>
      </text>
    </comment>
  </commentList>
</comments>
</file>

<file path=xl/sharedStrings.xml><?xml version="1.0" encoding="utf-8"?>
<sst xmlns="http://schemas.openxmlformats.org/spreadsheetml/2006/main" count="3401" uniqueCount="464">
  <si>
    <t xml:space="preserve"> </t>
  </si>
  <si>
    <t>Annex 4 - Policy cost allowance methodology</t>
  </si>
  <si>
    <t>Version Control</t>
  </si>
  <si>
    <t>Date Published</t>
  </si>
  <si>
    <t>Changes</t>
  </si>
  <si>
    <t>v1.1</t>
  </si>
  <si>
    <t>Published for statutory consultation</t>
  </si>
  <si>
    <t>v1.2</t>
  </si>
  <si>
    <t>-Inputs added for first cap period (using same values as Winter 2018/19)
-Tab '3e ECO' updated. Cells O17 &amp; O18 updated with latest supply volumes of obligated suppliers. Q12 to Q21 populated with relevant data for initial price cap for ECO3 phase one. Cells R20:AA21 updated to reflect ECO3 phase two 'supplier allowance' approach. 
-Tab '3e ECO' and '3c CfD' description text updated
-Formulae in row 18 on '3f WHD' tab updated to show blank when no data entered
-Fixed external links that had errors
-'2a Aggregate costs' sheet, row 51-64, col I-R and Row 88 - 101 col I-R - updated formulas to reflect multi-register costs rather than single rate (no impact on outputs)
-Row 28-41, col H-Q on '1a Policy cost allowance' tab - updated formulas to reflect Multi-register values rather than Single Rate (no impact on outputs)
-Column showing transmission loss zone relating to each region removed from tab '1a Policy Cost Allowance' and tab '2a Aggregate costs'
-Minor formatting changes</t>
  </si>
  <si>
    <t>v1.3</t>
  </si>
  <si>
    <t xml:space="preserve">-Inputs updated for second cap period
-Tab '3f WHD' cell R12 - BEIS target spend for 2018/19 has been updated with inflation as per the WHD regulations. 
-Tab '3f WHD' cells R13&amp;14 - we have maintained the same core/non-core split as the previous cap period. </t>
  </si>
  <si>
    <t>v1.4</t>
  </si>
  <si>
    <t>-Policy cost and losses inputs updated for price cap period 01 Oct 2019 to 31 Mar 2020
-Tab '3d FiT' Cell S13 - updated to reflect confirmation from BEIS that the Energy Intensive Industry exemption will apply to FiTs for this forthcoming 28AD Charge Restriction Period, the supply volume used is the BEIS' estimate excluding forecast EII demand.</t>
  </si>
  <si>
    <t>v1.5</t>
  </si>
  <si>
    <t>- Policy cost and losses inputs updated for price cap period 01 Apr 2020 to 30 Sep 2020.
- Tab '3d FiT' cell D15 - added link to Ofgem Feed-in Tariffs: Guidance for Licensed Electricity Suppliers (Version 11).
- Tab '3b RO' cell D15, '3e ECO' cell D14 and '3g AAHEDC' cell D14 - updated link to latest OBR Economic and Fiscal outlook.
- Tab '3f WHD' cell T12 - BEIS target spend for 2019/20 has been updated with inflation as per the WHD regulations. 
- Tab '3f WHD' cells T13&amp;T14 - we have maintained the same core/non-core split as the previous cap period.
- Tab '3f WHD' cells T15&amp;T16 - Our best estimate of the number of customers of obligated suppliers as of 1 February is the same as last period.
- Tab '3e ECO' cell T12&amp;T13 - updated using figures from latest BEIS IA.</t>
  </si>
  <si>
    <t>v1.6</t>
  </si>
  <si>
    <t xml:space="preserve">
- Tab ’3c CfD’ Amended the text cells E13 and E25 to 'LCCC Scheme Dashboards'. Weblinks have also been updated to relevant link set out in consultation. The source of data we are using remains unchanged, only the links on the LCCC website have changed due to their website redesign. 
</t>
  </si>
  <si>
    <t>v1.7</t>
  </si>
  <si>
    <t>- Policy cost and losses inputs updated for price cap period 01 Oct 2020 to 31 Mar 2021 
- Tab ’3d FIT’ we inserted values in U12 and U13 that were sourced from the OBR forecast from their March 2019 publication. We made a decision to use this source for cap period 5 in our ‘Decision on changes to Feed-in-tariffs allowance in the default tariff cap’ that was published on the 5 August 2020</t>
  </si>
  <si>
    <t>v1.8</t>
  </si>
  <si>
    <t>- Inputs updated for sixth cap period
- Tab '3b RO' cell D15, '3e ECO' cell D14, '3g AAHEDC' cell D14 - updated link to latest OBR Economic and Fiscal outlook.
- Tab '3c CfD' cell W12 - BEIS consultation ongoing for year 2021/22 operational costs levy.</t>
  </si>
  <si>
    <t>v1.9</t>
  </si>
  <si>
    <t>- Inputs updated for seventh period
- Tab '3e ECO' cell D14 - updated link to latest OBR Economic and Fiscal outlook.</t>
  </si>
  <si>
    <t>v1.10</t>
  </si>
  <si>
    <t xml:space="preserve">-Policy cost and losses inputs updated for price cap period 01 April 2022 to 30 September 2022.
-Tab '3j GGL' added to allow for costs associated with GGL. Relevant rows also added to tabs '2a Aggregate costs' and 1a Policy Cost Allowance' </t>
  </si>
  <si>
    <t>v1.11</t>
  </si>
  <si>
    <t>- Removed CfD costs from the annex (moved to annex 2 - wholesale costs)</t>
  </si>
  <si>
    <t>v1.12</t>
  </si>
  <si>
    <t>- Removed CfD losses from tab '3h Losses'</t>
  </si>
  <si>
    <t>v1.13</t>
  </si>
  <si>
    <t>- Policy cost inputs updated for price cap period 01 October 2022 to 31 December 2022</t>
  </si>
  <si>
    <t>v1.14</t>
  </si>
  <si>
    <t>- Policy cost inputs updated for price cap period 01 April 2023 to 30 September 2023
- ECO+  scheme added to ECO tab
--Rows 15 &amp; 16 added for ECO+ annulised cost
--Row 18 added for ECO+ GDP deflator
--Rows 26 &amp; 27 added for ECO+ cost estimate
--Rows 28 &amp; 29 added for combined ECO schemes cost estimate
-WHD source updated - Target spend for scheme year now taken from legislation. Links to the sources added to cell D13</t>
  </si>
  <si>
    <t>V1.15</t>
  </si>
  <si>
    <t xml:space="preserve">Changes made to extend model functionality to 2030:
- Input: Updated tab ‘3h Losses’.
- Inputs and Calculations: Updated tabs ‘3b RO’, ‘3e ECO’, ‘3f WHD’, ‘3g AAHEDC’, ‘3i New FiT methodology’, ‘3j GGL’.
- Calculation: Updated tabs ‘2a Aggregate costs’ and ‘1a Policy Cost All’ </t>
  </si>
  <si>
    <t>V1.16</t>
  </si>
  <si>
    <t xml:space="preserve">Extended calculation formula in tab ‘3i New FiT methodology’ </t>
  </si>
  <si>
    <t>Description</t>
  </si>
  <si>
    <t>This model shows how the value of the Policy Cost Allowance, used to update the level of the default tariff cap, is calculated.</t>
  </si>
  <si>
    <t>The value is calculated by combining information on forecast trends in the costs of different schemes. Calculations relating to each scheme - including details of input data - are provided in the relevant tabs.</t>
  </si>
  <si>
    <t>Different values of the index are calculated for gas, Single-Rate electricity and Multi-Register electricity.</t>
  </si>
  <si>
    <t xml:space="preserve">The policy cost allowance values calculated are for Benchmark Annual Consumption Level m (typical consumption). </t>
  </si>
  <si>
    <t>The policy cost allowance values for Benchmark Annual Consumption Level nil are equal to the scheme estimate for WHD for the relevant fuel (see table 2 on sheet 1a).</t>
  </si>
  <si>
    <t>Also included in the model are values of the indices for historic periods. These illustrate what the value would have been, had the model been used to calculate their value in these periods, and are included for illustration only. For the avoidance of doubt, these values will not be used to set the level of the default tariff cap.</t>
  </si>
  <si>
    <t>&lt;= Denotes an input</t>
  </si>
  <si>
    <t>&lt;= Denotes a calculation or output</t>
  </si>
  <si>
    <t>This sheet gives an overview of the content of each of the tabs.</t>
  </si>
  <si>
    <t>List of tabs</t>
  </si>
  <si>
    <t>Tab name</t>
  </si>
  <si>
    <t>Tab type</t>
  </si>
  <si>
    <t>Front sheet</t>
  </si>
  <si>
    <t>n/a</t>
  </si>
  <si>
    <t>Title</t>
  </si>
  <si>
    <t>Notes</t>
  </si>
  <si>
    <t>This tab</t>
  </si>
  <si>
    <t>1 Outputs</t>
  </si>
  <si>
    <t>1a Policy Cost Allowance</t>
  </si>
  <si>
    <t>Outputs</t>
  </si>
  <si>
    <t>Table showing the policy cost allowance calculated for each 28AD Charge Restriction Period</t>
  </si>
  <si>
    <t>2. Calculate</t>
  </si>
  <si>
    <t>2a Aggregate costs</t>
  </si>
  <si>
    <t>Calculations</t>
  </si>
  <si>
    <t>Aggregates cost estimates for each scheme, apply loss uplifts for AAHEDC and Cfds</t>
  </si>
  <si>
    <t>3. Inputs</t>
  </si>
  <si>
    <t>3a Demand</t>
  </si>
  <si>
    <t>Inputs</t>
  </si>
  <si>
    <t>Typical consumption assumption</t>
  </si>
  <si>
    <t>3b RO</t>
  </si>
  <si>
    <t xml:space="preserve">Inputs and calculations </t>
  </si>
  <si>
    <t>Input data and calculations for renewable obligation</t>
  </si>
  <si>
    <t>3d FiT</t>
  </si>
  <si>
    <t>Input data and calculations for feed in tariffs up until cap period 5</t>
  </si>
  <si>
    <t>3e ECO</t>
  </si>
  <si>
    <t xml:space="preserve">Input data and calculations for energy company obligation </t>
  </si>
  <si>
    <t>3f WHD</t>
  </si>
  <si>
    <t>Input data and calculations for warm home discount</t>
  </si>
  <si>
    <t>3g AAHEDC</t>
  </si>
  <si>
    <t>Input data and calculations for assistance for areas with high electricity distribution costs</t>
  </si>
  <si>
    <t>3h Losses</t>
  </si>
  <si>
    <t>Loss multipliers for each 28AD Charge Restriction Period</t>
  </si>
  <si>
    <t>3i New FIT methodology</t>
  </si>
  <si>
    <t>Input data and calculations for feed in tariffs from cap period 6 onwards.</t>
  </si>
  <si>
    <t>3j GGL</t>
  </si>
  <si>
    <t>Input data and calculation for green gas levy</t>
  </si>
  <si>
    <t>Policy Cost Allowance</t>
  </si>
  <si>
    <t>This tab shows the Policy Cost Allowance values for each fuel, Benchmark Metering Arrangement and 28AD Charge Restriction Period.
The values in section 1 below are for Benchmark Annual Consumption Level m kWh (typical consumption). The values of the Policy Cost Allowance at Benchmark Annual Consumption Level nil kWh are equal to the WHD values in section 2 below.</t>
  </si>
  <si>
    <t>1. Policy Cost Allowance values at Benchmark Annual Consumption Level m (typical consumption), to be used to update level of default tariff cap</t>
  </si>
  <si>
    <t>Fuel and Benchmark Metering Arrangement</t>
  </si>
  <si>
    <t>Charge Restriction Region</t>
  </si>
  <si>
    <t>Unit</t>
  </si>
  <si>
    <t>Historical examples</t>
  </si>
  <si>
    <t>Values to be used to update level of default tariff cap</t>
  </si>
  <si>
    <t xml:space="preserve">These are for historical periods, for illustration only. </t>
  </si>
  <si>
    <t>These are the values that will be populated to calculate the updated level of the default tariff cap</t>
  </si>
  <si>
    <t>28AD Charge Restriction Period:</t>
  </si>
  <si>
    <t>April 2015 – September 2015</t>
  </si>
  <si>
    <t>October 2015- March 2016</t>
  </si>
  <si>
    <t>April 2016-September 2016</t>
  </si>
  <si>
    <t>October 2016-March 2017</t>
  </si>
  <si>
    <t>April 2017 - September 2017</t>
  </si>
  <si>
    <t>October 2017 - March 2018</t>
  </si>
  <si>
    <t>April 2018 - September 2018</t>
  </si>
  <si>
    <t>October 2018 - March 2019</t>
  </si>
  <si>
    <t>January 2019 - March 2019</t>
  </si>
  <si>
    <t>April 2019 - September 2019</t>
  </si>
  <si>
    <t>October 2019 - March 2020</t>
  </si>
  <si>
    <t>April 2020 - September 2020</t>
  </si>
  <si>
    <t>October 2020 - March 2021</t>
  </si>
  <si>
    <t>April 2021 - September 2021</t>
  </si>
  <si>
    <t>October 2021 - March 2022</t>
  </si>
  <si>
    <t>April 2022 - September 2022</t>
  </si>
  <si>
    <t>October 2022 - December 2022</t>
  </si>
  <si>
    <t>April 2023 - June 2023</t>
  </si>
  <si>
    <t>October 2023 - March 2024</t>
  </si>
  <si>
    <t>April 2024 - September 2024</t>
  </si>
  <si>
    <t>October 2024 - March 2025</t>
  </si>
  <si>
    <t>April 2025 - September 2025</t>
  </si>
  <si>
    <t>October 2025 - March 2026</t>
  </si>
  <si>
    <t>April 2026 - September 2026</t>
  </si>
  <si>
    <t>October 2026 - March 2027</t>
  </si>
  <si>
    <t>April 2027 - September 2027</t>
  </si>
  <si>
    <t>October 2027 - March 2028</t>
  </si>
  <si>
    <t>April 2028 - September 2028</t>
  </si>
  <si>
    <t>October 2028 - March 2029</t>
  </si>
  <si>
    <t>April 2029 - September 2029</t>
  </si>
  <si>
    <t>October 2029 - March 2030</t>
  </si>
  <si>
    <t>April 2030 - September 2030</t>
  </si>
  <si>
    <t>October 2030 - March 2031</t>
  </si>
  <si>
    <t>January 2023 - March 2023</t>
  </si>
  <si>
    <t>July 2023 - September 2023</t>
  </si>
  <si>
    <t>October 2023 - December 2023</t>
  </si>
  <si>
    <t>January 2024 - March 2024</t>
  </si>
  <si>
    <t>April 2024 - June 2024</t>
  </si>
  <si>
    <t>July 2024 - September 2024</t>
  </si>
  <si>
    <t>October 2024 - December 2024</t>
  </si>
  <si>
    <t>January 2025 - March 2025</t>
  </si>
  <si>
    <t>April 2025 - June 2025</t>
  </si>
  <si>
    <t>July 2025 - September 2025</t>
  </si>
  <si>
    <t>October 2025 - December 2025</t>
  </si>
  <si>
    <t>January 2026 - March 2026</t>
  </si>
  <si>
    <t>April 2026 - June 2026</t>
  </si>
  <si>
    <t>July 2026 - September 2026</t>
  </si>
  <si>
    <t>October 2026 - December 2026</t>
  </si>
  <si>
    <t>January 2027 - March 2027</t>
  </si>
  <si>
    <t>April 2027 - June 2027</t>
  </si>
  <si>
    <t>July 2027 - September 2027</t>
  </si>
  <si>
    <t>October 2027 - December 2027</t>
  </si>
  <si>
    <t>January 2028 - March 2028</t>
  </si>
  <si>
    <t>April 2028 - June 2028</t>
  </si>
  <si>
    <t>July 2028 - September 2028</t>
  </si>
  <si>
    <t>October 2028 - December 2028</t>
  </si>
  <si>
    <t>January 2029 - March 2029</t>
  </si>
  <si>
    <t>April 2029 - June 2029</t>
  </si>
  <si>
    <t>July 2029 - September 2029</t>
  </si>
  <si>
    <t>October 2029 - December 2029</t>
  </si>
  <si>
    <t>January 2030 - March 2030</t>
  </si>
  <si>
    <t>April 2030 - June 2030</t>
  </si>
  <si>
    <t>July 2030 - September 2030</t>
  </si>
  <si>
    <t>October 2030 - December 2030</t>
  </si>
  <si>
    <t>Updated calculated as of:</t>
  </si>
  <si>
    <t>February 2015</t>
  </si>
  <si>
    <t>August 2015</t>
  </si>
  <si>
    <t>February 2016</t>
  </si>
  <si>
    <t>August 2016</t>
  </si>
  <si>
    <t>February 2017</t>
  </si>
  <si>
    <t>August 2017</t>
  </si>
  <si>
    <t>February 2018</t>
  </si>
  <si>
    <t>August 2018</t>
  </si>
  <si>
    <t>November 2018</t>
  </si>
  <si>
    <t>February 2019</t>
  </si>
  <si>
    <t>August 2019</t>
  </si>
  <si>
    <t>February 2020</t>
  </si>
  <si>
    <t>August 2020</t>
  </si>
  <si>
    <t>February 2021</t>
  </si>
  <si>
    <t>August 2021</t>
  </si>
  <si>
    <t>February 2022</t>
  </si>
  <si>
    <t>August 2022</t>
  </si>
  <si>
    <t>February 2023</t>
  </si>
  <si>
    <t>August 2023</t>
  </si>
  <si>
    <t>November 2023</t>
  </si>
  <si>
    <t>February 2024</t>
  </si>
  <si>
    <t>May 2024</t>
  </si>
  <si>
    <t>August 2024</t>
  </si>
  <si>
    <t>November 2024</t>
  </si>
  <si>
    <t>February 2025</t>
  </si>
  <si>
    <t>May 2025</t>
  </si>
  <si>
    <t>August 2025</t>
  </si>
  <si>
    <t>November 2025</t>
  </si>
  <si>
    <t>February 2026</t>
  </si>
  <si>
    <t>May 2026</t>
  </si>
  <si>
    <t>August 2026</t>
  </si>
  <si>
    <t>November 2026</t>
  </si>
  <si>
    <t>February 2027</t>
  </si>
  <si>
    <t>May 2027</t>
  </si>
  <si>
    <t>August 2027</t>
  </si>
  <si>
    <t>November 2027</t>
  </si>
  <si>
    <t>February 2028</t>
  </si>
  <si>
    <t>May 2028</t>
  </si>
  <si>
    <t>August 2028</t>
  </si>
  <si>
    <t>November 2028</t>
  </si>
  <si>
    <t>February 2029</t>
  </si>
  <si>
    <t>May 2029</t>
  </si>
  <si>
    <t>August 2029</t>
  </si>
  <si>
    <t>November 2029</t>
  </si>
  <si>
    <t>February 2030</t>
  </si>
  <si>
    <t>May 2030</t>
  </si>
  <si>
    <t>August 2030</t>
  </si>
  <si>
    <t>Fiscal year (April to March):</t>
  </si>
  <si>
    <t>2015/16</t>
  </si>
  <si>
    <t>2016/17</t>
  </si>
  <si>
    <t>2017/18</t>
  </si>
  <si>
    <t>2018/19</t>
  </si>
  <si>
    <t>2018/2019</t>
  </si>
  <si>
    <t>2019/2020</t>
  </si>
  <si>
    <t>2020/2021</t>
  </si>
  <si>
    <t>2021/2022</t>
  </si>
  <si>
    <t>2022/2023</t>
  </si>
  <si>
    <t>2023/2024</t>
  </si>
  <si>
    <t>2024/2025</t>
  </si>
  <si>
    <t>2025/2026</t>
  </si>
  <si>
    <t>2026/2027</t>
  </si>
  <si>
    <t>2027/2028</t>
  </si>
  <si>
    <t>2028/2029</t>
  </si>
  <si>
    <t>2029/2030</t>
  </si>
  <si>
    <t>2030/2031</t>
  </si>
  <si>
    <t>Electricity - Single-Rate Metering Arrangement</t>
  </si>
  <si>
    <t>Eastern</t>
  </si>
  <si>
    <t>£ per customer per year</t>
  </si>
  <si>
    <t>East Midlands</t>
  </si>
  <si>
    <t>London</t>
  </si>
  <si>
    <t>N Wales and Mersey</t>
  </si>
  <si>
    <t>Midlands</t>
  </si>
  <si>
    <t>Northern</t>
  </si>
  <si>
    <t>North West</t>
  </si>
  <si>
    <t>Southern</t>
  </si>
  <si>
    <t>South East</t>
  </si>
  <si>
    <t>South Wales</t>
  </si>
  <si>
    <t>Southern Western</t>
  </si>
  <si>
    <t>Yorkshire</t>
  </si>
  <si>
    <t>Southern Scotland</t>
  </si>
  <si>
    <t>Northern Scotland</t>
  </si>
  <si>
    <t>Electricity - Multi-Register Metering Arrangement</t>
  </si>
  <si>
    <t>Gas</t>
  </si>
  <si>
    <t>2. Scheme by scheme estimates (GB average). The WHD estimate for each fuel and Benchmark Metering Arrangement is used as the Policy Cost Allowance at Benchmark Annual Consumption Level nil kWh.</t>
  </si>
  <si>
    <t>Scheme</t>
  </si>
  <si>
    <t>October 2022 - March 2023</t>
  </si>
  <si>
    <t>April 2023 - September 2023</t>
  </si>
  <si>
    <t>RO</t>
  </si>
  <si>
    <t>£/MWh supplied</t>
  </si>
  <si>
    <t>FiT</t>
  </si>
  <si>
    <t>ECO</t>
  </si>
  <si>
    <t>WHD</t>
  </si>
  <si>
    <t>£/customer</t>
  </si>
  <si>
    <t>AAHEDC (GB average)</t>
  </si>
  <si>
    <t>GGL</t>
  </si>
  <si>
    <t>3. Weighted average annual values (GB average)</t>
  </si>
  <si>
    <t>Year:</t>
  </si>
  <si>
    <t>AAHEDC</t>
  </si>
  <si>
    <t>Total</t>
  </si>
  <si>
    <t>Aggregate costs</t>
  </si>
  <si>
    <t>This tab aggregates our estimates of the charges to a supplier associated with each scheme. It calculates the estimated cost of the AAHEDC scheme with losses applied.</t>
  </si>
  <si>
    <t>1. Summarise estimates for individual schemes (before losses multiplier applied for Cfd and AAHEDC)</t>
  </si>
  <si>
    <t>£/MWh at GSP</t>
  </si>
  <si>
    <t>2. Apply losses multiplier for AAHEDC</t>
  </si>
  <si>
    <t>Region name</t>
  </si>
  <si>
    <t>Demand</t>
  </si>
  <si>
    <t>This tab shows the consumption values for which the policy cost allowance is calculated, as well as the summer/winter weights used to calculate weighted average annual values of the policy cost allowance (based on Ofgem analysis of Elexon / Xoserve data).</t>
  </si>
  <si>
    <t>Typical consumption values</t>
  </si>
  <si>
    <t>Fuel / Benchmark Metering Arrangement</t>
  </si>
  <si>
    <t>Typical consumption, MWh</t>
  </si>
  <si>
    <t>Weights</t>
  </si>
  <si>
    <t>Summer</t>
  </si>
  <si>
    <t>Winter</t>
  </si>
  <si>
    <t>RENEWABLE OBLIGATION (RO)</t>
  </si>
  <si>
    <t>This tab estimates the cost to a supplier of meeting its obligation under the renewable obligation scheme, by combining the buy out price and obligation level.</t>
  </si>
  <si>
    <t>Source</t>
  </si>
  <si>
    <t>RO charging year:</t>
  </si>
  <si>
    <t>Obligation level for scheme year</t>
  </si>
  <si>
    <t>Final level of the Renewables Obligation for the scheme year, as published by BEIS</t>
  </si>
  <si>
    <t>ROCS/MWh supplied</t>
  </si>
  <si>
    <t>Final buy-out price for scheme year</t>
  </si>
  <si>
    <t>Ofgem</t>
  </si>
  <si>
    <t>£/ROC</t>
  </si>
  <si>
    <t>Final buy-out price for previous scheme year</t>
  </si>
  <si>
    <t>For February updates, previous year's buy out price is combined with most recent OBR forecast of annual RPI for previous calendar year, as final buy out price is not published until mid Feb</t>
  </si>
  <si>
    <t>Forecast of annual RPI for previous calendar year</t>
  </si>
  <si>
    <t>Most recent OBR Economic and Fiscal Outlook, Table 1.7, Supplementary economy tables, calendar years</t>
  </si>
  <si>
    <t>%</t>
  </si>
  <si>
    <t>Forecast buy-out price (if required)</t>
  </si>
  <si>
    <t>RO cost estimate</t>
  </si>
  <si>
    <t>FEED IN TARIFFS (FiT)</t>
  </si>
  <si>
    <t>This tab estimates the cost to a supplier of meeting its obligation under the FiT scheme for cap period one to five. Forecasts of total scheme costs are based on those published by the OBR.</t>
  </si>
  <si>
    <t>FiT scheme year:</t>
  </si>
  <si>
    <t>Latest OBR forecast of enviromental levies for scheme year - Feed-in-tariffs</t>
  </si>
  <si>
    <t>OBR, Economic and fiscal outlook. Fiscal supplementary tables: receipts and other. Enviromental Levies, Table 2.7</t>
  </si>
  <si>
    <t>£</t>
  </si>
  <si>
    <t>BEIS Central projections of electricity which will be supplied by licensed suppliers</t>
  </si>
  <si>
    <r>
      <t xml:space="preserve">If confirmation is provided by BEIS that the Energy Intensive Industry exemption will apply to FiTs for a forthcoming 28AD Charge Restriction Period, the supply volume used will be the BEIS' estimate </t>
    </r>
    <r>
      <rPr>
        <i/>
        <sz val="9"/>
        <color theme="1"/>
        <rFont val="Verdana"/>
        <family val="2"/>
      </rPr>
      <t xml:space="preserve">excluding </t>
    </r>
    <r>
      <rPr>
        <sz val="9"/>
        <color theme="1"/>
        <rFont val="Verdana"/>
        <family val="2"/>
      </rPr>
      <t>forecast EII demand.</t>
    </r>
  </si>
  <si>
    <t xml:space="preserve">BEIS, Calculating the Level of the Renewables Obligation – Annex A, Calculation A
</t>
  </si>
  <si>
    <t>MWh supplied</t>
  </si>
  <si>
    <t>Exempt supply cap (MWh) for 2016/17</t>
  </si>
  <si>
    <t>We estimate costs on basis that cap is met in each year</t>
  </si>
  <si>
    <t>Ofgem, FiT Annual report</t>
  </si>
  <si>
    <t>Yearly percentage increase in the exempt supply cap for scheme year</t>
  </si>
  <si>
    <t>Ofgem, Feed-in Tariffs: Guidance for Licensed Electricity Suppliers (Version 11)</t>
  </si>
  <si>
    <t>Exempt supply cap for scheme year</t>
  </si>
  <si>
    <t>MWh</t>
  </si>
  <si>
    <t>FiT cost estimate</t>
  </si>
  <si>
    <t>ENERGY COMPANY OBLIGATION (ECO)</t>
  </si>
  <si>
    <t xml:space="preserve">This tab estimates the cost to a 'fully' obligated supplier of meeting its obligation under the ECO scheme. Forecasts of annual total scheme costs are based on those published by BEIS in its impact assessment. These are combined with our own estimates of the share of total eligible supply volumes accounted for by 'fully' obligated suppliers - and the total number of customers of those suppliers. From April 2019 our cap update will take into account the 'supplier allowance' approach where the costs will be calculated by dividing the annualised scheme costs by the total supply volumes of all obligated suppliers. </t>
  </si>
  <si>
    <t>ECO scheme year:</t>
  </si>
  <si>
    <r>
      <t xml:space="preserve">Annualised costs for scheme year attributed to gas - </t>
    </r>
    <r>
      <rPr>
        <b/>
        <sz val="9"/>
        <color theme="1"/>
        <rFont val="Verdana"/>
        <family val="2"/>
      </rPr>
      <t>ECO4</t>
    </r>
  </si>
  <si>
    <t>Calculate by dividing annualised estimate of supplier impact of scheme in half</t>
  </si>
  <si>
    <t>BEIS impact assessment for ECO4</t>
  </si>
  <si>
    <r>
      <t xml:space="preserve">Annualised costs for scheme year attributed to electricity - </t>
    </r>
    <r>
      <rPr>
        <b/>
        <sz val="9"/>
        <color theme="1"/>
        <rFont val="Verdana"/>
        <family val="2"/>
      </rPr>
      <t>ECO4</t>
    </r>
  </si>
  <si>
    <r>
      <t xml:space="preserve">Annualised costs for scheme year attributed to gas - </t>
    </r>
    <r>
      <rPr>
        <b/>
        <sz val="9"/>
        <color theme="1"/>
        <rFont val="Verdana"/>
        <family val="2"/>
      </rPr>
      <t>ECO+</t>
    </r>
  </si>
  <si>
    <t>BEIS impact assessment for ECO+</t>
  </si>
  <si>
    <r>
      <t xml:space="preserve">Annualised costs for scheme year attributed to electricity - </t>
    </r>
    <r>
      <rPr>
        <b/>
        <sz val="9"/>
        <color theme="1"/>
        <rFont val="Verdana"/>
        <family val="2"/>
      </rPr>
      <t>ECO+</t>
    </r>
  </si>
  <si>
    <t>Uprate to current year prices using GDP deflator</t>
  </si>
  <si>
    <r>
      <t xml:space="preserve">Latest published OBR forecasts used to inflate annualised costs to current year prices (published costs are in </t>
    </r>
    <r>
      <rPr>
        <b/>
        <sz val="9"/>
        <color theme="1"/>
        <rFont val="Verdana"/>
        <family val="2"/>
      </rPr>
      <t>2021</t>
    </r>
    <r>
      <rPr>
        <sz val="9"/>
        <color theme="1"/>
        <rFont val="Verdana"/>
        <family val="2"/>
      </rPr>
      <t xml:space="preserve"> prices in the </t>
    </r>
    <r>
      <rPr>
        <b/>
        <sz val="9"/>
        <color theme="1"/>
        <rFont val="Verdana"/>
        <family val="2"/>
      </rPr>
      <t>ECO4</t>
    </r>
    <r>
      <rPr>
        <sz val="9"/>
        <color theme="1"/>
        <rFont val="Verdana"/>
        <family val="2"/>
      </rPr>
      <t xml:space="preserve"> impact assessment)</t>
    </r>
  </si>
  <si>
    <r>
      <t xml:space="preserve">Latest published OBR forecasts used to inflate annualised costs to current year prices (published costs are in </t>
    </r>
    <r>
      <rPr>
        <b/>
        <sz val="9"/>
        <color theme="1"/>
        <rFont val="Verdana"/>
        <family val="2"/>
      </rPr>
      <t>2022</t>
    </r>
    <r>
      <rPr>
        <sz val="9"/>
        <color theme="1"/>
        <rFont val="Verdana"/>
        <family val="2"/>
      </rPr>
      <t xml:space="preserve"> prices in the </t>
    </r>
    <r>
      <rPr>
        <b/>
        <sz val="9"/>
        <color theme="1"/>
        <rFont val="Verdana"/>
        <family val="2"/>
      </rPr>
      <t>ECO+</t>
    </r>
    <r>
      <rPr>
        <sz val="9"/>
        <color theme="1"/>
        <rFont val="Verdana"/>
        <family val="2"/>
      </rPr>
      <t xml:space="preserve"> impact assessment)</t>
    </r>
  </si>
  <si>
    <t>Share of supply volumes of all obligated suppliers accounted for by 'fully' obligated suppliers - gas</t>
  </si>
  <si>
    <t>Values are as at 31 Dec previous calendar year. For February updates, these will be based on our best estimate of the supply volumes of obligated suppliers as of 1 February. These will be updated with final values - as used for the purposes of calculating suppliers' obligations - in August if applicable.
For ECO2 and phase one of ECO3, we calculated the average cost for 'fully' obligated suppliers above the higher threshold only. For later phases of ECO3, we will calculate the average cost across all obligated suppliers.</t>
  </si>
  <si>
    <t>Ofgem, based on information collected from suppliers</t>
  </si>
  <si>
    <t>Share of supply volumes of all obligated suppliers accounted for by 'fully' obligated suppliers - electricity</t>
  </si>
  <si>
    <t>Supply volumes of obligated suppliers - gas</t>
  </si>
  <si>
    <t xml:space="preserve">Supply volumes of obligated suppliers - electricity </t>
  </si>
  <si>
    <r>
      <rPr>
        <b/>
        <sz val="9"/>
        <color theme="1"/>
        <rFont val="Verdana"/>
        <family val="2"/>
      </rPr>
      <t>ECO4</t>
    </r>
    <r>
      <rPr>
        <sz val="9"/>
        <color theme="1"/>
        <rFont val="Verdana"/>
        <family val="2"/>
      </rPr>
      <t xml:space="preserve"> cost estimate - gas </t>
    </r>
  </si>
  <si>
    <r>
      <rPr>
        <b/>
        <sz val="9"/>
        <color theme="1"/>
        <rFont val="Verdana"/>
        <family val="2"/>
      </rPr>
      <t>ECO4</t>
    </r>
    <r>
      <rPr>
        <sz val="9"/>
        <color theme="1"/>
        <rFont val="Verdana"/>
        <family val="2"/>
      </rPr>
      <t xml:space="preserve"> cost estimate - electricity </t>
    </r>
  </si>
  <si>
    <r>
      <rPr>
        <b/>
        <sz val="9"/>
        <color theme="1"/>
        <rFont val="Verdana"/>
        <family val="2"/>
      </rPr>
      <t>ECO+</t>
    </r>
    <r>
      <rPr>
        <sz val="9"/>
        <color theme="1"/>
        <rFont val="Verdana"/>
        <family val="2"/>
      </rPr>
      <t xml:space="preserve"> cost estimate - gas </t>
    </r>
  </si>
  <si>
    <r>
      <rPr>
        <b/>
        <sz val="9"/>
        <color theme="1"/>
        <rFont val="Verdana"/>
        <family val="2"/>
      </rPr>
      <t>ECO+</t>
    </r>
    <r>
      <rPr>
        <sz val="9"/>
        <color theme="1"/>
        <rFont val="Verdana"/>
        <family val="2"/>
      </rPr>
      <t xml:space="preserve"> cost estimate - electricity </t>
    </r>
  </si>
  <si>
    <r>
      <rPr>
        <b/>
        <sz val="9"/>
        <color theme="1"/>
        <rFont val="Verdana"/>
        <family val="2"/>
      </rPr>
      <t>ECO (All Schemes)</t>
    </r>
    <r>
      <rPr>
        <sz val="9"/>
        <color theme="1"/>
        <rFont val="Verdana"/>
        <family val="2"/>
      </rPr>
      <t xml:space="preserve"> cost estimate - gas </t>
    </r>
  </si>
  <si>
    <r>
      <rPr>
        <b/>
        <sz val="9"/>
        <color theme="1"/>
        <rFont val="Verdana"/>
        <family val="2"/>
      </rPr>
      <t>ECO (All Schemes)</t>
    </r>
    <r>
      <rPr>
        <sz val="9"/>
        <color theme="1"/>
        <rFont val="Verdana"/>
        <family val="2"/>
      </rPr>
      <t xml:space="preserve"> cost estimate - electricity </t>
    </r>
  </si>
  <si>
    <t>WARM HOME DISCOUNT (WHD)</t>
  </si>
  <si>
    <t>This tab calculates the cost to an obligated supplier of the WHD scheme. Target spending for the year is split out between our expectation of core and non-core spending. The cost per customer is then calculated using our estimates of the number of customers of obligated suppliers. We also exclude that part of core spending captured by voluntary suppliers.</t>
  </si>
  <si>
    <t>WHD scheme year:</t>
  </si>
  <si>
    <t>Target spending for scheme year</t>
  </si>
  <si>
    <t>The Warm Home Discount (England and Wales) Regulations 2022 &amp; The Warm Home Discount (Scotland) Regulations 2022</t>
  </si>
  <si>
    <t xml:space="preserve">   Of which core</t>
  </si>
  <si>
    <t>BEIS</t>
  </si>
  <si>
    <t xml:space="preserve">   Of which Non-core</t>
  </si>
  <si>
    <t>Number of customer of obligated suppliers at 31 December of the previous calendar year</t>
  </si>
  <si>
    <t>For February updates, these will be based on our best estimate of the number of customers of obligated suppliers as of 1 February. These will be updated with final values - as used for the purposes of calculating suppliers' obligations - in August.</t>
  </si>
  <si>
    <t># of customers</t>
  </si>
  <si>
    <t>Compulsory suppliers % of core group</t>
  </si>
  <si>
    <t>WHD cost estimate</t>
  </si>
  <si>
    <t>Loss multipliers</t>
  </si>
  <si>
    <t>This tab summarises the loss multipliers, to be used to uplift AAHEDC and CfD costs, for each 28AD Charge Restriction Period. It is populated using the outputs of the supplemental model - demand and losses.</t>
  </si>
  <si>
    <t>1 Distribution only (AAHEDC)</t>
  </si>
  <si>
    <t>Benchmark Metering Arrangement</t>
  </si>
  <si>
    <t>Zone</t>
  </si>
  <si>
    <t>AAHEDC charging year:</t>
  </si>
  <si>
    <t>Single Rate</t>
  </si>
  <si>
    <t>Multi-Register</t>
  </si>
  <si>
    <t>ASSISTANCE FOR AREAS WITH HIGH ELECTRICITY DISTRIBUTION COSTS (AAHEDC)</t>
  </si>
  <si>
    <t>This tab estimates the costs of charges associated with assistance for areas with high electricity distribution costs.</t>
  </si>
  <si>
    <t>Final AAHEDC tariff for current charging year</t>
  </si>
  <si>
    <t>National Grid</t>
  </si>
  <si>
    <t>p/kWh at GSP</t>
  </si>
  <si>
    <t>Final AAHEDC tariff for previous charging year</t>
  </si>
  <si>
    <t xml:space="preserve">Previous year's charge combined with RPI for Feb update, which is made prior to the final (or draft) charge being pubilshed by National Grid. RPI is most recent OBR forecast for the previous charging year. For 28AD charge restriction period April 2021 – September 2021, an additional p/kWh figure is included to allow for the Shetland Cross Subsidy. For all subsequent charge restriction periods the Final AAHEDC tariff will incorporate the Shetland Cross Subsidy. </t>
  </si>
  <si>
    <t>Forecast of annual RPI for previous charging year</t>
  </si>
  <si>
    <t xml:space="preserve">Most recent OBR Economic and Fiscal Outlook, Table 1.7, Supplementary economy tables, Apr - Mar years </t>
  </si>
  <si>
    <t>Forecast AAHEDC tariff (if required)</t>
  </si>
  <si>
    <t>AAHEDC cost estimate</t>
  </si>
  <si>
    <t>FEED IN TARIFFS (FIT)</t>
  </si>
  <si>
    <t xml:space="preserve">FIT scheme costs from period 6 onward. Levelisation fund, total electricity supplied and total exempt electricity supplied from Energy Intensive Industry (EII) as issued in quarterly invoices and published in FIT quarterly reports. Both summer and winter 28AD Charge Restriction Periods use FIT scheme costs and demand on a 18-month lagged basis and uprate the scheme costs by the Retail Price Index (RPI) inflation to estimate costs in the upcoming period. </t>
  </si>
  <si>
    <t>1. Input data - Exempt Supply cap on renewable electricity sourced from outside the UK</t>
  </si>
  <si>
    <t>1.1 Input data used to calculate the exempt Supply cap on renewable electricity sourced from outside the UK</t>
  </si>
  <si>
    <t>Source: FIT Annual reports - https://www.ofgem.gov.uk/environmental-programmes/fit/contacts-guidance-and-resources/public-reports-and-data-fit/annual-reports . The Exempt supply cap on renewable electricity came into effect from 2016/2017 (FIT scheme year 7).</t>
  </si>
  <si>
    <t>Source: Future annual cap levels can be calculated given that a yearly 10% increase is applied to the exempt supply cap from one scheme year to the next: https://www.ofgem.gov.uk/publications-and-updates/feed-tariffs-guidance-licensed-electricity-suppliers-version-13</t>
  </si>
  <si>
    <t>FIT Scheme year</t>
  </si>
  <si>
    <t>Annual exempt supply cap level for renewable electricity sourced from outside the UK (MWh)</t>
  </si>
  <si>
    <t>2016/2017</t>
  </si>
  <si>
    <t>Yearly percentage increase in the exempt supply cap for scheme year (%)</t>
  </si>
  <si>
    <t>1.2 Input data - Exempt Supply cap on renewable electricity sourced from outside the UK</t>
  </si>
  <si>
    <t xml:space="preserve">Note: We lookup the value in table 1.1 for the Annual exempt supply cap in scheme year 7. We calculate the remaining scheme years annual supply cap by multiplying the previous scheme years cap by the yearly percentage increase from table 1.1. </t>
  </si>
  <si>
    <t>Note: The Exempt supply cap on renewable electricity came into effect from 2016/2017 (FIT scheme year 7). The scheme year's cap is weighted eqaully across all quarters within a given scheme year.</t>
  </si>
  <si>
    <t>Each quarter's exempt supply cap level for a given scheme year applied to renewable electricity sourced from outside the UK (MWh)</t>
  </si>
  <si>
    <t>2015/2016</t>
  </si>
  <si>
    <t>2017/2018</t>
  </si>
  <si>
    <t>2. Input data - Quarterly  levelisation funds and electricity supplied</t>
  </si>
  <si>
    <t>Source: Ofgem FIT quarterly invoices. Also published https://www.ofgem.gov.uk/environmental-programmes/fit/contacts-guidance-and-resources/public-reports-and-data-fit/feed-tariffs-quarterly-report</t>
  </si>
  <si>
    <t>Note: Exempt supply cap level for renewable electricity sourced from outside the UK is sourced from table 1.2</t>
  </si>
  <si>
    <t>Quarter in FIT scheme year</t>
  </si>
  <si>
    <t>Calendar months</t>
  </si>
  <si>
    <t>Levelisation fund (£)</t>
  </si>
  <si>
    <t>Total Electricity supplied (MWh)</t>
  </si>
  <si>
    <t>Exempt supply cap level for renewable electricity sourced from outside the UK (MWh)</t>
  </si>
  <si>
    <t>Total Exempt Electricity supplied from Energy Intensive Industry (EII)
(MWh)</t>
  </si>
  <si>
    <t>Summer price cap period to which FiT rate applies</t>
  </si>
  <si>
    <t>Winter price cap period to which FiT rate applies</t>
  </si>
  <si>
    <t>Q1</t>
  </si>
  <si>
    <t>April - June</t>
  </si>
  <si>
    <t>N/A</t>
  </si>
  <si>
    <t>2016-17 Winter</t>
  </si>
  <si>
    <t>Q2</t>
  </si>
  <si>
    <t>July - September</t>
  </si>
  <si>
    <t>Q3</t>
  </si>
  <si>
    <t>October - December</t>
  </si>
  <si>
    <t>2017-18 Summer</t>
  </si>
  <si>
    <t>Q4</t>
  </si>
  <si>
    <t>January - March</t>
  </si>
  <si>
    <t>2017-18 Winter</t>
  </si>
  <si>
    <t>2018-19 Summer</t>
  </si>
  <si>
    <t>2018-19 Winter</t>
  </si>
  <si>
    <t>2019-20 Summer</t>
  </si>
  <si>
    <t>2019-20 Winter</t>
  </si>
  <si>
    <t>2020-21 Summer</t>
  </si>
  <si>
    <t>2020-21 Winter</t>
  </si>
  <si>
    <t>2021-22 Summer</t>
  </si>
  <si>
    <t>2021-22 Winter</t>
  </si>
  <si>
    <t>2022-23 Summer</t>
  </si>
  <si>
    <t>2022-23 Winter</t>
  </si>
  <si>
    <t>2023-24 Summer</t>
  </si>
  <si>
    <t>2023-24 Winter</t>
  </si>
  <si>
    <t>2024-25 Summer</t>
  </si>
  <si>
    <t>2024-25 Winter</t>
  </si>
  <si>
    <t>2025-26 Summer</t>
  </si>
  <si>
    <t>2025-26 Winter</t>
  </si>
  <si>
    <t>2026-27 Summer</t>
  </si>
  <si>
    <t>2026-27 Winter</t>
  </si>
  <si>
    <t>2027-28 Summer</t>
  </si>
  <si>
    <t>2027-28 Winter</t>
  </si>
  <si>
    <t>2028-29 Summer</t>
  </si>
  <si>
    <t>2028-29 Winter</t>
  </si>
  <si>
    <t>2029-30 Summer</t>
  </si>
  <si>
    <t>2029-30 Winter</t>
  </si>
  <si>
    <t>2030-31 Summer</t>
  </si>
  <si>
    <t>2030-31 Winter</t>
  </si>
  <si>
    <t>2030-32 Summer</t>
  </si>
  <si>
    <t>2031-2032 Winter</t>
  </si>
  <si>
    <t>3. Input: Retail Price index(RPI) inflation percentage applied to tariff</t>
  </si>
  <si>
    <t>Source: Feed-in Tariff (FIT): Tariff tables, https://www.ofgem.gov.uk/environmental-programmes/fit/fit-tariff-rates (see publications at bottom of weblink)</t>
  </si>
  <si>
    <t>Scheme year which the tariff is adjusted for RPI inflation</t>
  </si>
  <si>
    <t>RPI (%)</t>
  </si>
  <si>
    <t>RPI index (scheme year 6 =100)</t>
  </si>
  <si>
    <t>4. Calculating the indexed Levelisation Fund (£)</t>
  </si>
  <si>
    <t>4.1 Break down of scheme year costs allocated to each charge restriction period</t>
  </si>
  <si>
    <t xml:space="preserve">Note: This table looks up the costs in each scheme year and sums those costs that are recovered in each cap period (all data sourced from table 2) </t>
  </si>
  <si>
    <t>28AD charge restriction period:</t>
  </si>
  <si>
    <t>Row reference to scheme year</t>
  </si>
  <si>
    <t xml:space="preserve">4.2 RPI index breakdown used to inflate costs from the scheme year they are incurred to the scheme year they are recovered. </t>
  </si>
  <si>
    <t>Note: We calculate the appropriate inflation metric for each scheme year costs depending on when they are being recovered.</t>
  </si>
  <si>
    <t>Row reference to scheme year costs are incurred</t>
  </si>
  <si>
    <t>Column scheme year reference is the scheme year ongoing at the same time as the cap period</t>
  </si>
  <si>
    <t>4.3 Calculating the indexed Levelisation Fund (£)</t>
  </si>
  <si>
    <t xml:space="preserve">Note: Multiply the costs by the respective RPI index  </t>
  </si>
  <si>
    <t>5. Calculate the FIT cost estimate (£/MWh).</t>
  </si>
  <si>
    <t>Notes: Calculate the inflated levelisation fund, electricty supplied and exempt electricity that will be passed through to each period. Then calculate the FIT estimate (£/MWh) as levelisation fund divided by total electricity supplied minus total exempt electricity supplied.</t>
  </si>
  <si>
    <t>lookup Period</t>
  </si>
  <si>
    <t>Inflated Levelisation fund (£)</t>
  </si>
  <si>
    <t>Exempt supply for renewable electricity from outside the UK (MWh)</t>
  </si>
  <si>
    <t>Exempt supply for EII
(MWh)</t>
  </si>
  <si>
    <t>FIT cost estimate (£/MWh).</t>
  </si>
  <si>
    <t>GREEN GAS LEVY (GGL)</t>
  </si>
  <si>
    <t xml:space="preserve">This tab calculates the cost to an obligated supplier for the GGL which funds the Green Gas Support Scheme (GGSS). </t>
  </si>
  <si>
    <t>GGL scheme year:</t>
  </si>
  <si>
    <t>Levy rate</t>
  </si>
  <si>
    <t>pence/meter/day</t>
  </si>
  <si>
    <t>Backdated levy rate for first scheme year</t>
  </si>
  <si>
    <t>In the first scheme year (30 November 2021 - 31 March 2022) there are 122 days.</t>
  </si>
  <si>
    <t>GGL allowance</t>
  </si>
  <si>
    <t>£/meter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</si>
</sst>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0">
    <numFmt numFmtId="164" formatCode="&quot;$&quot;#,##0_);\(&quot;$&quot;#,##0\)"/>
    <numFmt numFmtId="165" formatCode="&quot;$&quot;#,##0_);[Red]\(&quot;$&quot;#,##0\)"/>
    <numFmt numFmtId="166" formatCode="&quot;$&quot;#,##0.00_);[Red]\(&quot;$&quot;#,##0.00\)"/>
    <numFmt numFmtId="167" formatCode="_(* #,##0_);_(* \(#,##0\);_(* &quot;-&quot;_);_(@_)"/>
    <numFmt numFmtId="168" formatCode="_(* #,##0.00_);_(* \(#,##0.00\);_(* &quot;-&quot;??_);_(@_)"/>
    <numFmt numFmtId="169" formatCode="_(&quot;£&quot;* #,##0_);_(&quot;£&quot;* \(#,##0\);_(&quot;£&quot;* &quot;-&quot;_);_(@_)"/>
    <numFmt numFmtId="170" formatCode="_(&quot;£&quot;* #,##0.00_);_(&quot;£&quot;* \(#,##0.00\);_(&quot;£&quot;* &quot;-&quot;??_);_(@_)"/>
    <numFmt numFmtId="171" formatCode="_-* #,##0_-;\-* #,##0_-;_-* &quot;-&quot;??_-;_-@_-"/>
    <numFmt numFmtId="172" formatCode="0.000"/>
    <numFmt numFmtId="173" formatCode="#,##0_ ;\-#,##0\ "/>
    <numFmt numFmtId="174" formatCode="0.00000000"/>
    <numFmt numFmtId="175" formatCode="0.0000000"/>
    <numFmt numFmtId="176" formatCode="0.000000"/>
    <numFmt numFmtId="177" formatCode="0.0"/>
    <numFmt numFmtId="178" formatCode="_-* #,##0.0_-;\-* #,##0.0_-;_-* &quot;-&quot;??_-;_-@_-"/>
    <numFmt numFmtId="179" formatCode="0.0%"/>
    <numFmt numFmtId="180" formatCode="[$-F800]dddd\,\ mmmm\ dd\,\ yyyy"/>
    <numFmt numFmtId="181" formatCode="#,##0.000_;;\(#,##0.000\)"/>
    <numFmt numFmtId="182" formatCode="0.0000_)"/>
    <numFmt numFmtId="183" formatCode="#,##0_;;\(#,##0\)"/>
    <numFmt numFmtId="184" formatCode="0.00\ "/>
    <numFmt numFmtId="185" formatCode="#,##0_);[Red]\(#,##0\);&quot;-&quot;_);[Blue]&quot;Error-&quot;@"/>
    <numFmt numFmtId="186" formatCode="0_);[Red]\(0.0\);_(* &quot;-&quot;_)"/>
    <numFmt numFmtId="187" formatCode="#,##0.0;\-#,##0.0;\ &quot;-&quot;"/>
    <numFmt numFmtId="188" formatCode="#,##0;\-#,##0;&quot;-&quot;"/>
    <numFmt numFmtId="189" formatCode="#,##0.0_);[Red]\(#,##0.0\)"/>
    <numFmt numFmtId="190" formatCode="#,##0.00;\(#,##0.00\)"/>
    <numFmt numFmtId="191" formatCode="#,##0.00;\-#,##0.00;&quot;-&quot;"/>
    <numFmt numFmtId="192" formatCode="#,##0.00;#,##0.00;&quot;&quot;"/>
    <numFmt numFmtId="193" formatCode="#,##0.0;\-#,##0.0;&quot;&quot;"/>
    <numFmt numFmtId="194" formatCode="[$-409]h:mm:ss\ AM/PM"/>
    <numFmt numFmtId="195" formatCode="0.0_)"/>
    <numFmt numFmtId="196" formatCode="#,##0.0"/>
    <numFmt numFmtId="197" formatCode="&quot;DM&quot;#,##0"/>
    <numFmt numFmtId="198" formatCode="\$#,##0.00_);[Red]\(\$#,##0.00\)"/>
    <numFmt numFmtId="199" formatCode="[Red]&quot;Err&quot;;[Red]&quot;Err&quot;;&quot;OK&quot;"/>
    <numFmt numFmtId="200" formatCode="&quot;€ &quot;#,##0"/>
    <numFmt numFmtId="201" formatCode="_-[$€-2]* #,##0.00_-;\-[$€-2]* #,##0.00_-;_-[$€-2]* &quot;-&quot;??_-"/>
    <numFmt numFmtId="202" formatCode="[Magenta]&quot;Err&quot;;[Magenta]&quot;Err&quot;;[Blue]&quot;OK&quot;"/>
    <numFmt numFmtId="203" formatCode="General\ &quot;.&quot;"/>
    <numFmt numFmtId="204" formatCode="#,##0_);[Red]\(#,##0\);\-_)"/>
    <numFmt numFmtId="205" formatCode="0.0_)%;[Red]\(0.0%\);0.0_)%"/>
    <numFmt numFmtId="206" formatCode="[Red][&gt;1]&quot;&gt;100 %&quot;;[Red]\(0.0%\);0.0_)%"/>
    <numFmt numFmtId="207" formatCode="#,##0;\-#,##0;\-"/>
    <numFmt numFmtId="208" formatCode="0&quot; MW&quot;;[Red]&quot;ERR&quot;;&quot;&quot;"/>
    <numFmt numFmtId="209" formatCode="0.00\ ;\-0.00\ ;&quot;- &quot;"/>
    <numFmt numFmtId="210" formatCode="#,##0_);\(#,##0\);&quot;–&quot;_;&quot;&quot;"/>
    <numFmt numFmtId="211" formatCode="&quot;£&quot;\ #,##0\ "/>
    <numFmt numFmtId="212" formatCode="0.0_);[Red]\(0.0\);_(* &quot;-&quot;_)"/>
    <numFmt numFmtId="213" formatCode="General;[Red]\-General"/>
    <numFmt numFmtId="214" formatCode="&quot;$M &quot;#0.0;\(&quot;$M &quot;#0.0\)"/>
    <numFmt numFmtId="215" formatCode="#,##0\ &quot;Pts&quot;;[Red]\-#,##0\ &quot;Pts&quot;"/>
    <numFmt numFmtId="216" formatCode="mmm\-yyyy"/>
    <numFmt numFmtId="217" formatCode="0.00_)"/>
    <numFmt numFmtId="218" formatCode="#,##0_);\-#,##0_);\-_)"/>
    <numFmt numFmtId="219" formatCode="#,##0.00_);\-#,##0.00_);\-_)"/>
    <numFmt numFmtId="220" formatCode="#,##0.0_);\-#,##0.0_);\-_)"/>
    <numFmt numFmtId="221" formatCode="[$-10409]#,##0.00000000000000;\(#,##0.00000000000000\)"/>
    <numFmt numFmtId="222" formatCode="#,##0.0;\-#,##0.0;&quot;-&quot;"/>
    <numFmt numFmtId="223" formatCode="#,##0;\-#,##0;&quot;-&quot;\ "/>
    <numFmt numFmtId="224" formatCode="0.0%;0.0%;_-* &quot;-&quot;??_-;_-@_-"/>
    <numFmt numFmtId="225" formatCode="0.00%;0.00%;_-* &quot;-&quot;??_-;_-@_-"/>
    <numFmt numFmtId="226" formatCode="#,##0;\(#,##0\);\–;@"/>
    <numFmt numFmtId="227" formatCode="#,##0_);\(#,##0\);\–_);@_)"/>
    <numFmt numFmtId="228" formatCode="0_);\-0_);\-_);@_)"/>
    <numFmt numFmtId="229" formatCode="[Red][&gt;100]0.00;[Magenta][&lt;100]0.00;0.00"/>
    <numFmt numFmtId="230" formatCode="0_)"/>
    <numFmt numFmtId="231" formatCode="#,##0.0_ ;\-#,##0.0\ "/>
    <numFmt numFmtId="232" formatCode="#,##0.00_ ;\-#,##0.00\ "/>
    <numFmt numFmtId="233" formatCode="_(* #,##0_);_(* \(#,##0\);_(* &quot;-&quot;??_);_(@_)"/>
    <numFmt numFmtId="234" formatCode="0.0000"/>
    <numFmt numFmtId="235" formatCode="&quot;to &quot;0.0000;&quot;to &quot;\-0.0000;&quot;to 0&quot;"/>
    <numFmt numFmtId="236" formatCode="[&lt;0.0001]&quot;&lt;0.0001&quot;;0.0000"/>
    <numFmt numFmtId="237" formatCode="#,##0.0,,;\-#,##0.0,,;\-"/>
    <numFmt numFmtId="238" formatCode="#,##0,;\-#,##0,;\-"/>
    <numFmt numFmtId="239" formatCode="0.0%;\-0.0%;\-"/>
    <numFmt numFmtId="240" formatCode="#,##0.0,,;\-#,##0.0,,"/>
    <numFmt numFmtId="241" formatCode="#,##0,;\-#,##0,"/>
    <numFmt numFmtId="242" formatCode="0.0%;\-0.0%"/>
    <numFmt numFmtId="243" formatCode="#,##0.0_-;\(#,##0.0\);_-* &quot;-&quot;??_-"/>
  </numFmts>
  <fonts count="216">
    <font>
      <sz val="10"/>
      <color theme="1"/>
      <name val="Verdana"/>
      <family val="2"/>
    </font>
    <font>
      <sz val="11"/>
      <color theme="1"/>
      <name val="Calibri"/>
      <family val="2"/>
      <scheme val="minor"/>
    </font>
    <font>
      <sz val="11"/>
      <color theme="1"/>
      <name val="Calibri"/>
      <family val="2"/>
      <scheme val="minor"/>
    </font>
    <font>
      <b/>
      <sz val="10"/>
      <color theme="1"/>
      <name val="Verdana"/>
      <family val="2"/>
    </font>
    <font>
      <sz val="9"/>
      <color theme="1"/>
      <name val="Verdana"/>
      <family val="2"/>
    </font>
    <font>
      <b/>
      <sz val="9"/>
      <color theme="1"/>
      <name val="Verdana"/>
      <family val="2"/>
    </font>
    <font>
      <u/>
      <sz val="10"/>
      <color theme="1"/>
      <name val="Verdana"/>
      <family val="2"/>
    </font>
    <font>
      <sz val="10"/>
      <color theme="1"/>
      <name val="Verdana"/>
      <family val="2"/>
    </font>
    <font>
      <sz val="10"/>
      <color rgb="FFFF0000"/>
      <name val="Verdana"/>
      <family val="2"/>
    </font>
    <font>
      <sz val="11"/>
      <color theme="1"/>
      <name val="Calibri"/>
      <family val="2"/>
    </font>
    <font>
      <sz val="11"/>
      <color rgb="FF000000"/>
      <name val="Calibri"/>
      <family val="2"/>
    </font>
    <font>
      <sz val="10"/>
      <color theme="1"/>
      <name val="Calibri"/>
      <family val="2"/>
    </font>
    <font>
      <b/>
      <sz val="11"/>
      <color theme="1"/>
      <name val="Calibri"/>
      <family val="2"/>
      <scheme val="minor"/>
    </font>
    <font>
      <sz val="11"/>
      <color theme="1"/>
      <name val="Calibri"/>
      <family val="2"/>
      <scheme val="minor"/>
    </font>
    <font>
      <u/>
      <sz val="10"/>
      <color theme="10"/>
      <name val="Verdana"/>
      <family val="2"/>
    </font>
    <font>
      <sz val="9"/>
      <color indexed="81"/>
      <name val="Tahoma"/>
      <family val="2"/>
    </font>
    <font>
      <sz val="10"/>
      <name val="Arial"/>
      <family val="2"/>
    </font>
    <font>
      <sz val="9"/>
      <name val="Calibri"/>
      <family val="2"/>
    </font>
    <font>
      <b/>
      <sz val="10"/>
      <name val="Arial"/>
      <family val="2"/>
    </font>
    <font>
      <u/>
      <sz val="11"/>
      <color theme="10"/>
      <name val="Calibri"/>
      <family val="2"/>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font>
    <font>
      <sz val="10"/>
      <color indexed="8"/>
      <name val="Arial"/>
      <family val="2"/>
    </font>
    <font>
      <b/>
      <sz val="11"/>
      <color indexed="8"/>
      <name val="Calibri"/>
      <family val="2"/>
    </font>
    <font>
      <sz val="10"/>
      <name val="Gill Sans MT"/>
      <family val="2"/>
    </font>
    <font>
      <sz val="12"/>
      <name val="Arial"/>
      <family val="2"/>
    </font>
    <font>
      <sz val="10"/>
      <name val="MS Sans Serif"/>
      <family val="2"/>
    </font>
    <font>
      <sz val="11"/>
      <color indexed="9"/>
      <name val="Calibri"/>
      <family val="2"/>
    </font>
    <font>
      <sz val="10"/>
      <color indexed="12"/>
      <name val="Arial"/>
      <family val="2"/>
    </font>
    <font>
      <sz val="10"/>
      <name val="Arial Cyr"/>
    </font>
    <font>
      <sz val="9"/>
      <name val="Times New Roman"/>
      <family val="1"/>
    </font>
    <font>
      <sz val="9"/>
      <name val="Arial"/>
      <family val="2"/>
    </font>
    <font>
      <sz val="11"/>
      <color indexed="20"/>
      <name val="Calibri"/>
      <family val="2"/>
    </font>
    <font>
      <b/>
      <sz val="12"/>
      <color indexed="13"/>
      <name val="Arial"/>
      <family val="2"/>
    </font>
    <font>
      <sz val="8"/>
      <color indexed="13"/>
      <name val="Arial"/>
      <family val="2"/>
    </font>
    <font>
      <u/>
      <sz val="10"/>
      <color indexed="36"/>
      <name val="Arial"/>
      <family val="2"/>
    </font>
    <font>
      <b/>
      <sz val="8"/>
      <color indexed="12"/>
      <name val="Helv"/>
      <family val="2"/>
    </font>
    <font>
      <sz val="16"/>
      <name val="Arial"/>
      <family val="2"/>
    </font>
    <font>
      <i/>
      <sz val="10"/>
      <name val="Gill Sans MT"/>
      <family val="2"/>
    </font>
    <font>
      <b/>
      <sz val="11"/>
      <color indexed="52"/>
      <name val="Calibri"/>
      <family val="2"/>
    </font>
    <font>
      <sz val="9"/>
      <name val="Futura Lt BT"/>
      <family val="2"/>
    </font>
    <font>
      <b/>
      <sz val="11"/>
      <color indexed="9"/>
      <name val="Calibri"/>
      <family val="2"/>
    </font>
    <font>
      <sz val="10"/>
      <color indexed="9"/>
      <name val="Gill Sans MT"/>
      <family val="2"/>
    </font>
    <font>
      <b/>
      <i/>
      <sz val="10"/>
      <color indexed="9"/>
      <name val="Gill Sans MT"/>
      <family val="2"/>
    </font>
    <font>
      <b/>
      <i/>
      <sz val="10"/>
      <name val="Gill Sans MT"/>
      <family val="2"/>
    </font>
    <font>
      <b/>
      <sz val="11"/>
      <name val="Tahoma"/>
      <family val="2"/>
    </font>
    <font>
      <b/>
      <sz val="10"/>
      <color indexed="9"/>
      <name val="Gill Sans MT"/>
      <family val="2"/>
    </font>
    <font>
      <b/>
      <sz val="9"/>
      <color indexed="18"/>
      <name val="Arial"/>
      <family val="2"/>
    </font>
    <font>
      <b/>
      <sz val="8"/>
      <name val="Arial"/>
      <family val="2"/>
    </font>
    <font>
      <sz val="12"/>
      <color indexed="8"/>
      <name val="Times New Roman"/>
      <family val="2"/>
    </font>
    <font>
      <sz val="12"/>
      <color theme="1"/>
      <name val="Times New Roman"/>
      <family val="2"/>
    </font>
    <font>
      <sz val="13"/>
      <name val="Tms Rmn"/>
    </font>
    <font>
      <sz val="10"/>
      <color theme="1"/>
      <name val="Arial"/>
      <family val="2"/>
    </font>
    <font>
      <sz val="10"/>
      <color indexed="8"/>
      <name val="Gill Sans MT"/>
      <family val="2"/>
    </font>
    <font>
      <sz val="10"/>
      <color theme="1"/>
      <name val="Gill Sans MT"/>
      <family val="2"/>
    </font>
    <font>
      <sz val="11"/>
      <color indexed="8"/>
      <name val="Arial"/>
      <family val="2"/>
    </font>
    <font>
      <i/>
      <sz val="9"/>
      <name val="MS Sans Serif"/>
      <family val="2"/>
    </font>
    <font>
      <i/>
      <sz val="10"/>
      <color indexed="10"/>
      <name val="Arial"/>
      <family val="2"/>
    </font>
    <font>
      <sz val="9"/>
      <color indexed="8"/>
      <name val="Times New Roman"/>
      <family val="1"/>
    </font>
    <font>
      <b/>
      <sz val="10"/>
      <color indexed="12"/>
      <name val="Arial"/>
      <family val="2"/>
    </font>
    <font>
      <u/>
      <sz val="10"/>
      <color indexed="12"/>
      <name val="Arial"/>
      <family val="2"/>
    </font>
    <font>
      <sz val="8"/>
      <name val="Arial"/>
      <family val="2"/>
    </font>
    <font>
      <b/>
      <sz val="14"/>
      <color indexed="8"/>
      <name val="Arial"/>
      <family val="2"/>
    </font>
    <font>
      <sz val="7"/>
      <name val="Arial"/>
      <family val="2"/>
    </font>
    <font>
      <sz val="6.8"/>
      <name val="Lucida Sans Unicode"/>
      <family val="2"/>
    </font>
    <font>
      <b/>
      <sz val="12"/>
      <color indexed="17"/>
      <name val="Symbol"/>
      <family val="1"/>
      <charset val="2"/>
    </font>
    <font>
      <sz val="12"/>
      <color indexed="8"/>
      <name val="Arial"/>
      <family val="2"/>
    </font>
    <font>
      <b/>
      <sz val="14"/>
      <color indexed="17"/>
      <name val="Arial MT"/>
    </font>
    <font>
      <b/>
      <sz val="12"/>
      <name val="Arial"/>
      <family val="2"/>
    </font>
    <font>
      <b/>
      <sz val="12"/>
      <color indexed="12"/>
      <name val="Arial"/>
      <family val="2"/>
    </font>
    <font>
      <i/>
      <sz val="11"/>
      <color indexed="23"/>
      <name val="Calibri"/>
      <family val="2"/>
    </font>
    <font>
      <i/>
      <sz val="10"/>
      <color indexed="23"/>
      <name val="Gill Sans MT"/>
      <family val="2"/>
    </font>
    <font>
      <sz val="12"/>
      <name val="Times New Roman"/>
      <family val="1"/>
    </font>
    <font>
      <sz val="9"/>
      <color indexed="12"/>
      <name val="Arial"/>
      <family val="2"/>
    </font>
    <font>
      <b/>
      <sz val="8"/>
      <color indexed="12"/>
      <name val="Arial"/>
      <family val="2"/>
    </font>
    <font>
      <b/>
      <sz val="12"/>
      <color indexed="8"/>
      <name val="Arial"/>
      <family val="2"/>
    </font>
    <font>
      <b/>
      <sz val="10.5"/>
      <color indexed="8"/>
      <name val="Arial"/>
      <family val="2"/>
    </font>
    <font>
      <i/>
      <sz val="10"/>
      <color indexed="8"/>
      <name val="Arial"/>
      <family val="2"/>
    </font>
    <font>
      <sz val="14"/>
      <color indexed="32"/>
      <name val="Times New Roman"/>
      <family val="1"/>
    </font>
    <font>
      <b/>
      <sz val="9"/>
      <color indexed="17"/>
      <name val="Arial"/>
      <family val="2"/>
    </font>
    <font>
      <b/>
      <sz val="8"/>
      <color indexed="18"/>
      <name val="Arial"/>
      <family val="2"/>
    </font>
    <font>
      <sz val="6"/>
      <name val="Arial"/>
      <family val="2"/>
    </font>
    <font>
      <sz val="11"/>
      <color indexed="17"/>
      <name val="Calibri"/>
      <family val="2"/>
    </font>
    <font>
      <sz val="14"/>
      <name val="Wingdings"/>
      <charset val="2"/>
    </font>
    <font>
      <sz val="9"/>
      <color indexed="9"/>
      <name val="Futura Hv BT"/>
      <family val="2"/>
    </font>
    <font>
      <sz val="9"/>
      <name val="Tahoma"/>
      <family val="2"/>
    </font>
    <font>
      <b/>
      <sz val="15"/>
      <color indexed="56"/>
      <name val="Calibri"/>
      <family val="2"/>
    </font>
    <font>
      <b/>
      <sz val="15"/>
      <color indexed="31"/>
      <name val="Calibri"/>
      <family val="2"/>
    </font>
    <font>
      <sz val="9"/>
      <color indexed="13"/>
      <name val="Arial"/>
      <family val="2"/>
    </font>
    <font>
      <b/>
      <sz val="13"/>
      <color indexed="31"/>
      <name val="Calibri"/>
      <family val="2"/>
    </font>
    <font>
      <b/>
      <sz val="13"/>
      <color indexed="56"/>
      <name val="Calibri"/>
      <family val="2"/>
    </font>
    <font>
      <b/>
      <sz val="10"/>
      <color indexed="9"/>
      <name val="Arial"/>
      <family val="2"/>
    </font>
    <font>
      <b/>
      <sz val="13"/>
      <color indexed="62"/>
      <name val="arial"/>
      <family val="2"/>
    </font>
    <font>
      <b/>
      <sz val="13"/>
      <color indexed="56"/>
      <name val="Times New Roman"/>
      <family val="2"/>
    </font>
    <font>
      <b/>
      <sz val="13"/>
      <color theme="3"/>
      <name val="Times New Roman"/>
      <family val="2"/>
    </font>
    <font>
      <b/>
      <sz val="11"/>
      <color indexed="56"/>
      <name val="Calibri"/>
      <family val="2"/>
    </font>
    <font>
      <b/>
      <sz val="11"/>
      <color indexed="9"/>
      <name val="Gill Sans MT"/>
      <family val="2"/>
    </font>
    <font>
      <b/>
      <sz val="11"/>
      <color indexed="31"/>
      <name val="Calibri"/>
      <family val="2"/>
    </font>
    <font>
      <b/>
      <sz val="16"/>
      <name val="Arial"/>
      <family val="2"/>
    </font>
    <font>
      <i/>
      <sz val="10"/>
      <name val="Arial"/>
      <family val="2"/>
    </font>
    <font>
      <b/>
      <sz val="12"/>
      <name val="Times New Roman"/>
      <family val="1"/>
    </font>
    <font>
      <u/>
      <sz val="11"/>
      <color indexed="12"/>
      <name val="Calibri"/>
      <family val="2"/>
    </font>
    <font>
      <u/>
      <sz val="9"/>
      <color indexed="12"/>
      <name val="Geneva"/>
    </font>
    <font>
      <u/>
      <sz val="10"/>
      <color theme="10"/>
      <name val="Gill Sans MT"/>
      <family val="2"/>
    </font>
    <font>
      <u/>
      <sz val="8"/>
      <name val="Arial Narrow"/>
      <family val="2"/>
    </font>
    <font>
      <b/>
      <u/>
      <sz val="8"/>
      <color indexed="9"/>
      <name val="Arial Narrow"/>
      <family val="2"/>
    </font>
    <font>
      <sz val="7"/>
      <name val="FruteLight"/>
    </font>
    <font>
      <sz val="10"/>
      <color indexed="62"/>
      <name val="Arial"/>
      <family val="2"/>
    </font>
    <font>
      <sz val="10"/>
      <color rgb="FF3F3F76"/>
      <name val="Arial"/>
      <family val="2"/>
    </font>
    <font>
      <sz val="11"/>
      <color indexed="62"/>
      <name val="Calibri"/>
      <family val="2"/>
    </font>
    <font>
      <sz val="11"/>
      <color indexed="25"/>
      <name val="Calibri"/>
      <family val="2"/>
    </font>
    <font>
      <i/>
      <sz val="12"/>
      <color indexed="8"/>
      <name val="Arial"/>
      <family val="2"/>
    </font>
    <font>
      <sz val="9"/>
      <name val="Arial MT"/>
    </font>
    <font>
      <sz val="11"/>
      <color indexed="52"/>
      <name val="Calibri"/>
      <family val="2"/>
    </font>
    <font>
      <sz val="10"/>
      <color indexed="18"/>
      <name val="Arial"/>
      <family val="2"/>
    </font>
    <font>
      <i/>
      <sz val="10"/>
      <color theme="0"/>
      <name val="Gill Sans MT"/>
      <family val="2"/>
    </font>
    <font>
      <i/>
      <sz val="10"/>
      <color indexed="44"/>
      <name val="Arial"/>
      <family val="2"/>
    </font>
    <font>
      <i/>
      <sz val="10"/>
      <color indexed="40"/>
      <name val="Arial"/>
      <family val="2"/>
    </font>
    <font>
      <b/>
      <sz val="14"/>
      <name val="Arial"/>
      <family val="2"/>
    </font>
    <font>
      <sz val="11"/>
      <color indexed="60"/>
      <name val="Calibri"/>
      <family val="2"/>
    </font>
    <font>
      <b/>
      <i/>
      <sz val="16"/>
      <name val="Helv"/>
      <family val="2"/>
    </font>
    <font>
      <sz val="11"/>
      <name val="CG Omega"/>
      <family val="2"/>
    </font>
    <font>
      <sz val="12"/>
      <color theme="1"/>
      <name val="Arial"/>
      <family val="2"/>
    </font>
    <font>
      <b/>
      <sz val="9"/>
      <name val="Times New Roman"/>
      <family val="1"/>
    </font>
    <font>
      <i/>
      <sz val="10"/>
      <name val="Helv"/>
    </font>
    <font>
      <b/>
      <sz val="11"/>
      <color indexed="63"/>
      <name val="Calibri"/>
      <family val="2"/>
    </font>
    <font>
      <sz val="12"/>
      <color theme="1"/>
      <name val="Calibri"/>
      <family val="2"/>
    </font>
    <font>
      <b/>
      <sz val="12"/>
      <color indexed="9"/>
      <name val="Arial"/>
      <family val="2"/>
    </font>
    <font>
      <sz val="8"/>
      <color indexed="9"/>
      <name val="Arial"/>
      <family val="2"/>
    </font>
    <font>
      <sz val="8"/>
      <color indexed="32"/>
      <name val="Arial"/>
      <family val="2"/>
    </font>
    <font>
      <sz val="10"/>
      <color theme="0"/>
      <name val="Gill Sans MT"/>
      <family val="2"/>
    </font>
    <font>
      <sz val="14"/>
      <name val="Arial"/>
      <family val="2"/>
    </font>
    <font>
      <b/>
      <sz val="11"/>
      <color indexed="9"/>
      <name val="Arial"/>
      <family val="2"/>
    </font>
    <font>
      <b/>
      <sz val="8"/>
      <name val="HelveticaNeue Condensed"/>
      <family val="2"/>
    </font>
    <font>
      <b/>
      <sz val="8"/>
      <name val="HelveticaNeue Condensed"/>
    </font>
    <font>
      <sz val="8"/>
      <name val="HelveticaNeue LightCond"/>
      <family val="2"/>
    </font>
    <font>
      <sz val="8"/>
      <color indexed="17"/>
      <name val="HelveticaNeue LightCond"/>
      <family val="2"/>
    </font>
    <font>
      <sz val="10"/>
      <name val="Tms Rmn"/>
    </font>
    <font>
      <b/>
      <sz val="12"/>
      <color indexed="18"/>
      <name val="Arial"/>
      <family val="2"/>
    </font>
    <font>
      <b/>
      <sz val="7"/>
      <name val="Arial"/>
      <family val="2"/>
    </font>
    <font>
      <b/>
      <sz val="10"/>
      <color indexed="32"/>
      <name val="Arial"/>
      <family val="2"/>
    </font>
    <font>
      <sz val="9"/>
      <color indexed="28"/>
      <name val="Arial"/>
      <family val="2"/>
    </font>
    <font>
      <i/>
      <sz val="8.5"/>
      <color indexed="28"/>
      <name val="Arial"/>
      <family val="2"/>
    </font>
    <font>
      <b/>
      <sz val="10"/>
      <color indexed="28"/>
      <name val="Arial"/>
      <family val="2"/>
    </font>
    <font>
      <b/>
      <sz val="10"/>
      <name val="Gill Sans MT"/>
      <family val="2"/>
    </font>
    <font>
      <b/>
      <sz val="9"/>
      <color indexed="28"/>
      <name val="Arial"/>
      <family val="2"/>
    </font>
    <font>
      <b/>
      <sz val="18"/>
      <color indexed="56"/>
      <name val="Cambria"/>
      <family val="2"/>
    </font>
    <font>
      <b/>
      <sz val="9"/>
      <name val="Arial"/>
      <family val="2"/>
    </font>
    <font>
      <sz val="11"/>
      <name val="Tahoma"/>
      <family val="2"/>
    </font>
    <font>
      <b/>
      <sz val="12"/>
      <color indexed="12"/>
      <name val="Univers (W1)"/>
    </font>
    <font>
      <sz val="11"/>
      <color indexed="10"/>
      <name val="Calibri"/>
      <family val="2"/>
    </font>
    <font>
      <b/>
      <sz val="18"/>
      <name val="Arial"/>
      <family val="2"/>
    </font>
    <font>
      <b/>
      <i/>
      <sz val="14"/>
      <color indexed="48"/>
      <name val="Arial"/>
      <family val="2"/>
    </font>
    <font>
      <sz val="9.75"/>
      <name val="Arial"/>
      <family val="2"/>
    </font>
    <font>
      <sz val="8"/>
      <name val="Tahoma"/>
      <family val="2"/>
    </font>
    <font>
      <b/>
      <sz val="10"/>
      <color theme="0"/>
      <name val="Verdana"/>
      <family val="2"/>
    </font>
    <font>
      <sz val="10"/>
      <color theme="0"/>
      <name val="Verdana"/>
      <family val="2"/>
    </font>
    <font>
      <b/>
      <u/>
      <sz val="9"/>
      <color theme="1"/>
      <name val="Verdana"/>
      <family val="2"/>
    </font>
    <font>
      <b/>
      <sz val="14"/>
      <color theme="1"/>
      <name val="Verdana"/>
      <family val="2"/>
    </font>
    <font>
      <sz val="9"/>
      <color indexed="8"/>
      <name val="Verdana"/>
      <family val="2"/>
    </font>
    <font>
      <sz val="9"/>
      <color theme="0"/>
      <name val="Verdana"/>
      <family val="2"/>
    </font>
    <font>
      <b/>
      <sz val="10"/>
      <name val="Verdana"/>
      <family val="2"/>
    </font>
    <font>
      <b/>
      <u/>
      <sz val="10"/>
      <name val="Verdana"/>
      <family val="2"/>
    </font>
    <font>
      <u/>
      <sz val="9"/>
      <color theme="10"/>
      <name val="Verdana"/>
      <family val="2"/>
    </font>
    <font>
      <sz val="10"/>
      <name val="Verdana"/>
      <family val="2"/>
    </font>
    <font>
      <b/>
      <sz val="9"/>
      <color theme="0"/>
      <name val="Verdana"/>
      <family val="2"/>
    </font>
    <font>
      <sz val="9"/>
      <name val="Verdana"/>
      <family val="2"/>
    </font>
    <font>
      <i/>
      <sz val="9"/>
      <color theme="1"/>
      <name val="Verdana"/>
      <family val="2"/>
    </font>
    <font>
      <b/>
      <sz val="9"/>
      <name val="Verdana"/>
      <family val="2"/>
    </font>
    <font>
      <i/>
      <sz val="9"/>
      <name val="Verdana"/>
      <family val="2"/>
    </font>
    <font>
      <sz val="9"/>
      <color rgb="FF000000"/>
      <name val="Verdana"/>
      <family val="2"/>
    </font>
    <font>
      <b/>
      <u/>
      <sz val="9"/>
      <name val="Verdana"/>
      <family val="2"/>
    </font>
    <font>
      <b/>
      <sz val="14"/>
      <color theme="1"/>
      <name val="Calibri"/>
      <family val="2"/>
    </font>
    <font>
      <sz val="8"/>
      <name val="Verdana"/>
      <family val="2"/>
    </font>
    <font>
      <b/>
      <sz val="11"/>
      <color indexed="81"/>
      <name val="Tahoma"/>
      <family val="2"/>
    </font>
    <font>
      <b/>
      <sz val="10"/>
      <color indexed="18"/>
      <name val="Arial"/>
      <family val="2"/>
    </font>
    <font>
      <sz val="8"/>
      <name val="Times New Roman"/>
      <family val="1"/>
    </font>
    <font>
      <i/>
      <sz val="8"/>
      <name val="Times New Roman"/>
      <family val="1"/>
    </font>
    <font>
      <b/>
      <sz val="9"/>
      <color indexed="8"/>
      <name val="Arial"/>
      <family val="2"/>
    </font>
    <font>
      <b/>
      <i/>
      <sz val="10"/>
      <name val="Arial"/>
      <family val="2"/>
    </font>
    <font>
      <b/>
      <sz val="10"/>
      <name val="Tahoma"/>
      <family val="2"/>
    </font>
    <font>
      <sz val="10"/>
      <name val="Tahoma"/>
      <family val="2"/>
    </font>
    <font>
      <i/>
      <sz val="7"/>
      <name val="Arial"/>
      <family val="2"/>
    </font>
    <font>
      <i/>
      <sz val="8"/>
      <color indexed="12"/>
      <name val="Arial"/>
      <family val="2"/>
    </font>
    <font>
      <i/>
      <sz val="8"/>
      <name val="Arial"/>
      <family val="2"/>
    </font>
    <font>
      <b/>
      <sz val="11"/>
      <color indexed="55"/>
      <name val="Arial"/>
      <family val="2"/>
    </font>
    <font>
      <sz val="11"/>
      <color indexed="10"/>
      <name val="Arial"/>
      <family val="2"/>
    </font>
    <font>
      <b/>
      <i/>
      <sz val="12"/>
      <name val="Arial"/>
      <family val="2"/>
    </font>
    <font>
      <sz val="12"/>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6"/>
      <color indexed="23"/>
      <name val="Arial"/>
      <family val="2"/>
    </font>
    <font>
      <sz val="10"/>
      <color indexed="10"/>
      <name val="Arial"/>
      <family val="2"/>
    </font>
    <font>
      <b/>
      <sz val="11"/>
      <name val="Times New Roman"/>
      <family val="1"/>
    </font>
    <font>
      <b/>
      <sz val="9"/>
      <color indexed="81"/>
      <name val="Tahoma"/>
      <family val="2"/>
    </font>
  </fonts>
  <fills count="126">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C7CE"/>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31"/>
      </patternFill>
    </fill>
    <fill>
      <patternFill patternType="solid">
        <fgColor indexed="27"/>
      </patternFill>
    </fill>
    <fill>
      <patternFill patternType="solid">
        <fgColor indexed="45"/>
      </patternFill>
    </fill>
    <fill>
      <patternFill patternType="solid">
        <fgColor indexed="47"/>
      </patternFill>
    </fill>
    <fill>
      <patternFill patternType="solid">
        <fgColor indexed="42"/>
      </patternFill>
    </fill>
    <fill>
      <patternFill patternType="solid">
        <fgColor indexed="43"/>
      </patternFill>
    </fill>
    <fill>
      <patternFill patternType="solid">
        <fgColor indexed="46"/>
      </patternFill>
    </fill>
    <fill>
      <patternFill patternType="solid">
        <fgColor indexed="39"/>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34"/>
      </patternFill>
    </fill>
    <fill>
      <patternFill patternType="solid">
        <fgColor indexed="51"/>
      </patternFill>
    </fill>
    <fill>
      <patternFill patternType="solid">
        <fgColor indexed="30"/>
      </patternFill>
    </fill>
    <fill>
      <patternFill patternType="solid">
        <fgColor indexed="24"/>
      </patternFill>
    </fill>
    <fill>
      <patternFill patternType="solid">
        <fgColor indexed="26"/>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3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7"/>
        <bgColor indexed="64"/>
      </patternFill>
    </fill>
    <fill>
      <patternFill patternType="solid">
        <fgColor indexed="42"/>
        <bgColor indexed="64"/>
      </patternFill>
    </fill>
    <fill>
      <patternFill patternType="solid">
        <fgColor indexed="38"/>
        <bgColor indexed="64"/>
      </patternFill>
    </fill>
    <fill>
      <patternFill patternType="solid">
        <fgColor indexed="32"/>
        <bgColor indexed="64"/>
      </patternFill>
    </fill>
    <fill>
      <patternFill patternType="solid">
        <fgColor indexed="63"/>
        <bgColor indexed="64"/>
      </patternFill>
    </fill>
    <fill>
      <patternFill patternType="solid">
        <fgColor indexed="44"/>
        <bgColor indexed="64"/>
      </patternFill>
    </fill>
    <fill>
      <patternFill patternType="solid">
        <fgColor indexed="9"/>
      </patternFill>
    </fill>
    <fill>
      <patternFill patternType="solid">
        <fgColor indexed="31"/>
        <bgColor indexed="22"/>
      </patternFill>
    </fill>
    <fill>
      <patternFill patternType="solid">
        <fgColor indexed="55"/>
      </patternFill>
    </fill>
    <fill>
      <patternFill patternType="solid">
        <fgColor indexed="8"/>
        <bgColor indexed="64"/>
      </patternFill>
    </fill>
    <fill>
      <patternFill patternType="solid">
        <fgColor indexed="11"/>
        <bgColor indexed="64"/>
      </patternFill>
    </fill>
    <fill>
      <patternFill patternType="solid">
        <fgColor indexed="60"/>
        <bgColor indexed="64"/>
      </patternFill>
    </fill>
    <fill>
      <patternFill patternType="solid">
        <fgColor rgb="FFC00000"/>
        <bgColor indexed="64"/>
      </patternFill>
    </fill>
    <fill>
      <patternFill patternType="solid">
        <fgColor indexed="36"/>
        <bgColor indexed="64"/>
      </patternFill>
    </fill>
    <fill>
      <patternFill patternType="solid">
        <fgColor indexed="26"/>
        <bgColor indexed="64"/>
      </patternFill>
    </fill>
    <fill>
      <patternFill patternType="lightUp">
        <bgColor indexed="22"/>
      </patternFill>
    </fill>
    <fill>
      <patternFill patternType="solid">
        <fgColor indexed="22"/>
        <bgColor indexed="64"/>
      </patternFill>
    </fill>
    <fill>
      <patternFill patternType="solid">
        <fgColor indexed="35"/>
        <bgColor indexed="64"/>
      </patternFill>
    </fill>
    <fill>
      <patternFill patternType="solid">
        <fgColor indexed="51"/>
        <bgColor indexed="64"/>
      </patternFill>
    </fill>
    <fill>
      <patternFill patternType="solid">
        <fgColor indexed="13"/>
        <bgColor indexed="64"/>
      </patternFill>
    </fill>
    <fill>
      <patternFill patternType="solid">
        <fgColor indexed="59"/>
        <bgColor indexed="63"/>
      </patternFill>
    </fill>
    <fill>
      <patternFill patternType="solid">
        <fgColor indexed="62"/>
        <bgColor indexed="64"/>
      </patternFill>
    </fill>
    <fill>
      <patternFill patternType="solid">
        <fgColor indexed="43"/>
        <bgColor indexed="64"/>
      </patternFill>
    </fill>
    <fill>
      <patternFill patternType="solid">
        <fgColor theme="8" tint="0.39994506668294322"/>
        <bgColor indexed="64"/>
      </patternFill>
    </fill>
    <fill>
      <patternFill patternType="solid">
        <fgColor rgb="FFFFFF99"/>
        <bgColor rgb="FFFFFF99"/>
      </patternFill>
    </fill>
    <fill>
      <patternFill patternType="gray125">
        <fgColor indexed="43"/>
      </patternFill>
    </fill>
    <fill>
      <patternFill patternType="solid">
        <fgColor theme="5" tint="0.39994506668294322"/>
        <bgColor indexed="64"/>
      </patternFill>
    </fill>
    <fill>
      <patternFill patternType="solid">
        <fgColor theme="5" tint="-0.24994659260841701"/>
        <bgColor auto="1"/>
      </patternFill>
    </fill>
    <fill>
      <patternFill patternType="lightGray">
        <fgColor indexed="43"/>
      </patternFill>
    </fill>
    <fill>
      <patternFill patternType="solid">
        <fgColor indexed="55"/>
        <bgColor indexed="64"/>
      </patternFill>
    </fill>
    <fill>
      <patternFill patternType="solid">
        <fgColor indexed="47"/>
        <bgColor indexed="64"/>
      </patternFill>
    </fill>
    <fill>
      <patternFill patternType="solid">
        <fgColor theme="0" tint="-0.34998626667073579"/>
        <bgColor indexed="64"/>
      </patternFill>
    </fill>
    <fill>
      <patternFill patternType="gray125">
        <fgColor indexed="8"/>
        <bgColor indexed="13"/>
      </patternFill>
    </fill>
    <fill>
      <patternFill patternType="solid">
        <fgColor indexed="31"/>
        <bgColor indexed="64"/>
      </patternFill>
    </fill>
    <fill>
      <patternFill patternType="solid">
        <fgColor indexed="33"/>
        <bgColor indexed="64"/>
      </patternFill>
    </fill>
    <fill>
      <patternFill patternType="solid">
        <fgColor indexed="41"/>
        <bgColor indexed="64"/>
      </patternFill>
    </fill>
    <fill>
      <patternFill patternType="lightDown">
        <bgColor theme="2" tint="-0.499984740745262"/>
      </patternFill>
    </fill>
    <fill>
      <patternFill patternType="solid">
        <fgColor theme="8" tint="0.79998168889431442"/>
        <bgColor indexed="64"/>
      </patternFill>
    </fill>
    <fill>
      <patternFill patternType="lightDown">
        <bgColor theme="1" tint="0.34998626667073579"/>
      </patternFill>
    </fill>
    <fill>
      <patternFill patternType="solid">
        <fgColor theme="3"/>
        <bgColor indexed="64"/>
      </patternFill>
    </fill>
    <fill>
      <patternFill patternType="lightDown">
        <bgColor theme="3"/>
      </patternFill>
    </fill>
    <fill>
      <patternFill patternType="solid">
        <fgColor theme="8" tint="0.79995117038483843"/>
        <bgColor indexed="64"/>
      </patternFill>
    </fill>
    <fill>
      <patternFill patternType="solid">
        <fgColor theme="8" tint="0.39997558519241921"/>
        <bgColor indexed="64"/>
      </patternFill>
    </fill>
    <fill>
      <patternFill patternType="solid">
        <fgColor rgb="FFD9E1F2"/>
        <bgColor indexed="64"/>
      </patternFill>
    </fill>
    <fill>
      <patternFill patternType="solid">
        <fgColor rgb="FFFFF2CC"/>
        <bgColor indexed="64"/>
      </patternFill>
    </fill>
    <fill>
      <patternFill patternType="solid">
        <fgColor theme="2" tint="-0.249977111117893"/>
        <bgColor indexed="64"/>
      </patternFill>
    </fill>
    <fill>
      <patternFill patternType="solid">
        <fgColor theme="3" tint="0.39997558519241921"/>
        <bgColor indexed="64"/>
      </patternFill>
    </fill>
    <fill>
      <patternFill patternType="solid">
        <fgColor theme="2" tint="-9.9978637043366805E-2"/>
        <bgColor indexed="64"/>
      </patternFill>
    </fill>
    <fill>
      <patternFill patternType="solid">
        <fgColor theme="7" tint="0.79998168889431442"/>
        <bgColor rgb="FF000000"/>
      </patternFill>
    </fill>
    <fill>
      <patternFill patternType="solid">
        <fgColor indexed="17"/>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rgb="FFFFF2CC"/>
        <bgColor rgb="FF000000"/>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ck">
        <color indexed="9"/>
      </bottom>
      <diagonal/>
    </border>
    <border>
      <left/>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bottom style="thick">
        <color indexed="62"/>
      </bottom>
      <diagonal/>
    </border>
    <border>
      <left/>
      <right/>
      <top/>
      <bottom style="thick">
        <color indexed="38"/>
      </bottom>
      <diagonal/>
    </border>
    <border>
      <left/>
      <right/>
      <top/>
      <bottom style="thick">
        <color indexed="27"/>
      </bottom>
      <diagonal/>
    </border>
    <border>
      <left/>
      <right/>
      <top/>
      <bottom style="thick">
        <color indexed="22"/>
      </bottom>
      <diagonal/>
    </border>
    <border>
      <left/>
      <right/>
      <top/>
      <bottom style="medium">
        <color indexed="30"/>
      </bottom>
      <diagonal/>
    </border>
    <border>
      <left/>
      <right style="thick">
        <color indexed="9"/>
      </right>
      <top style="thick">
        <color indexed="9"/>
      </top>
      <bottom style="medium">
        <color indexed="9"/>
      </bottom>
      <diagonal/>
    </border>
    <border>
      <left/>
      <right/>
      <top/>
      <bottom style="medium">
        <color indexed="24"/>
      </bottom>
      <diagonal/>
    </border>
    <border>
      <left/>
      <right/>
      <top/>
      <bottom style="thick">
        <color indexed="9"/>
      </bottom>
      <diagonal/>
    </border>
    <border>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right/>
      <top/>
      <bottom style="double">
        <color indexed="52"/>
      </bottom>
      <diagonal/>
    </border>
    <border>
      <left style="mediumDashed">
        <color indexed="12"/>
      </left>
      <right style="mediumDashed">
        <color indexed="12"/>
      </right>
      <top style="mediumDashed">
        <color indexed="12"/>
      </top>
      <bottom style="mediumDashed">
        <color indexed="12"/>
      </bottom>
      <diagonal/>
    </border>
    <border>
      <left style="mediumDashed">
        <color indexed="12"/>
      </left>
      <right/>
      <top style="mediumDashed">
        <color indexed="12"/>
      </top>
      <bottom/>
      <diagonal/>
    </border>
    <border>
      <left style="dotted">
        <color indexed="12"/>
      </left>
      <right style="dotted">
        <color indexed="12"/>
      </right>
      <top style="dotted">
        <color indexed="12"/>
      </top>
      <bottom style="dotted">
        <color indexed="12"/>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style="double">
        <color theme="0"/>
      </right>
      <top style="thin">
        <color theme="0" tint="-0.14993743705557422"/>
      </top>
      <bottom style="thin">
        <color theme="0" tint="-0.14993743705557422"/>
      </bottom>
      <diagonal/>
    </border>
    <border>
      <left style="thin">
        <color indexed="64"/>
      </left>
      <right style="medium">
        <color indexed="64"/>
      </right>
      <top style="thin">
        <color indexed="64"/>
      </top>
      <bottom style="thin">
        <color indexed="64"/>
      </bottom>
      <diagonal/>
    </border>
    <border>
      <left style="thin">
        <color indexed="28"/>
      </left>
      <right/>
      <top/>
      <bottom style="thin">
        <color indexed="28"/>
      </bottom>
      <diagonal/>
    </border>
    <border>
      <left style="hair">
        <color indexed="55"/>
      </left>
      <right style="hair">
        <color indexed="55"/>
      </right>
      <top style="hair">
        <color indexed="55"/>
      </top>
      <bottom style="hair">
        <color indexed="55"/>
      </bottom>
      <diagonal/>
    </border>
    <border>
      <left/>
      <right/>
      <top style="thin">
        <color indexed="62"/>
      </top>
      <bottom style="double">
        <color indexed="62"/>
      </bottom>
      <diagonal/>
    </border>
    <border>
      <left/>
      <right/>
      <top style="thin">
        <color indexed="38"/>
      </top>
      <bottom style="double">
        <color indexed="38"/>
      </bottom>
      <diagonal/>
    </border>
    <border>
      <left/>
      <right/>
      <top style="thin">
        <color indexed="64"/>
      </top>
      <bottom style="medium">
        <color indexed="64"/>
      </bottom>
      <diagonal/>
    </border>
    <border>
      <left/>
      <right style="thin">
        <color indexed="64"/>
      </right>
      <top/>
      <bottom/>
      <diagonal/>
    </border>
    <border>
      <left/>
      <right/>
      <top/>
      <bottom style="medium">
        <color indexed="18"/>
      </bottom>
      <diagonal/>
    </border>
    <border>
      <left/>
      <right style="medium">
        <color indexed="8"/>
      </right>
      <top/>
      <bottom/>
      <diagonal/>
    </border>
    <border>
      <left/>
      <right style="medium">
        <color indexed="8"/>
      </right>
      <top/>
      <bottom style="medium">
        <color indexed="8"/>
      </bottom>
      <diagonal/>
    </border>
    <border>
      <left/>
      <right/>
      <top/>
      <bottom style="medium">
        <color indexed="8"/>
      </bottom>
      <diagonal/>
    </border>
    <border>
      <left style="thin">
        <color indexed="63"/>
      </left>
      <right style="thin">
        <color indexed="63"/>
      </right>
      <top style="thin">
        <color indexed="64"/>
      </top>
      <bottom style="thin">
        <color indexed="63"/>
      </bottom>
      <diagonal/>
    </border>
    <border>
      <left/>
      <right/>
      <top style="thin">
        <color indexed="12"/>
      </top>
      <bottom style="thin">
        <color indexed="12"/>
      </bottom>
      <diagonal/>
    </border>
    <border>
      <left/>
      <right/>
      <top/>
      <bottom style="thin">
        <color indexed="12"/>
      </bottom>
      <diagonal/>
    </border>
    <border>
      <left style="slantDashDot">
        <color indexed="64"/>
      </left>
      <right style="thin">
        <color indexed="64"/>
      </right>
      <top style="slantDashDot">
        <color indexed="64"/>
      </top>
      <bottom style="thin">
        <color indexed="64"/>
      </bottom>
      <diagonal/>
    </border>
    <border>
      <left style="thin">
        <color indexed="64"/>
      </left>
      <right style="thin">
        <color indexed="64"/>
      </right>
      <top style="slantDashDot">
        <color indexed="64"/>
      </top>
      <bottom style="thin">
        <color indexed="64"/>
      </bottom>
      <diagonal/>
    </border>
    <border>
      <left style="thin">
        <color indexed="64"/>
      </left>
      <right style="slantDashDot">
        <color indexed="64"/>
      </right>
      <top style="slantDashDot">
        <color indexed="64"/>
      </top>
      <bottom style="thin">
        <color indexed="64"/>
      </bottom>
      <diagonal/>
    </border>
    <border>
      <left style="slantDashDot">
        <color indexed="64"/>
      </left>
      <right style="thin">
        <color indexed="64"/>
      </right>
      <top style="thin">
        <color indexed="64"/>
      </top>
      <bottom style="thin">
        <color indexed="64"/>
      </bottom>
      <diagonal/>
    </border>
    <border>
      <left style="thin">
        <color indexed="64"/>
      </left>
      <right style="slantDashDot">
        <color indexed="64"/>
      </right>
      <top style="thin">
        <color indexed="64"/>
      </top>
      <bottom style="thin">
        <color indexed="64"/>
      </bottom>
      <diagonal/>
    </border>
    <border>
      <left style="slantDashDot">
        <color indexed="64"/>
      </left>
      <right style="thin">
        <color indexed="64"/>
      </right>
      <top style="thin">
        <color indexed="64"/>
      </top>
      <bottom style="slantDashDot">
        <color indexed="64"/>
      </bottom>
      <diagonal/>
    </border>
    <border>
      <left style="thin">
        <color indexed="64"/>
      </left>
      <right style="thin">
        <color indexed="64"/>
      </right>
      <top style="thin">
        <color indexed="64"/>
      </top>
      <bottom style="slantDashDot">
        <color indexed="64"/>
      </bottom>
      <diagonal/>
    </border>
    <border>
      <left style="thin">
        <color indexed="64"/>
      </left>
      <right style="slantDashDot">
        <color indexed="64"/>
      </right>
      <top style="thin">
        <color indexed="64"/>
      </top>
      <bottom style="slantDashDot">
        <color indexed="64"/>
      </bottom>
      <diagonal/>
    </border>
  </borders>
  <cellStyleXfs count="8401">
    <xf numFmtId="0" fontId="0" fillId="0" borderId="0"/>
    <xf numFmtId="168" fontId="7" fillId="0" borderId="0" applyFont="0" applyFill="0" applyBorder="0" applyAlignment="0" applyProtection="0"/>
    <xf numFmtId="9" fontId="7" fillId="0" borderId="0" applyFont="0" applyFill="0" applyBorder="0" applyAlignment="0" applyProtection="0"/>
    <xf numFmtId="0" fontId="10" fillId="0" borderId="0"/>
    <xf numFmtId="0" fontId="14" fillId="0" borderId="0" applyNumberFormat="0" applyFill="0" applyBorder="0" applyAlignment="0" applyProtection="0"/>
    <xf numFmtId="0" fontId="16" fillId="0" borderId="0"/>
    <xf numFmtId="0" fontId="13" fillId="0" borderId="0"/>
    <xf numFmtId="0" fontId="13" fillId="0" borderId="0"/>
    <xf numFmtId="168" fontId="13" fillId="0" borderId="0" applyFont="0" applyFill="0" applyBorder="0" applyAlignment="0" applyProtection="0"/>
    <xf numFmtId="0" fontId="16" fillId="0" borderId="0"/>
    <xf numFmtId="9" fontId="16" fillId="0" borderId="0" applyFont="0" applyFill="0" applyBorder="0" applyAlignment="0" applyProtection="0"/>
    <xf numFmtId="0" fontId="19" fillId="0" borderId="0" applyNumberFormat="0" applyFill="0" applyBorder="0" applyAlignment="0" applyProtection="0">
      <alignment vertical="top"/>
      <protection locked="0"/>
    </xf>
    <xf numFmtId="170" fontId="13"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6" fillId="0" borderId="0"/>
    <xf numFmtId="0" fontId="16" fillId="0" borderId="0"/>
    <xf numFmtId="0" fontId="16" fillId="0" borderId="0"/>
    <xf numFmtId="0" fontId="38" fillId="0" borderId="0"/>
    <xf numFmtId="0" fontId="16" fillId="0" borderId="0"/>
    <xf numFmtId="0" fontId="38" fillId="0" borderId="0"/>
    <xf numFmtId="0" fontId="38" fillId="0" borderId="0"/>
    <xf numFmtId="0" fontId="16" fillId="0" borderId="0"/>
    <xf numFmtId="0" fontId="38" fillId="0" borderId="0"/>
    <xf numFmtId="1" fontId="16" fillId="0" borderId="0" applyFill="0" applyBorder="0" applyAlignment="0" applyProtection="0">
      <alignment horizontal="right"/>
      <protection locked="0"/>
    </xf>
    <xf numFmtId="177" fontId="39" fillId="0" borderId="0" applyFill="0" applyBorder="0" applyProtection="0"/>
    <xf numFmtId="177" fontId="39" fillId="0" borderId="0" applyFill="0" applyBorder="0" applyProtection="0"/>
    <xf numFmtId="177" fontId="39" fillId="0" borderId="0" applyFill="0" applyBorder="0" applyProtection="0"/>
    <xf numFmtId="0" fontId="35" fillId="38" borderId="0" applyNumberFormat="0" applyBorder="0" applyAlignment="0" applyProtection="0"/>
    <xf numFmtId="0" fontId="35" fillId="38" borderId="0" applyNumberFormat="0" applyBorder="0" applyAlignment="0" applyProtection="0"/>
    <xf numFmtId="0" fontId="13" fillId="14"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13" fillId="18"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13" fillId="2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13" fillId="26"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4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13"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39" borderId="0" applyNumberFormat="0" applyBorder="0" applyAlignment="0" applyProtection="0"/>
    <xf numFmtId="0" fontId="35" fillId="4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13" fillId="34" borderId="0" applyNumberFormat="0" applyBorder="0" applyAlignment="0" applyProtection="0"/>
    <xf numFmtId="0" fontId="35" fillId="46"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2" fontId="16" fillId="0" borderId="0" applyFill="0" applyBorder="0" applyAlignment="0" applyProtection="0">
      <alignment horizontal="right"/>
      <protection locked="0"/>
    </xf>
    <xf numFmtId="180" fontId="16" fillId="0" borderId="0" applyNumberFormat="0" applyFont="0" applyFill="0" applyBorder="0" applyProtection="0">
      <alignment horizontal="left" vertical="center" indent="2"/>
    </xf>
    <xf numFmtId="180" fontId="16" fillId="0" borderId="0" applyNumberFormat="0" applyFont="0" applyFill="0" applyBorder="0" applyProtection="0">
      <alignment horizontal="left" vertical="center" indent="2"/>
    </xf>
    <xf numFmtId="0" fontId="16" fillId="0" borderId="0" applyNumberFormat="0" applyFont="0" applyFill="0" applyBorder="0" applyProtection="0">
      <alignment horizontal="left" vertical="center" indent="2"/>
    </xf>
    <xf numFmtId="181" fontId="16" fillId="0" borderId="0"/>
    <xf numFmtId="0" fontId="35" fillId="47" borderId="0" applyNumberFormat="0" applyBorder="0" applyAlignment="0" applyProtection="0"/>
    <xf numFmtId="0" fontId="35" fillId="47" borderId="0" applyNumberFormat="0" applyBorder="0" applyAlignment="0" applyProtection="0"/>
    <xf numFmtId="0" fontId="13" fillId="15"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47" borderId="0" applyNumberFormat="0" applyBorder="0" applyAlignment="0" applyProtection="0"/>
    <xf numFmtId="0" fontId="35" fillId="39"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13" fillId="19"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8" borderId="0" applyNumberFormat="0" applyBorder="0" applyAlignment="0" applyProtection="0"/>
    <xf numFmtId="0" fontId="35" fillId="41"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13" fillId="23"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9" borderId="0" applyNumberFormat="0" applyBorder="0" applyAlignment="0" applyProtection="0"/>
    <xf numFmtId="0" fontId="35" fillId="43"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13" fillId="27"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44" borderId="0" applyNumberFormat="0" applyBorder="0" applyAlignment="0" applyProtection="0"/>
    <xf numFmtId="0" fontId="35" fillId="39"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13" fillId="31"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47"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13" fillId="35"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51" borderId="0" applyNumberFormat="0" applyBorder="0" applyAlignment="0" applyProtection="0"/>
    <xf numFmtId="0" fontId="35" fillId="41" borderId="0" applyNumberFormat="0" applyBorder="0" applyAlignment="0" applyProtection="0"/>
    <xf numFmtId="182" fontId="40" fillId="0" borderId="0" applyFill="0" applyBorder="0" applyAlignment="0" applyProtection="0">
      <alignment horizontal="left"/>
    </xf>
    <xf numFmtId="182" fontId="40" fillId="0" borderId="0" applyFill="0" applyBorder="0" applyAlignment="0" applyProtection="0">
      <alignment horizontal="left"/>
    </xf>
    <xf numFmtId="182" fontId="40" fillId="0" borderId="0" applyFill="0" applyBorder="0" applyAlignment="0" applyProtection="0">
      <alignment horizontal="left"/>
    </xf>
    <xf numFmtId="180" fontId="16" fillId="0" borderId="0" applyNumberFormat="0" applyFont="0" applyFill="0" applyBorder="0" applyProtection="0">
      <alignment horizontal="left" vertical="center" indent="5"/>
    </xf>
    <xf numFmtId="180" fontId="16" fillId="0" borderId="0" applyNumberFormat="0" applyFont="0" applyFill="0" applyBorder="0" applyProtection="0">
      <alignment horizontal="left" vertical="center" indent="5"/>
    </xf>
    <xf numFmtId="0" fontId="16" fillId="0" borderId="0" applyNumberFormat="0" applyFont="0" applyFill="0" applyBorder="0" applyProtection="0">
      <alignment horizontal="left" vertical="center" indent="5"/>
    </xf>
    <xf numFmtId="0" fontId="41" fillId="52" borderId="0" applyNumberFormat="0" applyBorder="0" applyAlignment="0" applyProtection="0"/>
    <xf numFmtId="0" fontId="41" fillId="52" borderId="0" applyNumberFormat="0" applyBorder="0" applyAlignment="0" applyProtection="0"/>
    <xf numFmtId="0" fontId="34" fillId="16"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34" fillId="20"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48" borderId="0" applyNumberFormat="0" applyBorder="0" applyAlignment="0" applyProtection="0"/>
    <xf numFmtId="0" fontId="41" fillId="5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34" fillId="24"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49" borderId="0" applyNumberFormat="0" applyBorder="0" applyAlignment="0" applyProtection="0"/>
    <xf numFmtId="0" fontId="41" fillId="54"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34" fillId="28"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55" borderId="0" applyNumberFormat="0" applyBorder="0" applyAlignment="0" applyProtection="0"/>
    <xf numFmtId="0" fontId="41" fillId="39"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34" fillId="32"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6" borderId="0" applyNumberFormat="0" applyBorder="0" applyAlignment="0" applyProtection="0"/>
    <xf numFmtId="0" fontId="41" fillId="50"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34" fillId="36"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57" borderId="0" applyNumberFormat="0" applyBorder="0" applyAlignment="0" applyProtection="0"/>
    <xf numFmtId="0" fontId="41" fillId="41" borderId="0" applyNumberFormat="0" applyBorder="0" applyAlignment="0" applyProtection="0"/>
    <xf numFmtId="0" fontId="16" fillId="0" borderId="0" applyNumberFormat="0" applyFill="0" applyBorder="0" applyAlignment="0" applyProtection="0"/>
    <xf numFmtId="0" fontId="41" fillId="58" borderId="0" applyNumberFormat="0" applyBorder="0" applyAlignment="0" applyProtection="0"/>
    <xf numFmtId="0" fontId="41" fillId="58" borderId="0" applyNumberFormat="0" applyBorder="0" applyAlignment="0" applyProtection="0"/>
    <xf numFmtId="0" fontId="34" fillId="13"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58" borderId="0" applyNumberFormat="0" applyBorder="0" applyAlignment="0" applyProtection="0"/>
    <xf numFmtId="0" fontId="41" fillId="59" borderId="0" applyNumberFormat="0" applyBorder="0" applyAlignment="0" applyProtection="0"/>
    <xf numFmtId="0" fontId="41" fillId="60" borderId="0" applyNumberFormat="0" applyBorder="0" applyAlignment="0" applyProtection="0"/>
    <xf numFmtId="0" fontId="41" fillId="60" borderId="0" applyNumberFormat="0" applyBorder="0" applyAlignment="0" applyProtection="0"/>
    <xf numFmtId="0" fontId="34" fillId="17" borderId="0" applyNumberFormat="0" applyBorder="0" applyAlignment="0" applyProtection="0"/>
    <xf numFmtId="0" fontId="41" fillId="60" borderId="0" applyNumberFormat="0" applyBorder="0" applyAlignment="0" applyProtection="0"/>
    <xf numFmtId="0" fontId="41" fillId="60"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60" borderId="0" applyNumberFormat="0" applyBorder="0" applyAlignment="0" applyProtection="0"/>
    <xf numFmtId="0" fontId="41" fillId="52"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34" fillId="2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61" borderId="0" applyNumberFormat="0" applyBorder="0" applyAlignment="0" applyProtection="0"/>
    <xf numFmtId="0" fontId="41" fillId="52"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34" fillId="2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55" borderId="0" applyNumberFormat="0" applyBorder="0" applyAlignment="0" applyProtection="0"/>
    <xf numFmtId="0" fontId="41" fillId="62"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34" fillId="29"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34" fillId="3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183" fontId="42" fillId="0" borderId="0" applyNumberFormat="0" applyFill="0" applyBorder="0" applyAlignment="0">
      <alignment vertical="center"/>
      <protection locked="0"/>
    </xf>
    <xf numFmtId="183" fontId="42" fillId="0" borderId="0" applyNumberFormat="0" applyFill="0" applyBorder="0" applyAlignment="0">
      <alignment vertical="center"/>
      <protection locked="0"/>
    </xf>
    <xf numFmtId="0" fontId="16" fillId="0" borderId="0" applyNumberFormat="0" applyFont="0" applyFill="0" applyBorder="0" applyAlignment="0">
      <protection locked="0"/>
    </xf>
    <xf numFmtId="0" fontId="16" fillId="0" borderId="0" applyNumberFormat="0" applyFont="0" applyFill="0" applyBorder="0" applyAlignment="0">
      <protection locked="0"/>
    </xf>
    <xf numFmtId="0" fontId="16" fillId="0" borderId="0" applyNumberFormat="0" applyFont="0" applyFill="0" applyBorder="0" applyAlignment="0">
      <protection locked="0"/>
    </xf>
    <xf numFmtId="183" fontId="42" fillId="0" borderId="0" applyNumberFormat="0" applyFill="0" applyBorder="0" applyAlignment="0">
      <alignment vertical="center"/>
      <protection locked="0"/>
    </xf>
    <xf numFmtId="0" fontId="43" fillId="0" borderId="0"/>
    <xf numFmtId="4" fontId="44" fillId="64" borderId="1">
      <alignment horizontal="right" vertical="center"/>
    </xf>
    <xf numFmtId="4" fontId="44" fillId="65" borderId="0" applyBorder="0">
      <alignment horizontal="right" vertical="center"/>
    </xf>
    <xf numFmtId="4" fontId="44" fillId="65" borderId="0" applyBorder="0">
      <alignment horizontal="right" vertical="center"/>
    </xf>
    <xf numFmtId="0" fontId="45" fillId="0" borderId="0"/>
    <xf numFmtId="0" fontId="46" fillId="40" borderId="0" applyNumberFormat="0" applyBorder="0" applyAlignment="0" applyProtection="0"/>
    <xf numFmtId="0" fontId="46" fillId="40" borderId="0" applyNumberFormat="0" applyBorder="0" applyAlignment="0" applyProtection="0"/>
    <xf numFmtId="0" fontId="25" fillId="6"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184" fontId="47" fillId="66" borderId="12" applyNumberFormat="0" applyBorder="0" applyAlignment="0">
      <alignment horizontal="centerContinuous" vertical="center"/>
      <protection hidden="1"/>
    </xf>
    <xf numFmtId="1" fontId="48" fillId="67" borderId="8" applyNumberFormat="0" applyBorder="0" applyAlignment="0">
      <alignment horizontal="center" vertical="top" wrapText="1"/>
      <protection hidden="1"/>
    </xf>
    <xf numFmtId="0" fontId="16" fillId="47" borderId="0" applyNumberFormat="0" applyBorder="0" applyAlignment="0">
      <protection locked="0"/>
    </xf>
    <xf numFmtId="0" fontId="49" fillId="0" borderId="0" applyNumberFormat="0" applyFill="0" applyBorder="0" applyAlignment="0" applyProtection="0">
      <alignment vertical="top"/>
      <protection locked="0"/>
    </xf>
    <xf numFmtId="37" fontId="50" fillId="0" borderId="0" applyFill="0" applyBorder="0" applyAlignment="0" applyProtection="0">
      <alignment horizontal="right"/>
      <protection locked="0"/>
    </xf>
    <xf numFmtId="0" fontId="18" fillId="0" borderId="0">
      <alignment horizontal="right"/>
    </xf>
    <xf numFmtId="0" fontId="18" fillId="0" borderId="0">
      <alignment horizontal="right"/>
    </xf>
    <xf numFmtId="0" fontId="18" fillId="0" borderId="0">
      <alignment horizontal="right"/>
    </xf>
    <xf numFmtId="0" fontId="51" fillId="0" borderId="0"/>
    <xf numFmtId="185" fontId="45" fillId="0" borderId="0"/>
    <xf numFmtId="0" fontId="52" fillId="68" borderId="0"/>
    <xf numFmtId="0" fontId="53" fillId="46" borderId="24" applyNumberFormat="0" applyAlignment="0" applyProtection="0"/>
    <xf numFmtId="0" fontId="38" fillId="69" borderId="0" applyNumberFormat="0" applyAlignment="0" applyProtection="0"/>
    <xf numFmtId="0" fontId="53" fillId="46" borderId="24" applyNumberFormat="0" applyAlignment="0" applyProtection="0"/>
    <xf numFmtId="0" fontId="38" fillId="69" borderId="0" applyNumberFormat="0" applyAlignment="0" applyProtection="0"/>
    <xf numFmtId="0" fontId="29" fillId="10" borderId="18" applyNumberFormat="0" applyAlignment="0" applyProtection="0"/>
    <xf numFmtId="0" fontId="53" fillId="70" borderId="24" applyNumberFormat="0" applyAlignment="0" applyProtection="0"/>
    <xf numFmtId="0" fontId="53" fillId="46" borderId="24" applyNumberFormat="0" applyAlignment="0" applyProtection="0"/>
    <xf numFmtId="0" fontId="53" fillId="46" borderId="24" applyNumberFormat="0" applyAlignment="0" applyProtection="0"/>
    <xf numFmtId="0" fontId="53" fillId="46" borderId="24" applyNumberFormat="0" applyAlignment="0" applyProtection="0"/>
    <xf numFmtId="0" fontId="53" fillId="70" borderId="24" applyNumberFormat="0" applyAlignment="0" applyProtection="0"/>
    <xf numFmtId="0" fontId="53" fillId="70" borderId="24" applyNumberFormat="0" applyAlignment="0" applyProtection="0"/>
    <xf numFmtId="0" fontId="53" fillId="46" borderId="24" applyNumberFormat="0" applyAlignment="0" applyProtection="0"/>
    <xf numFmtId="0" fontId="53" fillId="70" borderId="24" applyNumberFormat="0" applyAlignment="0" applyProtection="0"/>
    <xf numFmtId="0" fontId="54" fillId="71" borderId="0" applyNumberFormat="0" applyBorder="0" applyAlignment="0" applyProtection="0"/>
    <xf numFmtId="3" fontId="18" fillId="37" borderId="1">
      <alignment horizontal="right"/>
    </xf>
    <xf numFmtId="0" fontId="55" fillId="72" borderId="25" applyNumberFormat="0" applyAlignment="0" applyProtection="0"/>
    <xf numFmtId="0" fontId="55" fillId="72" borderId="25" applyNumberFormat="0" applyAlignment="0" applyProtection="0"/>
    <xf numFmtId="0" fontId="31" fillId="11" borderId="21" applyNumberFormat="0" applyAlignment="0" applyProtection="0"/>
    <xf numFmtId="0" fontId="55" fillId="72" borderId="25" applyNumberFormat="0" applyAlignment="0" applyProtection="0"/>
    <xf numFmtId="0" fontId="55" fillId="72" borderId="25" applyNumberFormat="0" applyAlignment="0" applyProtection="0"/>
    <xf numFmtId="0" fontId="55" fillId="48" borderId="25" applyNumberFormat="0" applyAlignment="0" applyProtection="0"/>
    <xf numFmtId="0" fontId="55" fillId="48" borderId="25" applyNumberFormat="0" applyAlignment="0" applyProtection="0"/>
    <xf numFmtId="0" fontId="55" fillId="72" borderId="25" applyNumberFormat="0" applyAlignment="0" applyProtection="0"/>
    <xf numFmtId="0" fontId="55" fillId="48" borderId="25" applyNumberFormat="0" applyAlignment="0" applyProtection="0"/>
    <xf numFmtId="0" fontId="56" fillId="73" borderId="26" applyNumberFormat="0" applyAlignment="0" applyProtection="0"/>
    <xf numFmtId="0" fontId="57" fillId="73" borderId="26" applyNumberFormat="0" applyAlignment="0" applyProtection="0"/>
    <xf numFmtId="0" fontId="58" fillId="74" borderId="26" applyAlignment="0" applyProtection="0"/>
    <xf numFmtId="186" fontId="59" fillId="0" borderId="0"/>
    <xf numFmtId="0" fontId="60" fillId="75" borderId="27" applyProtection="0">
      <alignment horizontal="center" vertical="center"/>
    </xf>
    <xf numFmtId="1" fontId="61" fillId="0" borderId="28">
      <alignment vertical="top"/>
    </xf>
    <xf numFmtId="177" fontId="62" fillId="0" borderId="0" applyBorder="0">
      <alignment horizontal="right"/>
    </xf>
    <xf numFmtId="177" fontId="62" fillId="0" borderId="29" applyAlignment="0">
      <alignment horizontal="right"/>
    </xf>
    <xf numFmtId="178"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applyFont="0" applyFill="0" applyBorder="0" applyAlignment="0" applyProtection="0"/>
    <xf numFmtId="187" fontId="16" fillId="0" borderId="0" applyFont="0" applyFill="0" applyBorder="0" applyAlignment="0" applyProtection="0"/>
    <xf numFmtId="178" fontId="16" fillId="0" borderId="0" applyFont="0" applyFill="0" applyBorder="0" applyAlignment="0" applyProtection="0"/>
    <xf numFmtId="178" fontId="16" fillId="0" borderId="0" applyFont="0" applyFill="0" applyBorder="0" applyAlignment="0" applyProtection="0"/>
    <xf numFmtId="178" fontId="16" fillId="0" borderId="0" applyFont="0" applyFill="0" applyBorder="0" applyAlignment="0" applyProtection="0"/>
    <xf numFmtId="187" fontId="16"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16"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36" fillId="0" borderId="0" applyFont="0" applyFill="0" applyBorder="0" applyAlignment="0" applyProtection="0"/>
    <xf numFmtId="167" fontId="16" fillId="0" borderId="0" applyFont="0" applyFill="0" applyBorder="0" applyAlignment="0" applyProtection="0"/>
    <xf numFmtId="167" fontId="36"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88" fontId="16"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89" fontId="16" fillId="0" borderId="0" applyBorder="0">
      <alignment horizontal="right"/>
    </xf>
    <xf numFmtId="190" fontId="65" fillId="0" borderId="0" applyFont="0" applyFill="0" applyBorder="0" applyAlignment="0" applyProtection="0"/>
    <xf numFmtId="168" fontId="16" fillId="0" borderId="0" applyFont="0" applyFill="0" applyBorder="0" applyAlignment="0" applyProtection="0"/>
    <xf numFmtId="191" fontId="16" fillId="0" borderId="0" applyFont="0" applyFill="0" applyBorder="0" applyAlignment="0" applyProtection="0"/>
    <xf numFmtId="168" fontId="16" fillId="0" borderId="0" applyFont="0" applyFill="0" applyBorder="0" applyAlignment="0" applyProtection="0"/>
    <xf numFmtId="168" fontId="64" fillId="0" borderId="0" applyFont="0" applyFill="0" applyBorder="0" applyAlignment="0" applyProtection="0"/>
    <xf numFmtId="168" fontId="16" fillId="0" borderId="0" applyFont="0" applyFill="0" applyBorder="0" applyAlignment="0" applyProtection="0"/>
    <xf numFmtId="168" fontId="64" fillId="0" borderId="0" applyFont="0" applyFill="0" applyBorder="0" applyAlignment="0" applyProtection="0"/>
    <xf numFmtId="168" fontId="16" fillId="0" borderId="0" applyFont="0" applyFill="0" applyBorder="0" applyAlignment="0" applyProtection="0"/>
    <xf numFmtId="191" fontId="16" fillId="0" borderId="0" applyFont="0" applyFill="0" applyBorder="0" applyAlignment="0" applyProtection="0"/>
    <xf numFmtId="168" fontId="16" fillId="0" borderId="0" applyFont="0" applyFill="0" applyBorder="0" applyAlignment="0" applyProtection="0"/>
    <xf numFmtId="168" fontId="64" fillId="0" borderId="0" applyFont="0" applyFill="0" applyBorder="0" applyAlignment="0" applyProtection="0"/>
    <xf numFmtId="168" fontId="16" fillId="0" borderId="0" applyFont="0" applyFill="0" applyBorder="0" applyAlignment="0" applyProtection="0"/>
    <xf numFmtId="191" fontId="16" fillId="0" borderId="0" applyFont="0" applyFill="0" applyBorder="0" applyAlignment="0" applyProtection="0"/>
    <xf numFmtId="168" fontId="16" fillId="0" borderId="0" applyFont="0" applyFill="0" applyBorder="0" applyAlignment="0" applyProtection="0"/>
    <xf numFmtId="191" fontId="16" fillId="0" borderId="0" applyFont="0" applyFill="0" applyBorder="0" applyAlignment="0" applyProtection="0"/>
    <xf numFmtId="168" fontId="16" fillId="0" borderId="0" applyFont="0" applyFill="0" applyBorder="0" applyAlignment="0" applyProtection="0"/>
    <xf numFmtId="168" fontId="64" fillId="0" borderId="0" applyFont="0" applyFill="0" applyBorder="0" applyAlignment="0" applyProtection="0"/>
    <xf numFmtId="168" fontId="16" fillId="0" borderId="0" applyFont="0" applyFill="0" applyBorder="0" applyAlignment="0" applyProtection="0"/>
    <xf numFmtId="168" fontId="64" fillId="0" borderId="0" applyFont="0" applyFill="0" applyBorder="0" applyAlignment="0" applyProtection="0"/>
    <xf numFmtId="168" fontId="16" fillId="0" borderId="0" applyFont="0" applyFill="0" applyBorder="0" applyAlignment="0" applyProtection="0"/>
    <xf numFmtId="168" fontId="64" fillId="0" borderId="0" applyFont="0" applyFill="0" applyBorder="0" applyAlignment="0" applyProtection="0"/>
    <xf numFmtId="168" fontId="16" fillId="0" borderId="0" applyFont="0" applyFill="0" applyBorder="0" applyAlignment="0" applyProtection="0"/>
    <xf numFmtId="169" fontId="16" fillId="0" borderId="0" applyFont="0" applyFill="0" applyBorder="0" applyAlignment="0" applyProtection="0"/>
    <xf numFmtId="168" fontId="16" fillId="0" borderId="0" applyFont="0" applyFill="0" applyBorder="0" applyAlignment="0" applyProtection="0"/>
    <xf numFmtId="180"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66" fillId="0" borderId="0" applyFont="0" applyFill="0" applyBorder="0" applyAlignment="0" applyProtection="0"/>
    <xf numFmtId="168" fontId="16" fillId="0" borderId="0" applyFont="0" applyFill="0" applyBorder="0" applyAlignment="0" applyProtection="0"/>
    <xf numFmtId="168" fontId="66" fillId="0" borderId="0" applyFont="0" applyFill="0" applyBorder="0" applyAlignment="0" applyProtection="0"/>
    <xf numFmtId="168" fontId="66" fillId="0" borderId="0" applyFont="0" applyFill="0" applyBorder="0" applyAlignment="0" applyProtection="0"/>
    <xf numFmtId="168" fontId="16" fillId="0" borderId="0" applyFont="0" applyFill="0" applyBorder="0" applyAlignment="0" applyProtection="0"/>
    <xf numFmtId="0" fontId="16" fillId="0" borderId="0" applyFont="0" applyFill="0" applyBorder="0" applyAlignment="0" applyProtection="0"/>
    <xf numFmtId="168" fontId="63" fillId="0" borderId="0" applyFont="0" applyFill="0" applyBorder="0" applyAlignment="0" applyProtection="0"/>
    <xf numFmtId="168" fontId="64"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4"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4"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4"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4"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4"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4"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4"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4"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4" fillId="0" borderId="0" applyFont="0" applyFill="0" applyBorder="0" applyAlignment="0" applyProtection="0"/>
    <xf numFmtId="168" fontId="63" fillId="0" borderId="0" applyFont="0" applyFill="0" applyBorder="0" applyAlignment="0" applyProtection="0"/>
    <xf numFmtId="168" fontId="35"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6"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6" fillId="0" borderId="0" applyFont="0" applyFill="0" applyBorder="0" applyAlignment="0" applyProtection="0"/>
    <xf numFmtId="168" fontId="63" fillId="0" borderId="0" applyFont="0" applyFill="0" applyBorder="0" applyAlignment="0" applyProtection="0"/>
    <xf numFmtId="168" fontId="64"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4" fillId="0" borderId="0" applyFont="0" applyFill="0" applyBorder="0" applyAlignment="0" applyProtection="0"/>
    <xf numFmtId="168" fontId="63" fillId="0" borderId="0" applyFont="0" applyFill="0" applyBorder="0" applyAlignment="0" applyProtection="0"/>
    <xf numFmtId="191" fontId="16" fillId="0" borderId="0" applyFont="0" applyFill="0" applyBorder="0" applyAlignment="0" applyProtection="0"/>
    <xf numFmtId="168" fontId="63" fillId="0" borderId="0" applyFont="0" applyFill="0" applyBorder="0" applyAlignment="0" applyProtection="0"/>
    <xf numFmtId="168" fontId="64"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4"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4"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4"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4" fillId="0" borderId="0" applyFont="0" applyFill="0" applyBorder="0" applyAlignment="0" applyProtection="0"/>
    <xf numFmtId="168" fontId="63" fillId="0" borderId="0" applyFont="0" applyFill="0" applyBorder="0" applyAlignment="0" applyProtection="0"/>
    <xf numFmtId="168" fontId="67" fillId="0" borderId="0" applyFont="0" applyFill="0" applyBorder="0" applyAlignment="0" applyProtection="0"/>
    <xf numFmtId="168" fontId="68" fillId="0" borderId="0" applyFont="0" applyFill="0" applyBorder="0" applyAlignment="0" applyProtection="0"/>
    <xf numFmtId="168" fontId="67" fillId="0" borderId="0" applyFont="0" applyFill="0" applyBorder="0" applyAlignment="0" applyProtection="0"/>
    <xf numFmtId="168" fontId="16" fillId="0" borderId="0" applyFont="0" applyFill="0" applyBorder="0" applyAlignment="0" applyProtection="0"/>
    <xf numFmtId="168" fontId="35" fillId="0" borderId="0" applyFont="0" applyFill="0" applyBorder="0" applyAlignment="0" applyProtection="0"/>
    <xf numFmtId="168" fontId="16"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5" fillId="0" borderId="0" applyFont="0" applyFill="0" applyBorder="0" applyAlignment="0" applyProtection="0"/>
    <xf numFmtId="168" fontId="16" fillId="0" borderId="0" applyFont="0" applyFill="0" applyBorder="0" applyAlignment="0" applyProtection="0"/>
    <xf numFmtId="168" fontId="35"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69" fillId="0" borderId="0" applyFont="0" applyFill="0" applyBorder="0" applyAlignment="0" applyProtection="0"/>
    <xf numFmtId="168" fontId="35" fillId="0" borderId="0" applyFont="0" applyFill="0" applyBorder="0" applyAlignment="0" applyProtection="0"/>
    <xf numFmtId="168" fontId="64" fillId="0" borderId="0" applyFont="0" applyFill="0" applyBorder="0" applyAlignment="0" applyProtection="0"/>
    <xf numFmtId="168" fontId="35" fillId="0" borderId="0" applyFont="0" applyFill="0" applyBorder="0" applyAlignment="0" applyProtection="0"/>
    <xf numFmtId="168" fontId="16" fillId="0" borderId="0" applyFont="0" applyFill="0" applyBorder="0" applyAlignment="0" applyProtection="0"/>
    <xf numFmtId="168" fontId="64" fillId="0" borderId="0" applyFont="0" applyFill="0" applyBorder="0" applyAlignment="0" applyProtection="0"/>
    <xf numFmtId="192" fontId="16" fillId="0" borderId="0" applyFill="0" applyBorder="0" applyAlignment="0" applyProtection="0"/>
    <xf numFmtId="192" fontId="16" fillId="0" borderId="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0" fontId="70" fillId="0" borderId="0"/>
    <xf numFmtId="180" fontId="71" fillId="0" borderId="0" applyNumberFormat="0" applyFill="0" applyBorder="0" applyAlignment="0" applyProtection="0"/>
    <xf numFmtId="180" fontId="71" fillId="0" borderId="0" applyNumberFormat="0" applyFill="0" applyBorder="0" applyAlignment="0" applyProtection="0"/>
    <xf numFmtId="180" fontId="71" fillId="0" borderId="0" applyNumberFormat="0" applyFill="0" applyBorder="0" applyAlignment="0" applyProtection="0"/>
    <xf numFmtId="0" fontId="71" fillId="0" borderId="0" applyNumberFormat="0" applyFill="0" applyBorder="0" applyAlignment="0" applyProtection="0"/>
    <xf numFmtId="194" fontId="71" fillId="0" borderId="0" applyNumberFormat="0" applyFill="0" applyBorder="0" applyAlignment="0" applyProtection="0"/>
    <xf numFmtId="180" fontId="71" fillId="0" borderId="0" applyNumberFormat="0" applyFill="0" applyBorder="0" applyAlignment="0" applyProtection="0"/>
    <xf numFmtId="194" fontId="71" fillId="0" borderId="0" applyNumberFormat="0" applyFill="0" applyBorder="0" applyAlignment="0" applyProtection="0"/>
    <xf numFmtId="180" fontId="71" fillId="0" borderId="0" applyNumberFormat="0" applyFill="0" applyBorder="0" applyAlignment="0" applyProtection="0"/>
    <xf numFmtId="194" fontId="71" fillId="0" borderId="0" applyNumberFormat="0" applyFill="0" applyBorder="0" applyAlignment="0" applyProtection="0"/>
    <xf numFmtId="180" fontId="71" fillId="0" borderId="0" applyNumberFormat="0" applyFill="0" applyBorder="0" applyAlignment="0" applyProtection="0"/>
    <xf numFmtId="18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38" fillId="77" borderId="26" applyNumberFormat="0" applyAlignment="0" applyProtection="0"/>
    <xf numFmtId="0" fontId="58" fillId="77" borderId="26" applyNumberFormat="0" applyAlignment="0" applyProtection="0"/>
    <xf numFmtId="180" fontId="72" fillId="0" borderId="0" applyNumberFormat="0">
      <alignment horizontal="right"/>
    </xf>
    <xf numFmtId="180" fontId="72" fillId="0" borderId="0" applyNumberFormat="0">
      <alignment horizontal="right"/>
    </xf>
    <xf numFmtId="0" fontId="72" fillId="0" borderId="0" applyNumberFormat="0">
      <alignment horizontal="right"/>
    </xf>
    <xf numFmtId="180" fontId="73" fillId="0" borderId="0" applyNumberFormat="0" applyFill="0" applyBorder="0" applyProtection="0">
      <alignment horizontal="left"/>
    </xf>
    <xf numFmtId="180" fontId="73" fillId="0" borderId="0" applyNumberFormat="0" applyFill="0" applyBorder="0" applyProtection="0">
      <alignment horizontal="left"/>
    </xf>
    <xf numFmtId="0" fontId="73" fillId="0" borderId="0" applyNumberFormat="0" applyFill="0" applyBorder="0" applyProtection="0">
      <alignment horizontal="left"/>
    </xf>
    <xf numFmtId="180" fontId="74" fillId="0" borderId="0" applyNumberFormat="0" applyFill="0" applyBorder="0" applyProtection="0">
      <alignment horizontal="left"/>
    </xf>
    <xf numFmtId="180" fontId="74" fillId="0" borderId="0" applyNumberFormat="0" applyFill="0" applyBorder="0" applyProtection="0">
      <alignment horizontal="left"/>
    </xf>
    <xf numFmtId="0" fontId="74" fillId="0" borderId="0" applyNumberFormat="0" applyFill="0" applyBorder="0" applyProtection="0">
      <alignment horizontal="left"/>
    </xf>
    <xf numFmtId="195" fontId="75" fillId="0" borderId="0"/>
    <xf numFmtId="196" fontId="76" fillId="0" borderId="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80" fontId="44" fillId="65" borderId="30">
      <alignment horizontal="left" vertical="center"/>
    </xf>
    <xf numFmtId="180" fontId="44" fillId="65" borderId="30">
      <alignment horizontal="left" vertical="center"/>
    </xf>
    <xf numFmtId="0" fontId="44" fillId="65" borderId="30">
      <alignment horizontal="left" vertical="center"/>
    </xf>
    <xf numFmtId="0" fontId="77" fillId="0" borderId="0" applyFill="0" applyBorder="0" applyAlignment="0" applyProtection="0"/>
    <xf numFmtId="0" fontId="78" fillId="0" borderId="0" applyNumberFormat="0" applyBorder="0" applyProtection="0">
      <alignment horizontal="left" vertical="center" indent="1"/>
    </xf>
    <xf numFmtId="0" fontId="79" fillId="0" borderId="0" applyFill="0" applyBorder="0" applyAlignment="0">
      <alignment horizontal="left"/>
    </xf>
    <xf numFmtId="197" fontId="80" fillId="0" borderId="0" applyFill="0" applyBorder="0" applyAlignment="0" applyProtection="0">
      <alignment horizontal="right"/>
    </xf>
    <xf numFmtId="198" fontId="16" fillId="78" borderId="31" applyFill="0" applyBorder="0" applyAlignment="0" applyProtection="0"/>
    <xf numFmtId="166" fontId="16" fillId="0" borderId="0" applyFill="0" applyBorder="0" applyAlignment="0" applyProtection="0"/>
    <xf numFmtId="166" fontId="16" fillId="0" borderId="0" applyFill="0" applyBorder="0" applyAlignment="0" applyProtection="0"/>
    <xf numFmtId="166" fontId="16" fillId="0" borderId="0" applyFill="0" applyBorder="0" applyAlignment="0" applyProtection="0"/>
    <xf numFmtId="166" fontId="16" fillId="0" borderId="0" applyFill="0" applyBorder="0" applyAlignment="0" applyProtection="0"/>
    <xf numFmtId="166" fontId="16" fillId="0" borderId="0" applyFill="0" applyBorder="0" applyAlignment="0" applyProtection="0"/>
    <xf numFmtId="166" fontId="16" fillId="0" borderId="0" applyFill="0" applyBorder="0" applyAlignment="0" applyProtection="0"/>
    <xf numFmtId="166" fontId="16" fillId="0" borderId="0" applyFill="0" applyBorder="0" applyAlignment="0" applyProtection="0"/>
    <xf numFmtId="166" fontId="16" fillId="0" borderId="0" applyFill="0" applyBorder="0" applyAlignment="0" applyProtection="0"/>
    <xf numFmtId="165" fontId="16" fillId="0" borderId="0" applyFill="0" applyBorder="0" applyAlignment="0" applyProtection="0"/>
    <xf numFmtId="165" fontId="16" fillId="0" borderId="0" applyFill="0" applyBorder="0" applyAlignment="0" applyProtection="0"/>
    <xf numFmtId="165" fontId="16" fillId="0" borderId="0" applyFill="0" applyBorder="0" applyAlignment="0" applyProtection="0"/>
    <xf numFmtId="165" fontId="16" fillId="0" borderId="0" applyFill="0" applyBorder="0" applyAlignment="0" applyProtection="0"/>
    <xf numFmtId="165" fontId="16" fillId="0" borderId="0" applyFill="0" applyBorder="0" applyAlignment="0" applyProtection="0"/>
    <xf numFmtId="165" fontId="16" fillId="0" borderId="0" applyFill="0" applyBorder="0" applyAlignment="0" applyProtection="0"/>
    <xf numFmtId="165" fontId="16" fillId="0" borderId="0" applyFill="0" applyBorder="0" applyAlignment="0" applyProtection="0"/>
    <xf numFmtId="165" fontId="16" fillId="0" borderId="0" applyFill="0" applyBorder="0" applyAlignment="0" applyProtection="0"/>
    <xf numFmtId="165" fontId="16" fillId="0" borderId="0" applyFill="0" applyBorder="0" applyAlignment="0" applyProtection="0"/>
    <xf numFmtId="166" fontId="16" fillId="0" borderId="0" applyFill="0" applyBorder="0" applyAlignment="0" applyProtection="0"/>
    <xf numFmtId="180" fontId="16" fillId="0" borderId="29"/>
    <xf numFmtId="0" fontId="16" fillId="79" borderId="0">
      <alignment horizontal="center"/>
    </xf>
    <xf numFmtId="0" fontId="81" fillId="0" borderId="0" applyFill="0" applyBorder="0">
      <alignment horizontal="left" vertical="center"/>
    </xf>
    <xf numFmtId="0" fontId="82" fillId="80" borderId="5" applyAlignment="0"/>
    <xf numFmtId="199" fontId="16" fillId="0" borderId="0">
      <alignment horizontal="center"/>
    </xf>
    <xf numFmtId="199" fontId="16" fillId="0" borderId="0">
      <alignment horizontal="center"/>
    </xf>
    <xf numFmtId="199" fontId="16" fillId="0" borderId="0">
      <alignment horizontal="center"/>
    </xf>
    <xf numFmtId="199" fontId="16" fillId="0" borderId="0">
      <alignment horizontal="center"/>
    </xf>
    <xf numFmtId="199" fontId="16" fillId="0" borderId="0">
      <alignment horizontal="center"/>
    </xf>
    <xf numFmtId="199" fontId="16" fillId="0" borderId="0">
      <alignment horizontal="center"/>
    </xf>
    <xf numFmtId="199" fontId="16" fillId="0" borderId="0">
      <alignment horizontal="center"/>
    </xf>
    <xf numFmtId="199" fontId="16" fillId="0" borderId="0">
      <alignment horizontal="center"/>
    </xf>
    <xf numFmtId="199" fontId="16" fillId="0" borderId="0">
      <alignment horizontal="center"/>
    </xf>
    <xf numFmtId="200" fontId="83" fillId="65" borderId="0" applyFill="0" applyBorder="0" applyAlignment="0" applyProtection="0">
      <alignment horizontal="right"/>
      <protection locked="0"/>
    </xf>
    <xf numFmtId="201" fontId="38" fillId="0" borderId="0" applyFont="0" applyFill="0" applyBorder="0" applyAlignment="0" applyProtection="0"/>
    <xf numFmtId="201" fontId="39" fillId="0" borderId="0" applyFont="0" applyFill="0" applyBorder="0" applyAlignment="0" applyProtection="0"/>
    <xf numFmtId="201" fontId="38" fillId="0" borderId="0" applyFont="0" applyFill="0" applyBorder="0" applyAlignment="0" applyProtection="0"/>
    <xf numFmtId="201" fontId="38" fillId="0" borderId="0" applyFont="0" applyFill="0" applyBorder="0" applyAlignment="0" applyProtection="0"/>
    <xf numFmtId="200" fontId="83" fillId="65" borderId="0" applyFill="0" applyBorder="0" applyAlignment="0" applyProtection="0">
      <alignment horizontal="right"/>
      <protection locked="0"/>
    </xf>
    <xf numFmtId="201" fontId="38" fillId="0" borderId="0" applyFon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33"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180" fontId="86" fillId="72" borderId="0" applyNumberFormat="0" applyFont="0" applyBorder="0" applyAlignment="0" applyProtection="0"/>
    <xf numFmtId="180" fontId="86" fillId="72" borderId="0" applyNumberFormat="0" applyFont="0" applyBorder="0" applyAlignment="0" applyProtection="0"/>
    <xf numFmtId="0" fontId="86" fillId="72" borderId="0" applyNumberFormat="0" applyFont="0" applyBorder="0" applyAlignment="0" applyProtection="0"/>
    <xf numFmtId="180" fontId="87" fillId="0" borderId="0" applyNumberFormat="0" applyFill="0" applyBorder="0" applyAlignment="0" applyProtection="0"/>
    <xf numFmtId="180" fontId="87" fillId="0" borderId="0" applyNumberFormat="0" applyFill="0" applyBorder="0" applyAlignment="0" applyProtection="0"/>
    <xf numFmtId="0" fontId="87" fillId="0" borderId="0" applyNumberFormat="0" applyFill="0" applyBorder="0" applyAlignment="0" applyProtection="0"/>
    <xf numFmtId="202" fontId="88" fillId="0" borderId="0" applyFill="0" applyBorder="0"/>
    <xf numFmtId="15" fontId="36" fillId="0" borderId="0" applyFill="0" applyBorder="0" applyProtection="0">
      <alignment horizontal="center"/>
    </xf>
    <xf numFmtId="180" fontId="86" fillId="40" borderId="0" applyNumberFormat="0" applyFont="0" applyBorder="0" applyAlignment="0" applyProtection="0"/>
    <xf numFmtId="180" fontId="86" fillId="40" borderId="0" applyNumberFormat="0" applyFont="0" applyBorder="0" applyAlignment="0" applyProtection="0"/>
    <xf numFmtId="0" fontId="86" fillId="40" borderId="0" applyNumberFormat="0" applyFont="0" applyBorder="0"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4" fontId="90" fillId="0" borderId="0" applyNumberFormat="0" applyFill="0" applyBorder="0" applyAlignment="0" applyProtection="0"/>
    <xf numFmtId="204" fontId="91" fillId="0" borderId="0" applyNumberFormat="0" applyFill="0" applyBorder="0" applyAlignment="0" applyProtection="0"/>
    <xf numFmtId="15" fontId="42" fillId="43" borderId="32">
      <alignment horizontal="center"/>
      <protection locked="0"/>
    </xf>
    <xf numFmtId="205" fontId="42" fillId="43" borderId="32" applyAlignment="0">
      <protection locked="0"/>
    </xf>
    <xf numFmtId="204" fontId="42" fillId="43" borderId="32" applyAlignment="0">
      <protection locked="0"/>
    </xf>
    <xf numFmtId="204" fontId="36" fillId="0" borderId="0" applyFill="0" applyBorder="0" applyAlignment="0" applyProtection="0"/>
    <xf numFmtId="205" fontId="36" fillId="0" borderId="0" applyFill="0" applyBorder="0" applyAlignment="0" applyProtection="0"/>
    <xf numFmtId="206" fontId="36" fillId="0" borderId="0" applyFill="0" applyBorder="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0" fontId="86" fillId="0" borderId="33" applyNumberFormat="0" applyFont="0" applyAlignment="0" applyProtection="0"/>
    <xf numFmtId="194"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0" fontId="86" fillId="0" borderId="33"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0" fontId="86" fillId="0" borderId="34" applyNumberFormat="0" applyFont="0" applyAlignment="0" applyProtection="0"/>
    <xf numFmtId="194"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0" fontId="86" fillId="0" borderId="34" applyNumberFormat="0" applyFont="0" applyAlignment="0" applyProtection="0"/>
    <xf numFmtId="180" fontId="86" fillId="49" borderId="0" applyNumberFormat="0" applyFont="0" applyBorder="0" applyAlignment="0" applyProtection="0"/>
    <xf numFmtId="180" fontId="86" fillId="49" borderId="0" applyNumberFormat="0" applyFont="0" applyBorder="0" applyAlignment="0" applyProtection="0"/>
    <xf numFmtId="0" fontId="86" fillId="49" borderId="0" applyNumberFormat="0" applyFont="0" applyBorder="0" applyAlignment="0" applyProtection="0"/>
    <xf numFmtId="1" fontId="92" fillId="81" borderId="13" applyNumberFormat="0" applyBorder="0" applyAlignment="0">
      <alignment horizontal="centerContinuous" vertical="center"/>
      <protection locked="0"/>
    </xf>
    <xf numFmtId="207" fontId="16" fillId="0" borderId="0"/>
    <xf numFmtId="208" fontId="93" fillId="0" borderId="0" applyFill="0" applyBorder="0" applyAlignment="0">
      <alignment horizontal="center" vertical="center"/>
    </xf>
    <xf numFmtId="180" fontId="16" fillId="82" borderId="0" applyNumberFormat="0" applyFont="0" applyAlignment="0"/>
    <xf numFmtId="0" fontId="16" fillId="82" borderId="0" applyNumberFormat="0" applyFont="0" applyAlignment="0"/>
    <xf numFmtId="180" fontId="16" fillId="82" borderId="0" applyNumberFormat="0" applyFont="0" applyAlignment="0"/>
    <xf numFmtId="180" fontId="16" fillId="82" borderId="0" applyNumberFormat="0" applyFont="0" applyAlignment="0"/>
    <xf numFmtId="194" fontId="16" fillId="82" borderId="0" applyNumberFormat="0" applyFont="0" applyAlignment="0"/>
    <xf numFmtId="196" fontId="75" fillId="0" borderId="0"/>
    <xf numFmtId="0" fontId="67" fillId="69" borderId="26" applyAlignment="0" applyProtection="0"/>
    <xf numFmtId="0" fontId="58" fillId="69" borderId="26" applyNumberFormat="0" applyAlignment="0" applyProtection="0"/>
    <xf numFmtId="209" fontId="94" fillId="83" borderId="0" applyBorder="0">
      <protection locked="0"/>
    </xf>
    <xf numFmtId="210" fontId="75" fillId="0" borderId="0" applyFill="0" applyBorder="0">
      <alignment horizontal="right"/>
    </xf>
    <xf numFmtId="210" fontId="75" fillId="0" borderId="0" applyFill="0" applyBorder="0">
      <alignment horizontal="right"/>
    </xf>
    <xf numFmtId="210" fontId="75" fillId="0" borderId="0" applyFill="0" applyBorder="0">
      <alignment horizontal="right"/>
    </xf>
    <xf numFmtId="49" fontId="75" fillId="0" borderId="0" applyFill="0" applyBorder="0"/>
    <xf numFmtId="49" fontId="75" fillId="0" borderId="0" applyFill="0" applyBorder="0"/>
    <xf numFmtId="49" fontId="75" fillId="0" borderId="0" applyFill="0" applyBorder="0"/>
    <xf numFmtId="49" fontId="95" fillId="0" borderId="0" applyFill="0" applyBorder="0">
      <alignment horizontal="right" vertical="center"/>
    </xf>
    <xf numFmtId="211" fontId="16" fillId="0" borderId="0"/>
    <xf numFmtId="211" fontId="16" fillId="0" borderId="0"/>
    <xf numFmtId="211" fontId="16" fillId="0" borderId="0"/>
    <xf numFmtId="180" fontId="16" fillId="0" borderId="0" applyFont="0" applyFill="0" applyBorder="0" applyAlignment="0" applyProtection="0"/>
    <xf numFmtId="180" fontId="16" fillId="0" borderId="0" applyFont="0" applyFill="0" applyBorder="0" applyAlignment="0" applyProtection="0"/>
    <xf numFmtId="0" fontId="16" fillId="0" borderId="0" applyFont="0" applyFill="0" applyBorder="0" applyAlignment="0" applyProtection="0"/>
    <xf numFmtId="0" fontId="96" fillId="42" borderId="0" applyNumberFormat="0" applyBorder="0" applyAlignment="0" applyProtection="0"/>
    <xf numFmtId="0" fontId="96" fillId="42" borderId="0" applyNumberFormat="0" applyBorder="0" applyAlignment="0" applyProtection="0"/>
    <xf numFmtId="0" fontId="24" fillId="7" borderId="0" applyNumberFormat="0" applyBorder="0" applyAlignment="0" applyProtection="0"/>
    <xf numFmtId="0" fontId="96" fillId="42" borderId="0" applyNumberFormat="0" applyBorder="0" applyAlignment="0" applyProtection="0"/>
    <xf numFmtId="0" fontId="96" fillId="42" borderId="0" applyNumberFormat="0" applyBorder="0" applyAlignment="0" applyProtection="0"/>
    <xf numFmtId="0" fontId="97" fillId="0" borderId="0" applyNumberFormat="0" applyFill="0" applyBorder="0" applyProtection="0">
      <alignment horizontal="center" vertical="center"/>
    </xf>
    <xf numFmtId="0" fontId="98" fillId="84" borderId="0" applyNumberFormat="0" applyBorder="0" applyProtection="0">
      <alignment horizontal="left" vertical="center" indent="1"/>
    </xf>
    <xf numFmtId="212" fontId="99" fillId="0" borderId="0">
      <alignment horizont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2" fillId="0" borderId="0"/>
    <xf numFmtId="0" fontId="82" fillId="0" borderId="0"/>
    <xf numFmtId="0" fontId="82" fillId="0" borderId="0"/>
    <xf numFmtId="180" fontId="18" fillId="0" borderId="7" applyNumberFormat="0">
      <alignment horizontal="center" wrapText="1"/>
    </xf>
    <xf numFmtId="0" fontId="100" fillId="0" borderId="36" applyNumberFormat="0" applyFill="0" applyAlignment="0" applyProtection="0"/>
    <xf numFmtId="0" fontId="100" fillId="0" borderId="36" applyNumberFormat="0" applyFill="0" applyAlignment="0" applyProtection="0"/>
    <xf numFmtId="0" fontId="21" fillId="0" borderId="15" applyNumberFormat="0" applyFill="0" applyAlignment="0" applyProtection="0"/>
    <xf numFmtId="0" fontId="100" fillId="0" borderId="36" applyNumberFormat="0" applyFill="0" applyAlignment="0" applyProtection="0"/>
    <xf numFmtId="0" fontId="100" fillId="0" borderId="36" applyNumberFormat="0" applyFill="0" applyAlignment="0" applyProtection="0"/>
    <xf numFmtId="0" fontId="101" fillId="0" borderId="37" applyNumberFormat="0" applyFill="0" applyAlignment="0" applyProtection="0"/>
    <xf numFmtId="0" fontId="101" fillId="0" borderId="37" applyNumberFormat="0" applyFill="0" applyAlignment="0" applyProtection="0"/>
    <xf numFmtId="0" fontId="100" fillId="0" borderId="36" applyNumberFormat="0" applyFill="0" applyAlignment="0" applyProtection="0"/>
    <xf numFmtId="0" fontId="101" fillId="0" borderId="37" applyNumberFormat="0" applyFill="0" applyAlignment="0" applyProtection="0"/>
    <xf numFmtId="194" fontId="18" fillId="0" borderId="7" applyNumberFormat="0">
      <alignment horizontal="center" wrapText="1"/>
    </xf>
    <xf numFmtId="180" fontId="18" fillId="0" borderId="7" applyNumberFormat="0">
      <alignment horizontal="center" wrapText="1"/>
    </xf>
    <xf numFmtId="180" fontId="18" fillId="0" borderId="7" applyNumberFormat="0">
      <alignment horizontal="center" wrapText="1"/>
    </xf>
    <xf numFmtId="180" fontId="18" fillId="0" borderId="7" applyNumberFormat="0">
      <alignment horizontal="center" wrapText="1"/>
    </xf>
    <xf numFmtId="180" fontId="18" fillId="0" borderId="7" applyNumberFormat="0">
      <alignment horizontal="center" wrapText="1"/>
    </xf>
    <xf numFmtId="180" fontId="18" fillId="0" borderId="7" applyNumberFormat="0">
      <alignment horizontal="center" wrapText="1"/>
    </xf>
    <xf numFmtId="0" fontId="102" fillId="67" borderId="0" applyNumberFormat="0" applyBorder="0" applyAlignment="0">
      <protection hidden="1"/>
    </xf>
    <xf numFmtId="0" fontId="103" fillId="0" borderId="38" applyNumberFormat="0" applyFill="0" applyAlignment="0" applyProtection="0"/>
    <xf numFmtId="0" fontId="104" fillId="0" borderId="39" applyNumberFormat="0" applyFill="0" applyAlignment="0" applyProtection="0"/>
    <xf numFmtId="180" fontId="105" fillId="68" borderId="0">
      <alignment horizontal="left"/>
    </xf>
    <xf numFmtId="0" fontId="104" fillId="0" borderId="39" applyNumberFormat="0" applyFill="0" applyAlignment="0" applyProtection="0"/>
    <xf numFmtId="0" fontId="22" fillId="0" borderId="16" applyNumberFormat="0" applyFill="0" applyAlignment="0" applyProtection="0"/>
    <xf numFmtId="0" fontId="103" fillId="0" borderId="38" applyNumberFormat="0" applyFill="0" applyAlignment="0" applyProtection="0"/>
    <xf numFmtId="0" fontId="105" fillId="68" borderId="0">
      <alignment horizontal="left"/>
    </xf>
    <xf numFmtId="0" fontId="104" fillId="0" borderId="39" applyNumberFormat="0" applyFill="0" applyAlignment="0" applyProtection="0"/>
    <xf numFmtId="180" fontId="105" fillId="68" borderId="0">
      <alignment horizontal="left"/>
    </xf>
    <xf numFmtId="0" fontId="104" fillId="0" borderId="39" applyNumberFormat="0" applyFill="0" applyAlignment="0" applyProtection="0"/>
    <xf numFmtId="180" fontId="105" fillId="68" borderId="0">
      <alignment horizontal="left"/>
    </xf>
    <xf numFmtId="0" fontId="104" fillId="0" borderId="39" applyNumberFormat="0" applyFill="0" applyAlignment="0" applyProtection="0"/>
    <xf numFmtId="0" fontId="103" fillId="0" borderId="38" applyNumberFormat="0" applyFill="0" applyAlignment="0" applyProtection="0"/>
    <xf numFmtId="0" fontId="105" fillId="68" borderId="0">
      <alignment horizontal="left"/>
    </xf>
    <xf numFmtId="0" fontId="104" fillId="0" borderId="39" applyNumberFormat="0" applyFill="0" applyAlignment="0" applyProtection="0"/>
    <xf numFmtId="180" fontId="105" fillId="68" borderId="0">
      <alignment horizontal="left"/>
    </xf>
    <xf numFmtId="0" fontId="104" fillId="0" borderId="39" applyNumberFormat="0" applyFill="0" applyAlignment="0" applyProtection="0"/>
    <xf numFmtId="194" fontId="105" fillId="68" borderId="0">
      <alignment horizontal="left"/>
    </xf>
    <xf numFmtId="180" fontId="105" fillId="68" borderId="0">
      <alignment horizontal="left"/>
    </xf>
    <xf numFmtId="180" fontId="106" fillId="0" borderId="39" applyNumberFormat="0" applyFill="0" applyAlignment="0" applyProtection="0"/>
    <xf numFmtId="0" fontId="104" fillId="0" borderId="39" applyNumberFormat="0" applyFill="0" applyAlignment="0" applyProtection="0"/>
    <xf numFmtId="0" fontId="103" fillId="0" borderId="38" applyNumberFormat="0" applyFill="0" applyAlignment="0" applyProtection="0"/>
    <xf numFmtId="0" fontId="106" fillId="0" borderId="39" applyNumberFormat="0" applyFill="0" applyAlignment="0" applyProtection="0"/>
    <xf numFmtId="194" fontId="106" fillId="0" borderId="39" applyNumberFormat="0" applyFill="0" applyAlignment="0" applyProtection="0"/>
    <xf numFmtId="194" fontId="105" fillId="68" borderId="0">
      <alignment horizontal="left"/>
    </xf>
    <xf numFmtId="180" fontId="105" fillId="68" borderId="0">
      <alignment horizontal="left"/>
    </xf>
    <xf numFmtId="194" fontId="105" fillId="68" borderId="0">
      <alignment horizontal="left"/>
    </xf>
    <xf numFmtId="180" fontId="105" fillId="68" borderId="0">
      <alignment horizontal="left"/>
    </xf>
    <xf numFmtId="180" fontId="105" fillId="68" borderId="0">
      <alignment horizontal="left"/>
    </xf>
    <xf numFmtId="0" fontId="107" fillId="0" borderId="39" applyNumberFormat="0" applyFill="0" applyAlignment="0" applyProtection="0"/>
    <xf numFmtId="0" fontId="108" fillId="0" borderId="16" applyNumberFormat="0" applyFill="0" applyAlignment="0" applyProtection="0"/>
    <xf numFmtId="0" fontId="107" fillId="0" borderId="39" applyNumberFormat="0" applyFill="0" applyAlignment="0" applyProtection="0"/>
    <xf numFmtId="0" fontId="104" fillId="0" borderId="39" applyNumberFormat="0" applyFill="0" applyAlignment="0" applyProtection="0"/>
    <xf numFmtId="0" fontId="109" fillId="0" borderId="40" applyNumberFormat="0" applyFill="0" applyAlignment="0" applyProtection="0"/>
    <xf numFmtId="0" fontId="110" fillId="75" borderId="41" applyNumberFormat="0" applyAlignment="0" applyProtection="0"/>
    <xf numFmtId="0" fontId="109" fillId="0" borderId="40" applyNumberFormat="0" applyFill="0" applyAlignment="0" applyProtection="0"/>
    <xf numFmtId="0" fontId="110" fillId="75" borderId="41" applyNumberFormat="0" applyAlignment="0" applyProtection="0"/>
    <xf numFmtId="0" fontId="23" fillId="0" borderId="17" applyNumberFormat="0" applyFill="0" applyAlignment="0" applyProtection="0"/>
    <xf numFmtId="0" fontId="111" fillId="0" borderId="42" applyNumberFormat="0" applyFill="0" applyAlignment="0" applyProtection="0"/>
    <xf numFmtId="0" fontId="109" fillId="0" borderId="40" applyNumberFormat="0" applyFill="0" applyAlignment="0" applyProtection="0"/>
    <xf numFmtId="0" fontId="109" fillId="0" borderId="40" applyNumberFormat="0" applyFill="0" applyAlignment="0" applyProtection="0"/>
    <xf numFmtId="0" fontId="109" fillId="0" borderId="40" applyNumberFormat="0" applyFill="0" applyAlignment="0" applyProtection="0"/>
    <xf numFmtId="0" fontId="111" fillId="0" borderId="42" applyNumberFormat="0" applyFill="0" applyAlignment="0" applyProtection="0"/>
    <xf numFmtId="0" fontId="111" fillId="0" borderId="42" applyNumberFormat="0" applyFill="0" applyAlignment="0" applyProtection="0"/>
    <xf numFmtId="0" fontId="109" fillId="0" borderId="40" applyNumberFormat="0" applyFill="0" applyAlignment="0" applyProtection="0"/>
    <xf numFmtId="0" fontId="111" fillId="0" borderId="42" applyNumberFormat="0" applyFill="0" applyAlignment="0" applyProtection="0"/>
    <xf numFmtId="0" fontId="109" fillId="0" borderId="0" applyNumberFormat="0" applyFill="0" applyBorder="0" applyAlignment="0" applyProtection="0"/>
    <xf numFmtId="0" fontId="110" fillId="75" borderId="43" applyNumberFormat="0" applyAlignment="0" applyProtection="0"/>
    <xf numFmtId="0" fontId="109" fillId="0" borderId="0" applyNumberFormat="0" applyFill="0" applyBorder="0" applyAlignment="0" applyProtection="0"/>
    <xf numFmtId="0" fontId="110" fillId="75" borderId="43" applyNumberFormat="0" applyAlignment="0" applyProtection="0"/>
    <xf numFmtId="0" fontId="23" fillId="0" borderId="0" applyNumberFormat="0" applyFill="0" applyBorder="0" applyAlignment="0" applyProtection="0"/>
    <xf numFmtId="0" fontId="111"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09" fillId="0" borderId="0" applyNumberFormat="0" applyFill="0" applyBorder="0" applyAlignment="0" applyProtection="0"/>
    <xf numFmtId="0" fontId="111" fillId="0" borderId="0" applyNumberFormat="0" applyFill="0" applyBorder="0" applyAlignment="0" applyProtection="0"/>
    <xf numFmtId="180" fontId="18" fillId="0" borderId="7" applyNumberFormat="0">
      <alignment horizontal="center" wrapText="1"/>
    </xf>
    <xf numFmtId="180" fontId="18" fillId="0" borderId="7" applyNumberFormat="0">
      <alignment horizontal="center" wrapText="1"/>
    </xf>
    <xf numFmtId="0" fontId="18" fillId="0" borderId="7" applyNumberFormat="0">
      <alignment horizontal="center" wrapText="1"/>
    </xf>
    <xf numFmtId="194" fontId="18" fillId="0" borderId="7" applyNumberFormat="0">
      <alignment horizontal="center" wrapText="1"/>
    </xf>
    <xf numFmtId="180" fontId="18" fillId="0" borderId="7" applyNumberFormat="0">
      <alignment horizontal="center" wrapText="1"/>
    </xf>
    <xf numFmtId="194" fontId="18" fillId="0" borderId="7" applyNumberFormat="0">
      <alignment horizontal="center" wrapText="1"/>
    </xf>
    <xf numFmtId="180" fontId="18" fillId="0" borderId="7" applyNumberFormat="0">
      <alignment horizontal="center" wrapText="1"/>
    </xf>
    <xf numFmtId="0" fontId="18" fillId="0" borderId="7" applyNumberFormat="0">
      <alignment horizontal="center" wrapText="1"/>
    </xf>
    <xf numFmtId="180" fontId="18" fillId="0" borderId="7" applyNumberFormat="0">
      <alignment horizontal="center" wrapText="1"/>
    </xf>
    <xf numFmtId="194" fontId="18" fillId="0" borderId="7" applyNumberFormat="0">
      <alignment horizontal="center" wrapText="1"/>
    </xf>
    <xf numFmtId="180" fontId="18" fillId="0" borderId="7" applyNumberFormat="0">
      <alignment horizontal="center" wrapText="1"/>
    </xf>
    <xf numFmtId="0" fontId="112" fillId="80" borderId="44">
      <alignment horizontal="left" vertical="center"/>
    </xf>
    <xf numFmtId="0" fontId="18" fillId="0" borderId="0"/>
    <xf numFmtId="0" fontId="113" fillId="0" borderId="0"/>
    <xf numFmtId="180" fontId="114" fillId="0" borderId="0" applyNumberFormat="0" applyFill="0" applyBorder="0" applyAlignment="0" applyProtection="0"/>
    <xf numFmtId="180" fontId="114" fillId="0" borderId="0" applyNumberFormat="0" applyFill="0" applyBorder="0" applyAlignment="0" applyProtection="0"/>
    <xf numFmtId="0" fontId="114" fillId="0" borderId="0" applyNumberFormat="0" applyFill="0" applyBorder="0" applyAlignment="0" applyProtection="0"/>
    <xf numFmtId="171" fontId="16" fillId="69" borderId="0"/>
    <xf numFmtId="171" fontId="16" fillId="69" borderId="0"/>
    <xf numFmtId="171" fontId="16" fillId="69" borderId="0"/>
    <xf numFmtId="171" fontId="16" fillId="69" borderId="0"/>
    <xf numFmtId="171" fontId="16" fillId="69" borderId="0"/>
    <xf numFmtId="171" fontId="16" fillId="69" borderId="0"/>
    <xf numFmtId="171" fontId="16" fillId="69" borderId="0"/>
    <xf numFmtId="171" fontId="16" fillId="69" borderId="0"/>
    <xf numFmtId="171" fontId="16" fillId="69" borderId="0"/>
    <xf numFmtId="0" fontId="115"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180" fontId="118" fillId="65" borderId="0" applyNumberFormat="0" applyFill="0" applyBorder="0" applyAlignment="0" applyProtection="0">
      <alignment horizontal="left" vertical="center"/>
    </xf>
    <xf numFmtId="180" fontId="118" fillId="65" borderId="0" applyNumberFormat="0" applyFill="0" applyBorder="0" applyAlignment="0" applyProtection="0">
      <alignment horizontal="left" vertical="center"/>
    </xf>
    <xf numFmtId="0" fontId="118" fillId="65" borderId="0" applyNumberFormat="0" applyFill="0" applyBorder="0" applyAlignment="0" applyProtection="0">
      <alignment horizontal="left" vertical="center"/>
    </xf>
    <xf numFmtId="180" fontId="119" fillId="85" borderId="0" applyNumberFormat="0" applyFill="0" applyBorder="0" applyAlignment="0" applyProtection="0">
      <alignment vertical="top"/>
    </xf>
    <xf numFmtId="180" fontId="119" fillId="85" borderId="0" applyNumberFormat="0" applyFill="0" applyBorder="0" applyAlignment="0" applyProtection="0">
      <alignment vertical="top"/>
    </xf>
    <xf numFmtId="0" fontId="119" fillId="85" borderId="0" applyNumberFormat="0" applyFill="0" applyBorder="0" applyAlignment="0" applyProtection="0">
      <alignment vertical="top"/>
    </xf>
    <xf numFmtId="164" fontId="120" fillId="80" borderId="4" applyNumberFormat="0" applyFont="0" applyBorder="0" applyAlignment="0" applyProtection="0">
      <alignment horizontal="right"/>
    </xf>
    <xf numFmtId="194"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180" fontId="121" fillId="43" borderId="45" applyNumberFormat="0" applyAlignment="0"/>
    <xf numFmtId="0" fontId="27" fillId="9" borderId="18" applyNumberFormat="0" applyAlignment="0" applyProtection="0"/>
    <xf numFmtId="0" fontId="121" fillId="43" borderId="45" applyNumberFormat="0" applyAlignment="0"/>
    <xf numFmtId="0" fontId="124" fillId="41" borderId="24" applyNumberFormat="0" applyAlignment="0" applyProtection="0"/>
    <xf numFmtId="0" fontId="121" fillId="43" borderId="45" applyNumberFormat="0" applyAlignment="0"/>
    <xf numFmtId="0" fontId="123" fillId="41" borderId="24" applyNumberFormat="0" applyAlignment="0" applyProtection="0"/>
    <xf numFmtId="0" fontId="121" fillId="43" borderId="45" applyNumberFormat="0" applyAlignment="0"/>
    <xf numFmtId="0" fontId="123" fillId="41" borderId="24" applyNumberFormat="0" applyAlignment="0" applyProtection="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0" fontId="123" fillId="41" borderId="24" applyNumberFormat="0" applyAlignment="0" applyProtection="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0" fontId="121" fillId="43" borderId="45" applyNumberFormat="0" applyAlignment="0"/>
    <xf numFmtId="194"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0" fontId="27" fillId="9" borderId="18" applyNumberFormat="0" applyAlignment="0" applyProtection="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0" fontId="27" fillId="9" borderId="18" applyNumberFormat="0" applyAlignment="0" applyProtection="0"/>
    <xf numFmtId="180" fontId="121" fillId="43" borderId="45" applyNumberFormat="0" applyAlignment="0"/>
    <xf numFmtId="0" fontId="121" fillId="43" borderId="45" applyNumberForma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0" fontId="121" fillId="43" borderId="45" applyNumberFormat="0" applyAlignment="0"/>
    <xf numFmtId="0" fontId="123" fillId="41" borderId="24" applyNumberFormat="0" applyAlignment="0" applyProtection="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4" fillId="41" borderId="24" applyNumberFormat="0" applyAlignment="0" applyProtection="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1" fillId="43" borderId="45" applyNumberFormat="0" applyAlignment="0"/>
    <xf numFmtId="0" fontId="123" fillId="41" borderId="24" applyNumberFormat="0" applyAlignment="0" applyProtection="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3" fillId="41" borderId="24" applyNumberFormat="0" applyAlignment="0" applyProtection="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0" fontId="121" fillId="43" borderId="45" applyNumberForma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1" fillId="43" borderId="45" applyNumberForma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0" fontId="123" fillId="41" borderId="24" applyNumberFormat="0" applyAlignment="0" applyProtection="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 fontId="73" fillId="0" borderId="0" applyFill="0" applyBorder="0" applyAlignment="0" applyProtection="0">
      <alignment horizontal="right"/>
    </xf>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0" fontId="123" fillId="41" borderId="24" applyNumberFormat="0" applyAlignment="0" applyProtection="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0" fontId="123" fillId="41" borderId="24" applyNumberFormat="0" applyAlignment="0" applyProtection="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0" fontId="123" fillId="41" borderId="24" applyNumberFormat="0" applyAlignment="0" applyProtection="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0" fontId="123" fillId="41" borderId="24" applyNumberFormat="0" applyAlignment="0" applyProtection="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4" fontId="44" fillId="0" borderId="0" applyBorder="0">
      <alignment horizontal="right" vertical="center"/>
    </xf>
    <xf numFmtId="213" fontId="16" fillId="86" borderId="32"/>
    <xf numFmtId="10" fontId="16" fillId="86" borderId="32"/>
    <xf numFmtId="0" fontId="16" fillId="86" borderId="32"/>
    <xf numFmtId="0" fontId="16" fillId="86" borderId="32"/>
    <xf numFmtId="0" fontId="16" fillId="86" borderId="32"/>
    <xf numFmtId="0" fontId="16" fillId="86" borderId="32"/>
    <xf numFmtId="0" fontId="16" fillId="86" borderId="32"/>
    <xf numFmtId="0" fontId="16" fillId="86" borderId="32"/>
    <xf numFmtId="0" fontId="16" fillId="86" borderId="32"/>
    <xf numFmtId="0" fontId="16" fillId="86" borderId="32"/>
    <xf numFmtId="0" fontId="16" fillId="86" borderId="32"/>
    <xf numFmtId="204" fontId="42" fillId="43" borderId="32" applyAlignment="0">
      <protection locked="0"/>
    </xf>
    <xf numFmtId="204" fontId="42" fillId="43" borderId="32" applyNumberFormat="0" applyAlignment="0">
      <protection locked="0"/>
    </xf>
    <xf numFmtId="204" fontId="42" fillId="43" borderId="32" applyAlignment="0">
      <protection locked="0"/>
    </xf>
    <xf numFmtId="0" fontId="68" fillId="87" borderId="0" applyNumberFormat="0" applyAlignment="0" applyProtection="0"/>
    <xf numFmtId="0" fontId="125" fillId="0" borderId="0">
      <alignment horizontal="left"/>
    </xf>
    <xf numFmtId="0" fontId="125" fillId="0" borderId="0">
      <alignment horizontal="left"/>
    </xf>
    <xf numFmtId="0" fontId="125" fillId="0" borderId="0">
      <alignment horizontal="left"/>
    </xf>
    <xf numFmtId="0" fontId="126" fillId="0" borderId="0">
      <alignment horizontal="left" indent="1"/>
    </xf>
    <xf numFmtId="0" fontId="38" fillId="88" borderId="0" applyNumberFormat="0" applyAlignment="0" applyProtection="0"/>
    <xf numFmtId="0" fontId="127" fillId="0" borderId="46" applyNumberFormat="0" applyFill="0" applyAlignment="0" applyProtection="0"/>
    <xf numFmtId="0" fontId="127" fillId="0" borderId="46" applyNumberFormat="0" applyFill="0" applyAlignment="0" applyProtection="0"/>
    <xf numFmtId="0" fontId="30" fillId="0" borderId="20" applyNumberFormat="0" applyFill="0" applyAlignment="0" applyProtection="0"/>
    <xf numFmtId="0" fontId="127" fillId="0" borderId="46" applyNumberFormat="0" applyFill="0" applyAlignment="0" applyProtection="0"/>
    <xf numFmtId="0" fontId="127" fillId="0" borderId="46" applyNumberFormat="0" applyFill="0" applyAlignment="0" applyProtection="0"/>
    <xf numFmtId="180" fontId="128" fillId="89" borderId="47" applyNumberFormat="0" applyBorder="0" applyAlignment="0">
      <alignment horizontal="center" wrapText="1"/>
    </xf>
    <xf numFmtId="180" fontId="128" fillId="89" borderId="48" applyNumberFormat="0" applyBorder="0" applyAlignment="0">
      <alignment horizontal="center" vertical="top" wrapText="1"/>
    </xf>
    <xf numFmtId="0" fontId="128" fillId="89" borderId="48" applyNumberFormat="0" applyBorder="0" applyAlignment="0">
      <alignment horizontal="center" vertical="top" wrapText="1"/>
    </xf>
    <xf numFmtId="0" fontId="68" fillId="90" borderId="0" applyNumberFormat="0" applyAlignment="0" applyProtection="0"/>
    <xf numFmtId="0" fontId="129" fillId="91" borderId="0" applyNumberFormat="0" applyAlignment="0" applyProtection="0"/>
    <xf numFmtId="1" fontId="128" fillId="92" borderId="49" applyNumberFormat="0" applyAlignment="0">
      <alignment horizontal="center" wrapText="1"/>
    </xf>
    <xf numFmtId="214" fontId="16" fillId="0" borderId="0" applyFont="0" applyFill="0" applyBorder="0" applyAlignment="0" applyProtection="0"/>
    <xf numFmtId="214" fontId="16" fillId="0" borderId="0" applyFont="0" applyFill="0" applyBorder="0" applyAlignment="0" applyProtection="0"/>
    <xf numFmtId="214" fontId="16" fillId="0" borderId="0" applyFont="0" applyFill="0" applyBorder="0" applyAlignment="0" applyProtection="0"/>
    <xf numFmtId="180" fontId="130" fillId="0" borderId="0" applyNumberFormat="0" applyBorder="0" applyAlignment="0" applyProtection="0"/>
    <xf numFmtId="0" fontId="131" fillId="0" borderId="0" applyNumberFormat="0" applyBorder="0" applyAlignment="0" applyProtection="0"/>
    <xf numFmtId="194" fontId="130" fillId="0" borderId="0" applyNumberFormat="0" applyBorder="0" applyAlignment="0" applyProtection="0"/>
    <xf numFmtId="180" fontId="130" fillId="0" borderId="0" applyNumberFormat="0" applyBorder="0" applyAlignment="0" applyProtection="0"/>
    <xf numFmtId="180" fontId="131" fillId="0" borderId="0" applyNumberFormat="0" applyBorder="0" applyAlignment="0" applyProtection="0"/>
    <xf numFmtId="194" fontId="130" fillId="0" borderId="0" applyNumberFormat="0" applyBorder="0" applyAlignment="0" applyProtection="0"/>
    <xf numFmtId="180" fontId="130" fillId="0" borderId="0" applyNumberFormat="0" applyBorder="0" applyAlignment="0" applyProtection="0"/>
    <xf numFmtId="194" fontId="130" fillId="0" borderId="0" applyNumberFormat="0" applyBorder="0" applyAlignment="0" applyProtection="0"/>
    <xf numFmtId="180" fontId="130" fillId="0" borderId="0" applyNumberFormat="0" applyBorder="0" applyAlignment="0" applyProtection="0"/>
    <xf numFmtId="180" fontId="131" fillId="0" borderId="0" applyNumberFormat="0" applyBorder="0" applyAlignment="0" applyProtection="0"/>
    <xf numFmtId="194" fontId="131" fillId="0" borderId="0" applyNumberFormat="0" applyBorder="0" applyAlignment="0" applyProtection="0"/>
    <xf numFmtId="0" fontId="130" fillId="0" borderId="0" applyNumberFormat="0" applyBorder="0" applyAlignment="0" applyProtection="0"/>
    <xf numFmtId="0" fontId="131" fillId="0" borderId="0" applyNumberFormat="0" applyBorder="0" applyAlignment="0" applyProtection="0"/>
    <xf numFmtId="38" fontId="40" fillId="0" borderId="0" applyFont="0" applyFill="0" applyBorder="0" applyAlignment="0" applyProtection="0"/>
    <xf numFmtId="40"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6" fontId="75" fillId="78" borderId="0">
      <alignment horizontal="center"/>
    </xf>
    <xf numFmtId="180" fontId="132" fillId="37" borderId="29" applyNumberFormat="0" applyFill="0" applyBorder="0" applyAlignment="0" applyProtection="0">
      <alignment horizontal="left"/>
    </xf>
    <xf numFmtId="0" fontId="133" fillId="43" borderId="0" applyNumberFormat="0" applyBorder="0" applyAlignment="0" applyProtection="0"/>
    <xf numFmtId="0" fontId="133" fillId="43" borderId="0" applyNumberFormat="0" applyBorder="0" applyAlignment="0" applyProtection="0"/>
    <xf numFmtId="0" fontId="26" fillId="8" borderId="0" applyNumberFormat="0" applyBorder="0" applyAlignment="0" applyProtection="0"/>
    <xf numFmtId="0" fontId="133" fillId="43" borderId="0" applyNumberFormat="0" applyBorder="0" applyAlignment="0" applyProtection="0"/>
    <xf numFmtId="0" fontId="133" fillId="43" borderId="0" applyNumberFormat="0" applyBorder="0" applyAlignment="0" applyProtection="0"/>
    <xf numFmtId="180" fontId="16" fillId="0" borderId="0" applyNumberFormat="0" applyFont="0" applyBorder="0" applyAlignment="0" applyProtection="0"/>
    <xf numFmtId="180" fontId="16" fillId="0" borderId="0" applyNumberFormat="0" applyFont="0" applyBorder="0" applyAlignment="0" applyProtection="0"/>
    <xf numFmtId="0" fontId="16" fillId="0" borderId="0" applyNumberFormat="0" applyFont="0" applyBorder="0" applyAlignment="0" applyProtection="0"/>
    <xf numFmtId="217" fontId="134" fillId="0" borderId="0"/>
    <xf numFmtId="218" fontId="75" fillId="0" borderId="0"/>
    <xf numFmtId="219" fontId="75" fillId="0" borderId="0"/>
    <xf numFmtId="220" fontId="75" fillId="0" borderId="0"/>
    <xf numFmtId="0" fontId="16" fillId="0" borderId="0"/>
    <xf numFmtId="194" fontId="16" fillId="0" borderId="0" applyProtection="0"/>
    <xf numFmtId="0" fontId="16" fillId="0" borderId="0"/>
    <xf numFmtId="0" fontId="6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0" fontId="16" fillId="0" borderId="0"/>
    <xf numFmtId="0" fontId="16" fillId="0" borderId="0"/>
    <xf numFmtId="180" fontId="16" fillId="0" borderId="0"/>
    <xf numFmtId="0" fontId="40" fillId="0" borderId="0"/>
    <xf numFmtId="0" fontId="16" fillId="0" borderId="0"/>
    <xf numFmtId="0" fontId="135" fillId="0" borderId="0"/>
    <xf numFmtId="180" fontId="16" fillId="0" borderId="0"/>
    <xf numFmtId="0" fontId="75" fillId="0" borderId="0"/>
    <xf numFmtId="0" fontId="40" fillId="0" borderId="0"/>
    <xf numFmtId="0" fontId="68" fillId="0" borderId="0"/>
    <xf numFmtId="0" fontId="135" fillId="0" borderId="0"/>
    <xf numFmtId="0" fontId="68" fillId="0" borderId="0"/>
    <xf numFmtId="0" fontId="68" fillId="0" borderId="0"/>
    <xf numFmtId="194" fontId="16" fillId="0" borderId="0"/>
    <xf numFmtId="0" fontId="16" fillId="0" borderId="0"/>
    <xf numFmtId="0" fontId="16" fillId="0" borderId="0"/>
    <xf numFmtId="0" fontId="16" fillId="0" borderId="0"/>
    <xf numFmtId="0" fontId="16" fillId="0" borderId="0"/>
    <xf numFmtId="221" fontId="36" fillId="0" borderId="0"/>
    <xf numFmtId="0" fontId="16" fillId="0" borderId="0"/>
    <xf numFmtId="220" fontId="75" fillId="0" borderId="0"/>
    <xf numFmtId="0" fontId="16" fillId="0" borderId="0"/>
    <xf numFmtId="0" fontId="16" fillId="0" borderId="0"/>
    <xf numFmtId="0" fontId="16" fillId="0" borderId="0"/>
    <xf numFmtId="0" fontId="16" fillId="0" borderId="0"/>
    <xf numFmtId="0" fontId="16" fillId="0" borderId="0"/>
    <xf numFmtId="0" fontId="16" fillId="0" borderId="0"/>
    <xf numFmtId="220" fontId="75" fillId="0" borderId="0"/>
    <xf numFmtId="0" fontId="16" fillId="0" borderId="0"/>
    <xf numFmtId="0" fontId="16" fillId="0" borderId="0"/>
    <xf numFmtId="0" fontId="69" fillId="0" borderId="0"/>
    <xf numFmtId="0" fontId="16" fillId="0" borderId="0"/>
    <xf numFmtId="0" fontId="16" fillId="0" borderId="0"/>
    <xf numFmtId="0" fontId="69" fillId="0" borderId="0"/>
    <xf numFmtId="0" fontId="16" fillId="0" borderId="0"/>
    <xf numFmtId="0" fontId="16" fillId="0" borderId="0"/>
    <xf numFmtId="0" fontId="16" fillId="0" borderId="0"/>
    <xf numFmtId="0" fontId="16" fillId="0" borderId="0"/>
    <xf numFmtId="0" fontId="16" fillId="0" borderId="0"/>
    <xf numFmtId="0" fontId="16" fillId="0" borderId="0"/>
    <xf numFmtId="221" fontId="36" fillId="0" borderId="0"/>
    <xf numFmtId="0" fontId="16" fillId="0" borderId="0"/>
    <xf numFmtId="0" fontId="16" fillId="0" borderId="0"/>
    <xf numFmtId="220" fontId="75" fillId="0" borderId="0"/>
    <xf numFmtId="0" fontId="16" fillId="0" borderId="0"/>
    <xf numFmtId="0" fontId="16" fillId="0" borderId="0"/>
    <xf numFmtId="0" fontId="136" fillId="0" borderId="0"/>
    <xf numFmtId="0" fontId="136" fillId="0" borderId="0"/>
    <xf numFmtId="0" fontId="35" fillId="0" borderId="0"/>
    <xf numFmtId="0" fontId="13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 fillId="0" borderId="0"/>
    <xf numFmtId="0" fontId="13" fillId="0" borderId="0"/>
    <xf numFmtId="0" fontId="16" fillId="0" borderId="0"/>
    <xf numFmtId="0" fontId="40" fillId="0" borderId="0"/>
    <xf numFmtId="220" fontId="75" fillId="0" borderId="0"/>
    <xf numFmtId="0" fontId="66" fillId="0" borderId="0"/>
    <xf numFmtId="0" fontId="16" fillId="0" borderId="0"/>
    <xf numFmtId="0" fontId="6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21" fontId="36" fillId="0" borderId="0"/>
    <xf numFmtId="221" fontId="36" fillId="0" borderId="0"/>
    <xf numFmtId="0" fontId="16" fillId="0" borderId="0"/>
    <xf numFmtId="0" fontId="16" fillId="0" borderId="0"/>
    <xf numFmtId="0" fontId="35" fillId="0" borderId="0"/>
    <xf numFmtId="0" fontId="16" fillId="0" borderId="0"/>
    <xf numFmtId="0" fontId="36" fillId="0" borderId="0"/>
    <xf numFmtId="0" fontId="16" fillId="0" borderId="0"/>
    <xf numFmtId="0" fontId="16" fillId="0" borderId="0"/>
    <xf numFmtId="0" fontId="13" fillId="0" borderId="0"/>
    <xf numFmtId="0" fontId="16" fillId="0" borderId="0"/>
    <xf numFmtId="0" fontId="16" fillId="0" borderId="0"/>
    <xf numFmtId="0" fontId="69" fillId="0" borderId="0"/>
    <xf numFmtId="0" fontId="16" fillId="0" borderId="0"/>
    <xf numFmtId="0" fontId="36" fillId="0" borderId="0"/>
    <xf numFmtId="0" fontId="16" fillId="0" borderId="0"/>
    <xf numFmtId="0" fontId="16" fillId="0" borderId="0"/>
    <xf numFmtId="0" fontId="66" fillId="0" borderId="0"/>
    <xf numFmtId="0" fontId="16" fillId="0" borderId="0"/>
    <xf numFmtId="0" fontId="16" fillId="0" borderId="0"/>
    <xf numFmtId="0" fontId="16" fillId="0" borderId="0"/>
    <xf numFmtId="0" fontId="69" fillId="0" borderId="0"/>
    <xf numFmtId="0" fontId="16" fillId="0" borderId="0"/>
    <xf numFmtId="0" fontId="16" fillId="0" borderId="0" applyProtection="0"/>
    <xf numFmtId="0" fontId="16" fillId="0" borderId="0"/>
    <xf numFmtId="0" fontId="16" fillId="0" borderId="0"/>
    <xf numFmtId="0" fontId="16" fillId="0" borderId="0"/>
    <xf numFmtId="0" fontId="16" fillId="0" borderId="0"/>
    <xf numFmtId="0" fontId="16" fillId="0" borderId="0"/>
    <xf numFmtId="220" fontId="75" fillId="0" borderId="0"/>
    <xf numFmtId="0" fontId="16" fillId="0" borderId="0"/>
    <xf numFmtId="194" fontId="16" fillId="0" borderId="0" applyProtection="0"/>
    <xf numFmtId="0" fontId="16" fillId="0" borderId="0"/>
    <xf numFmtId="0" fontId="16" fillId="0" borderId="0"/>
    <xf numFmtId="0" fontId="16" fillId="0" borderId="0"/>
    <xf numFmtId="0" fontId="16" fillId="0" borderId="0"/>
    <xf numFmtId="0" fontId="16" fillId="0" borderId="0"/>
    <xf numFmtId="220" fontId="75" fillId="0" borderId="0"/>
    <xf numFmtId="0" fontId="16" fillId="0" borderId="0"/>
    <xf numFmtId="4" fontId="44" fillId="0" borderId="1" applyFill="0" applyBorder="0" applyProtection="0">
      <alignment horizontal="right" vertical="center"/>
    </xf>
    <xf numFmtId="4" fontId="44" fillId="0" borderId="1" applyFill="0" applyBorder="0" applyProtection="0">
      <alignment horizontal="right" vertical="center"/>
    </xf>
    <xf numFmtId="180" fontId="137" fillId="0" borderId="0" applyNumberFormat="0" applyFill="0" applyBorder="0" applyProtection="0">
      <alignment horizontal="left" vertical="center"/>
    </xf>
    <xf numFmtId="180" fontId="137" fillId="0" borderId="0" applyNumberFormat="0" applyFill="0" applyBorder="0" applyProtection="0">
      <alignment horizontal="left" vertical="center"/>
    </xf>
    <xf numFmtId="0" fontId="137" fillId="0" borderId="0" applyNumberFormat="0" applyFill="0" applyBorder="0" applyProtection="0">
      <alignment horizontal="left" vertical="center"/>
    </xf>
    <xf numFmtId="180" fontId="44" fillId="0" borderId="1" applyNumberFormat="0" applyFill="0" applyAlignment="0" applyProtection="0"/>
    <xf numFmtId="180" fontId="44" fillId="0" borderId="1" applyNumberFormat="0" applyFill="0" applyAlignment="0" applyProtection="0"/>
    <xf numFmtId="180" fontId="44" fillId="0" borderId="1" applyNumberFormat="0" applyFill="0" applyAlignment="0" applyProtection="0"/>
    <xf numFmtId="18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180" fontId="44" fillId="0" borderId="1" applyNumberFormat="0" applyFill="0" applyAlignment="0" applyProtection="0"/>
    <xf numFmtId="18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180" fontId="16" fillId="93" borderId="0" applyNumberFormat="0" applyFont="0" applyBorder="0" applyAlignment="0" applyProtection="0"/>
    <xf numFmtId="180" fontId="16" fillId="93" borderId="0" applyNumberFormat="0" applyFont="0" applyBorder="0" applyAlignment="0" applyProtection="0"/>
    <xf numFmtId="0" fontId="16" fillId="93" borderId="0" applyNumberFormat="0" applyFont="0" applyBorder="0" applyAlignment="0" applyProtection="0"/>
    <xf numFmtId="0" fontId="39" fillId="0" borderId="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0" fontId="16" fillId="54" borderId="26" applyNumberFormat="0" applyFont="0" applyAlignment="0" applyProtection="0"/>
    <xf numFmtId="0" fontId="16" fillId="54" borderId="26" applyNumberFormat="0" applyFont="0" applyAlignment="0" applyProtection="0"/>
    <xf numFmtId="0" fontId="16" fillId="0" borderId="0"/>
    <xf numFmtId="0" fontId="16" fillId="54" borderId="26" applyNumberFormat="0" applyFont="0" applyAlignment="0" applyProtection="0"/>
    <xf numFmtId="0" fontId="16" fillId="54" borderId="26" applyNumberFormat="0" applyFont="0" applyAlignment="0" applyProtection="0"/>
    <xf numFmtId="0" fontId="75" fillId="43" borderId="50" applyNumberFormat="0" applyFont="0" applyAlignment="0" applyProtection="0"/>
    <xf numFmtId="0" fontId="16" fillId="0" borderId="0"/>
    <xf numFmtId="180" fontId="16" fillId="12" borderId="22" applyNumberFormat="0" applyFont="0" applyAlignment="0" applyProtection="0"/>
    <xf numFmtId="0" fontId="16" fillId="54" borderId="26"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0" fontId="16" fillId="54" borderId="26" applyNumberFormat="0" applyFont="0" applyAlignment="0" applyProtection="0"/>
    <xf numFmtId="0" fontId="16" fillId="0" borderId="0"/>
    <xf numFmtId="0" fontId="16" fillId="0" borderId="0"/>
    <xf numFmtId="0" fontId="16" fillId="0" borderId="0"/>
    <xf numFmtId="0" fontId="75" fillId="43" borderId="50" applyNumberFormat="0" applyFont="0" applyAlignment="0" applyProtection="0"/>
    <xf numFmtId="0" fontId="16" fillId="0" borderId="0"/>
    <xf numFmtId="0" fontId="16" fillId="54" borderId="26"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0" fontId="16" fillId="54" borderId="26" applyNumberFormat="0" applyFont="0" applyAlignment="0" applyProtection="0"/>
    <xf numFmtId="0" fontId="13" fillId="12" borderId="22" applyNumberFormat="0" applyFont="0" applyAlignment="0" applyProtection="0"/>
    <xf numFmtId="0" fontId="75" fillId="43" borderId="50" applyNumberFormat="0" applyFont="0" applyAlignment="0" applyProtection="0"/>
    <xf numFmtId="0" fontId="35" fillId="54" borderId="26"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0" fontId="16" fillId="54" borderId="26" applyNumberFormat="0" applyFont="0" applyAlignment="0" applyProtection="0"/>
    <xf numFmtId="0" fontId="16" fillId="0" borderId="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0" fontId="16" fillId="0" borderId="0"/>
    <xf numFmtId="0" fontId="75" fillId="43" borderId="50"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0" fontId="16" fillId="0" borderId="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0" fontId="16" fillId="0" borderId="0"/>
    <xf numFmtId="0" fontId="16" fillId="0" borderId="0"/>
    <xf numFmtId="0" fontId="138" fillId="0" borderId="4"/>
    <xf numFmtId="222" fontId="16" fillId="0" borderId="0" applyFont="0" applyFill="0" applyBorder="0" applyAlignment="0" applyProtection="0"/>
    <xf numFmtId="191" fontId="16" fillId="0" borderId="0" applyFont="0" applyFill="0" applyBorder="0" applyAlignment="0" applyProtection="0"/>
    <xf numFmtId="223" fontId="16" fillId="0" borderId="0" applyFont="0" applyFill="0" applyBorder="0" applyAlignment="0" applyProtection="0"/>
    <xf numFmtId="0" fontId="139" fillId="46" borderId="51" applyNumberFormat="0" applyAlignment="0" applyProtection="0"/>
    <xf numFmtId="0" fontId="139" fillId="46" borderId="51" applyNumberFormat="0" applyAlignment="0" applyProtection="0"/>
    <xf numFmtId="0" fontId="16" fillId="0" borderId="0"/>
    <xf numFmtId="0" fontId="28" fillId="10" borderId="19" applyNumberFormat="0" applyAlignment="0" applyProtection="0"/>
    <xf numFmtId="0" fontId="139" fillId="70" borderId="51" applyNumberFormat="0" applyAlignment="0" applyProtection="0"/>
    <xf numFmtId="0" fontId="16" fillId="0" borderId="0"/>
    <xf numFmtId="0" fontId="139" fillId="46" borderId="51" applyNumberFormat="0" applyAlignment="0" applyProtection="0"/>
    <xf numFmtId="0" fontId="16" fillId="0" borderId="0"/>
    <xf numFmtId="0" fontId="16" fillId="0" borderId="0"/>
    <xf numFmtId="0" fontId="16" fillId="0" borderId="0"/>
    <xf numFmtId="0" fontId="139" fillId="70" borderId="51" applyNumberFormat="0" applyAlignment="0" applyProtection="0"/>
    <xf numFmtId="0" fontId="16" fillId="0" borderId="0"/>
    <xf numFmtId="0" fontId="16" fillId="0" borderId="0"/>
    <xf numFmtId="0" fontId="16" fillId="0" borderId="0"/>
    <xf numFmtId="0" fontId="139" fillId="70" borderId="51" applyNumberFormat="0" applyAlignment="0" applyProtection="0"/>
    <xf numFmtId="0" fontId="16" fillId="0" borderId="0"/>
    <xf numFmtId="0" fontId="16" fillId="0" borderId="0"/>
    <xf numFmtId="0" fontId="16" fillId="0" borderId="0"/>
    <xf numFmtId="0" fontId="139" fillId="70" borderId="51" applyNumberFormat="0" applyAlignment="0" applyProtection="0"/>
    <xf numFmtId="0" fontId="16" fillId="0" borderId="0"/>
    <xf numFmtId="0" fontId="58" fillId="87" borderId="35" applyNumberFormat="0" applyAlignment="0" applyProtection="0"/>
    <xf numFmtId="224" fontId="16" fillId="0" borderId="0" applyFont="0" applyFill="0" applyBorder="0" applyAlignment="0" applyProtection="0"/>
    <xf numFmtId="224" fontId="16" fillId="0" borderId="0" applyFont="0" applyFill="0" applyBorder="0" applyAlignment="0" applyProtection="0"/>
    <xf numFmtId="225" fontId="16" fillId="0" borderId="0" applyFont="0" applyFill="0" applyBorder="0" applyAlignment="0" applyProtection="0"/>
    <xf numFmtId="225" fontId="16" fillId="0" borderId="0" applyFont="0" applyFill="0" applyBorder="0" applyAlignment="0" applyProtection="0"/>
    <xf numFmtId="9" fontId="16" fillId="0" borderId="0" applyFont="0" applyFill="0" applyBorder="0" applyAlignment="0" applyProtection="0"/>
    <xf numFmtId="9" fontId="6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4" fillId="0" borderId="0" applyFont="0" applyFill="0" applyBorder="0" applyAlignment="0" applyProtection="0"/>
    <xf numFmtId="9" fontId="16" fillId="0" borderId="0" applyFont="0" applyFill="0" applyBorder="0" applyAlignment="0" applyProtection="0"/>
    <xf numFmtId="9" fontId="64" fillId="0" borderId="0" applyFont="0" applyFill="0" applyBorder="0" applyAlignment="0" applyProtection="0"/>
    <xf numFmtId="9" fontId="16" fillId="0" borderId="0" applyFont="0" applyFill="0" applyBorder="0" applyAlignment="0" applyProtection="0"/>
    <xf numFmtId="9" fontId="64" fillId="0" borderId="0" applyFont="0" applyFill="0" applyBorder="0" applyAlignment="0" applyProtection="0"/>
    <xf numFmtId="9" fontId="16"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0" fontId="16" fillId="0" borderId="0" applyFont="0" applyFill="0" applyBorder="0" applyAlignment="0" applyProtection="0"/>
    <xf numFmtId="0" fontId="16" fillId="0" borderId="0"/>
    <xf numFmtId="0" fontId="16" fillId="0" borderId="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86" fillId="0" borderId="0" applyFont="0" applyFill="0" applyBorder="0" applyAlignment="0" applyProtection="0"/>
    <xf numFmtId="9" fontId="16" fillId="0" borderId="0" applyFont="0" applyFill="0" applyBorder="0" applyAlignment="0" applyProtection="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140"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0" fontId="16" fillId="0" borderId="0"/>
    <xf numFmtId="0" fontId="16" fillId="0" borderId="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41" fillId="67" borderId="0"/>
    <xf numFmtId="0" fontId="16" fillId="0" borderId="0"/>
    <xf numFmtId="0" fontId="16" fillId="0" borderId="0"/>
    <xf numFmtId="2" fontId="142" fillId="67" borderId="0">
      <alignment horizontal="center"/>
    </xf>
    <xf numFmtId="0" fontId="16" fillId="0" borderId="0"/>
    <xf numFmtId="0" fontId="16" fillId="0" borderId="0"/>
    <xf numFmtId="2" fontId="75" fillId="94" borderId="0">
      <protection locked="0"/>
    </xf>
    <xf numFmtId="0" fontId="16" fillId="0" borderId="0"/>
    <xf numFmtId="0" fontId="16" fillId="0" borderId="0"/>
    <xf numFmtId="1" fontId="75" fillId="80" borderId="0"/>
    <xf numFmtId="0" fontId="68" fillId="95" borderId="0" applyNumberFormat="0" applyAlignment="0" applyProtection="0"/>
    <xf numFmtId="0" fontId="16" fillId="0" borderId="0"/>
    <xf numFmtId="0" fontId="16" fillId="0" borderId="0"/>
    <xf numFmtId="184" fontId="143" fillId="80" borderId="0" applyBorder="0" applyAlignment="0">
      <protection hidden="1"/>
    </xf>
    <xf numFmtId="0" fontId="16" fillId="0" borderId="0"/>
    <xf numFmtId="0" fontId="16" fillId="0" borderId="0"/>
    <xf numFmtId="1" fontId="143" fillId="80" borderId="0">
      <alignment horizontal="center"/>
    </xf>
    <xf numFmtId="0" fontId="16" fillId="0" borderId="0"/>
    <xf numFmtId="0" fontId="16" fillId="0" borderId="0"/>
    <xf numFmtId="0" fontId="16" fillId="0" borderId="0"/>
    <xf numFmtId="0" fontId="144" fillId="76" borderId="52" applyNumberFormat="0" applyAlignment="0" applyProtection="0">
      <alignment horizontal="center" vertical="center"/>
    </xf>
    <xf numFmtId="0" fontId="16" fillId="0" borderId="0"/>
    <xf numFmtId="0" fontId="16" fillId="0" borderId="0"/>
    <xf numFmtId="220" fontId="94" fillId="0" borderId="0"/>
    <xf numFmtId="0" fontId="145" fillId="0" borderId="0" applyNumberFormat="0" applyFont="0" applyFill="0" applyBorder="0" applyAlignment="0">
      <alignment vertical="center"/>
      <protection hidden="1"/>
    </xf>
    <xf numFmtId="0" fontId="16" fillId="0" borderId="0"/>
    <xf numFmtId="180" fontId="145" fillId="0" borderId="0" applyNumberFormat="0" applyFill="0" applyBorder="0" applyProtection="0">
      <alignment horizontal="left"/>
    </xf>
    <xf numFmtId="180" fontId="145" fillId="0" borderId="0" applyNumberFormat="0" applyFill="0" applyBorder="0" applyProtection="0">
      <alignment horizontal="left"/>
    </xf>
    <xf numFmtId="180" fontId="145" fillId="0" borderId="0" applyNumberFormat="0" applyFill="0" applyBorder="0" applyProtection="0">
      <alignment horizontal="left"/>
    </xf>
    <xf numFmtId="0" fontId="145" fillId="0" borderId="0" applyNumberFormat="0" applyFill="0" applyBorder="0" applyProtection="0">
      <alignment horizontal="left"/>
    </xf>
    <xf numFmtId="194" fontId="145" fillId="0" borderId="0" applyNumberFormat="0" applyFill="0" applyBorder="0" applyProtection="0">
      <alignment horizontal="left"/>
    </xf>
    <xf numFmtId="180" fontId="145" fillId="0" borderId="0" applyNumberFormat="0" applyFill="0" applyBorder="0" applyProtection="0">
      <alignment horizontal="left"/>
    </xf>
    <xf numFmtId="194" fontId="145" fillId="0" borderId="0" applyNumberFormat="0" applyFill="0" applyBorder="0" applyProtection="0">
      <alignment horizontal="left"/>
    </xf>
    <xf numFmtId="180" fontId="145" fillId="0" borderId="0" applyNumberFormat="0" applyFill="0" applyBorder="0" applyProtection="0">
      <alignment horizontal="left"/>
    </xf>
    <xf numFmtId="194" fontId="145" fillId="0" borderId="0" applyNumberFormat="0" applyFill="0" applyBorder="0" applyProtection="0">
      <alignment horizontal="left"/>
    </xf>
    <xf numFmtId="180" fontId="145" fillId="0" borderId="0" applyNumberFormat="0" applyFill="0" applyBorder="0" applyProtection="0">
      <alignment horizontal="left"/>
    </xf>
    <xf numFmtId="180" fontId="145" fillId="0" borderId="0" applyNumberFormat="0" applyFill="0" applyBorder="0" applyProtection="0">
      <alignment horizontal="left"/>
    </xf>
    <xf numFmtId="0" fontId="145" fillId="0" borderId="0" applyNumberFormat="0" applyFill="0" applyBorder="0" applyProtection="0">
      <alignment horizontal="left"/>
    </xf>
    <xf numFmtId="0" fontId="145" fillId="0" borderId="0" applyNumberFormat="0" applyFill="0" applyBorder="0" applyProtection="0">
      <alignment horizontal="left"/>
    </xf>
    <xf numFmtId="0" fontId="16" fillId="0" borderId="0"/>
    <xf numFmtId="217" fontId="146" fillId="80" borderId="0"/>
    <xf numFmtId="180" fontId="82" fillId="0" borderId="0" applyNumberFormat="0" applyFill="0" applyBorder="0" applyProtection="0">
      <alignment horizontal="left"/>
    </xf>
    <xf numFmtId="0" fontId="82" fillId="0" borderId="0" applyNumberFormat="0" applyFill="0" applyBorder="0" applyProtection="0">
      <alignment horizontal="left"/>
    </xf>
    <xf numFmtId="194" fontId="82" fillId="0" borderId="0" applyNumberFormat="0" applyFill="0" applyBorder="0" applyProtection="0">
      <alignment horizontal="left"/>
    </xf>
    <xf numFmtId="180" fontId="82" fillId="0" borderId="0" applyNumberFormat="0" applyFill="0" applyBorder="0" applyProtection="0">
      <alignment horizontal="left"/>
    </xf>
    <xf numFmtId="194" fontId="82" fillId="0" borderId="0" applyNumberFormat="0" applyFill="0" applyBorder="0" applyProtection="0">
      <alignment horizontal="left"/>
    </xf>
    <xf numFmtId="180" fontId="82" fillId="0" borderId="0" applyNumberFormat="0" applyFill="0" applyBorder="0" applyProtection="0">
      <alignment horizontal="left"/>
    </xf>
    <xf numFmtId="194" fontId="82" fillId="0" borderId="0" applyNumberFormat="0" applyFill="0" applyBorder="0" applyProtection="0">
      <alignment horizontal="left"/>
    </xf>
    <xf numFmtId="180" fontId="82" fillId="0" borderId="0" applyNumberFormat="0" applyFill="0" applyBorder="0" applyProtection="0">
      <alignment horizontal="left"/>
    </xf>
    <xf numFmtId="180" fontId="82" fillId="0" borderId="0" applyNumberFormat="0" applyFill="0" applyBorder="0" applyProtection="0">
      <alignment horizontal="left"/>
    </xf>
    <xf numFmtId="0" fontId="82" fillId="0" borderId="0" applyNumberFormat="0" applyFill="0" applyBorder="0" applyProtection="0">
      <alignment horizontal="left"/>
    </xf>
    <xf numFmtId="0" fontId="82" fillId="0" borderId="0" applyNumberFormat="0" applyFill="0" applyBorder="0" applyProtection="0">
      <alignment horizontal="left"/>
    </xf>
    <xf numFmtId="180" fontId="44" fillId="93" borderId="53"/>
    <xf numFmtId="0" fontId="16" fillId="0" borderId="0"/>
    <xf numFmtId="0" fontId="16" fillId="0" borderId="0"/>
    <xf numFmtId="1" fontId="120" fillId="0" borderId="0" applyNumberFormat="0" applyFont="0" applyBorder="0" applyAlignment="0" applyProtection="0">
      <alignment horizontal="right"/>
    </xf>
    <xf numFmtId="0" fontId="16" fillId="0" borderId="0"/>
    <xf numFmtId="0" fontId="16" fillId="0" borderId="0"/>
    <xf numFmtId="0" fontId="16" fillId="0" borderId="0"/>
    <xf numFmtId="0" fontId="16" fillId="0" borderId="0"/>
    <xf numFmtId="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xf numFmtId="0" fontId="16" fillId="0" borderId="0" applyFont="0" applyFill="0" applyBorder="0" applyAlignment="0" applyProtection="0"/>
    <xf numFmtId="0" fontId="16" fillId="0" borderId="0" applyFont="0" applyFill="0" applyBorder="0" applyAlignment="0" applyProtection="0"/>
    <xf numFmtId="0" fontId="16" fillId="0" borderId="0"/>
    <xf numFmtId="0" fontId="16" fillId="0" borderId="0"/>
    <xf numFmtId="0" fontId="16" fillId="0" borderId="0"/>
    <xf numFmtId="0" fontId="16" fillId="0" borderId="0" applyNumberFormat="0" applyFill="0" applyBorder="0" applyProtection="0">
      <alignment horizontal="right" wrapText="1"/>
    </xf>
    <xf numFmtId="0" fontId="16" fillId="0" borderId="0"/>
    <xf numFmtId="0" fontId="16" fillId="0" borderId="0"/>
    <xf numFmtId="0" fontId="16" fillId="0" borderId="0"/>
    <xf numFmtId="0" fontId="16" fillId="0" borderId="0"/>
    <xf numFmtId="0" fontId="16" fillId="0" borderId="0" applyNumberFormat="0" applyFill="0" applyBorder="0" applyProtection="0">
      <alignment horizontal="right" wrapText="1"/>
    </xf>
    <xf numFmtId="0" fontId="16" fillId="0" borderId="0" applyNumberFormat="0" applyFill="0" applyBorder="0" applyProtection="0">
      <alignment horizontal="right" wrapText="1"/>
    </xf>
    <xf numFmtId="0" fontId="16" fillId="0" borderId="0" applyNumberFormat="0" applyFill="0" applyBorder="0" applyProtection="0">
      <alignment horizontal="right" wrapText="1"/>
    </xf>
    <xf numFmtId="0" fontId="16" fillId="0" borderId="0"/>
    <xf numFmtId="0" fontId="16" fillId="0" borderId="0" applyNumberFormat="0" applyFill="0" applyBorder="0" applyProtection="0">
      <alignment horizontal="right" wrapText="1"/>
    </xf>
    <xf numFmtId="0" fontId="16" fillId="0" borderId="0" applyNumberFormat="0" applyFill="0" applyBorder="0" applyProtection="0">
      <alignment horizontal="right" wrapText="1"/>
    </xf>
    <xf numFmtId="0" fontId="16" fillId="0" borderId="0"/>
    <xf numFmtId="49" fontId="16" fillId="0" borderId="1" applyFill="0" applyProtection="0">
      <alignment horizontal="right"/>
    </xf>
    <xf numFmtId="49" fontId="16" fillId="0" borderId="1" applyFill="0" applyProtection="0">
      <alignment horizontal="right"/>
    </xf>
    <xf numFmtId="0" fontId="16" fillId="0" borderId="0"/>
    <xf numFmtId="0" fontId="16" fillId="0" borderId="0"/>
    <xf numFmtId="0" fontId="147" fillId="0" borderId="0" applyNumberFormat="0" applyFill="0" applyBorder="0" applyAlignment="0" applyProtection="0">
      <protection locked="0"/>
    </xf>
    <xf numFmtId="0" fontId="16" fillId="0" borderId="0"/>
    <xf numFmtId="0" fontId="16" fillId="0" borderId="0"/>
    <xf numFmtId="226" fontId="148" fillId="0" borderId="0" applyNumberFormat="0" applyFill="0" applyBorder="0" applyAlignment="0" applyProtection="0">
      <alignment horizontal="right" vertical="center" wrapText="1"/>
    </xf>
    <xf numFmtId="0" fontId="16" fillId="0" borderId="0"/>
    <xf numFmtId="0" fontId="16" fillId="0" borderId="0"/>
    <xf numFmtId="0" fontId="16" fillId="0" borderId="0"/>
    <xf numFmtId="0" fontId="149" fillId="0" borderId="0" applyNumberFormat="0" applyFill="0" applyBorder="0" applyAlignment="0" applyProtection="0"/>
    <xf numFmtId="0" fontId="16" fillId="0" borderId="0"/>
    <xf numFmtId="0" fontId="16" fillId="0" borderId="0"/>
    <xf numFmtId="227" fontId="150" fillId="0" borderId="0" applyNumberFormat="0" applyFill="0" applyBorder="0" applyAlignment="0" applyProtection="0">
      <alignment horizontal="right" vertical="center"/>
    </xf>
    <xf numFmtId="0" fontId="16" fillId="0" borderId="0"/>
    <xf numFmtId="0" fontId="16" fillId="0" borderId="0"/>
    <xf numFmtId="0" fontId="16" fillId="0" borderId="0"/>
    <xf numFmtId="0" fontId="151" fillId="96" borderId="33"/>
    <xf numFmtId="0" fontId="16" fillId="0" borderId="0"/>
    <xf numFmtId="0" fontId="16" fillId="0" borderId="0"/>
    <xf numFmtId="0" fontId="151" fillId="0" borderId="0"/>
    <xf numFmtId="0" fontId="16" fillId="0" borderId="0"/>
    <xf numFmtId="0" fontId="16" fillId="0" borderId="0"/>
    <xf numFmtId="0" fontId="151" fillId="0" borderId="0"/>
    <xf numFmtId="0" fontId="16" fillId="0" borderId="0"/>
    <xf numFmtId="0" fontId="16" fillId="0" borderId="0"/>
    <xf numFmtId="0" fontId="151" fillId="0" borderId="0"/>
    <xf numFmtId="0" fontId="16" fillId="0" borderId="0"/>
    <xf numFmtId="0" fontId="16" fillId="0" borderId="0"/>
    <xf numFmtId="0" fontId="16" fillId="0" borderId="0"/>
    <xf numFmtId="220" fontId="152" fillId="0" borderId="0"/>
    <xf numFmtId="0" fontId="16" fillId="0" borderId="0"/>
    <xf numFmtId="0" fontId="16" fillId="0" borderId="0"/>
    <xf numFmtId="217" fontId="62" fillId="97" borderId="0"/>
    <xf numFmtId="0" fontId="16" fillId="0" borderId="0"/>
    <xf numFmtId="0" fontId="16" fillId="0" borderId="0"/>
    <xf numFmtId="196" fontId="82" fillId="0" borderId="0"/>
    <xf numFmtId="0" fontId="16" fillId="0" borderId="0"/>
    <xf numFmtId="0" fontId="16" fillId="0" borderId="0"/>
    <xf numFmtId="228" fontId="153" fillId="80" borderId="5" applyAlignment="0"/>
    <xf numFmtId="0" fontId="16" fillId="0" borderId="0"/>
    <xf numFmtId="0" fontId="16" fillId="0" borderId="0"/>
    <xf numFmtId="229" fontId="154" fillId="0" borderId="0"/>
    <xf numFmtId="0" fontId="16" fillId="0" borderId="0"/>
    <xf numFmtId="0" fontId="16" fillId="0" borderId="0"/>
    <xf numFmtId="220" fontId="155" fillId="98" borderId="0" applyFont="0" applyBorder="0" applyAlignment="0">
      <alignment vertical="top" wrapText="1"/>
    </xf>
    <xf numFmtId="0" fontId="16" fillId="0" borderId="0"/>
    <xf numFmtId="0" fontId="16" fillId="0" borderId="0"/>
    <xf numFmtId="220" fontId="156" fillId="98" borderId="0" applyFont="0" applyAlignment="0">
      <alignment horizontal="justify" vertical="top" wrapText="1"/>
    </xf>
    <xf numFmtId="0" fontId="16" fillId="0" borderId="0"/>
    <xf numFmtId="0" fontId="16" fillId="0" borderId="0"/>
    <xf numFmtId="220" fontId="157" fillId="98" borderId="0">
      <alignment vertical="top" wrapText="1"/>
    </xf>
    <xf numFmtId="0" fontId="158" fillId="78" borderId="7">
      <alignment wrapText="1"/>
    </xf>
    <xf numFmtId="0" fontId="16" fillId="0" borderId="0"/>
    <xf numFmtId="0" fontId="16" fillId="0" borderId="0"/>
    <xf numFmtId="220" fontId="159" fillId="98" borderId="54" applyBorder="0">
      <alignment horizontal="right" vertical="top" wrapText="1"/>
    </xf>
    <xf numFmtId="0" fontId="16" fillId="99" borderId="51" applyNumberFormat="0" applyFont="0" applyBorder="0" applyAlignment="0" applyProtection="0">
      <alignment horizontal="center" vertical="center" wrapText="1"/>
      <protection hidden="1"/>
    </xf>
    <xf numFmtId="0" fontId="16" fillId="0" borderId="0"/>
    <xf numFmtId="0" fontId="16" fillId="0" borderId="0"/>
    <xf numFmtId="0" fontId="16" fillId="0" borderId="0"/>
    <xf numFmtId="0" fontId="16" fillId="0" borderId="55"/>
    <xf numFmtId="0" fontId="16" fillId="0" borderId="0"/>
    <xf numFmtId="0" fontId="16" fillId="0" borderId="0"/>
    <xf numFmtId="0" fontId="16" fillId="0" borderId="0"/>
    <xf numFmtId="0" fontId="16" fillId="0" borderId="0"/>
    <xf numFmtId="0" fontId="16" fillId="0" borderId="55"/>
    <xf numFmtId="0" fontId="16" fillId="0" borderId="55"/>
    <xf numFmtId="0" fontId="16" fillId="0" borderId="55"/>
    <xf numFmtId="0" fontId="16" fillId="0" borderId="0"/>
    <xf numFmtId="0" fontId="16" fillId="0" borderId="55"/>
    <xf numFmtId="0" fontId="16" fillId="0" borderId="55"/>
    <xf numFmtId="0" fontId="16" fillId="0" borderId="0"/>
    <xf numFmtId="49" fontId="86" fillId="0" borderId="0" applyFont="0" applyFill="0" applyBorder="0" applyAlignment="0" applyProtection="0"/>
    <xf numFmtId="0" fontId="160" fillId="0" borderId="0" applyNumberFormat="0" applyFill="0" applyBorder="0" applyAlignment="0" applyProtection="0"/>
    <xf numFmtId="0" fontId="16" fillId="0" borderId="0"/>
    <xf numFmtId="0" fontId="16" fillId="0" borderId="0"/>
    <xf numFmtId="0" fontId="16" fillId="0" borderId="0"/>
    <xf numFmtId="196" fontId="112" fillId="0" borderId="0"/>
    <xf numFmtId="0" fontId="16" fillId="0" borderId="0"/>
    <xf numFmtId="0" fontId="160" fillId="0" borderId="0" applyNumberFormat="0" applyFill="0" applyBorder="0" applyAlignment="0" applyProtection="0"/>
    <xf numFmtId="0" fontId="20" fillId="0" borderId="0" applyNumberFormat="0" applyFill="0" applyBorder="0" applyAlignment="0" applyProtection="0"/>
    <xf numFmtId="0" fontId="16" fillId="0" borderId="0"/>
    <xf numFmtId="0" fontId="16" fillId="0" borderId="0"/>
    <xf numFmtId="196" fontId="112" fillId="0" borderId="0"/>
    <xf numFmtId="0" fontId="16" fillId="0" borderId="0"/>
    <xf numFmtId="0" fontId="17" fillId="0" borderId="0"/>
    <xf numFmtId="0" fontId="16" fillId="0" borderId="0"/>
    <xf numFmtId="196" fontId="112" fillId="0" borderId="0"/>
    <xf numFmtId="0" fontId="16" fillId="0" borderId="0"/>
    <xf numFmtId="0" fontId="16" fillId="0" borderId="0"/>
    <xf numFmtId="0" fontId="16" fillId="0" borderId="0"/>
    <xf numFmtId="196" fontId="112" fillId="0" borderId="0"/>
    <xf numFmtId="0" fontId="16" fillId="0" borderId="0"/>
    <xf numFmtId="0" fontId="16" fillId="0" borderId="0"/>
    <xf numFmtId="0" fontId="16" fillId="0" borderId="0"/>
    <xf numFmtId="177" fontId="161" fillId="0" borderId="0"/>
    <xf numFmtId="0" fontId="37" fillId="0" borderId="56" applyNumberFormat="0" applyFill="0" applyAlignment="0" applyProtection="0"/>
    <xf numFmtId="0" fontId="37" fillId="0" borderId="56" applyNumberFormat="0" applyFill="0" applyAlignment="0" applyProtection="0"/>
    <xf numFmtId="0" fontId="16" fillId="0" borderId="0"/>
    <xf numFmtId="0" fontId="12" fillId="0" borderId="23" applyNumberFormat="0" applyFill="0" applyAlignment="0" applyProtection="0"/>
    <xf numFmtId="0" fontId="37" fillId="0" borderId="57" applyNumberFormat="0" applyFill="0" applyAlignment="0" applyProtection="0"/>
    <xf numFmtId="0" fontId="16" fillId="0" borderId="0"/>
    <xf numFmtId="0" fontId="37" fillId="0" borderId="56" applyNumberFormat="0" applyFill="0" applyAlignment="0" applyProtection="0"/>
    <xf numFmtId="0" fontId="16" fillId="0" borderId="0"/>
    <xf numFmtId="0" fontId="16" fillId="0" borderId="0"/>
    <xf numFmtId="0" fontId="16" fillId="0" borderId="0"/>
    <xf numFmtId="0" fontId="37" fillId="0" borderId="57" applyNumberFormat="0" applyFill="0" applyAlignment="0" applyProtection="0"/>
    <xf numFmtId="0" fontId="16" fillId="0" borderId="0"/>
    <xf numFmtId="0" fontId="16" fillId="0" borderId="0"/>
    <xf numFmtId="0" fontId="16" fillId="0" borderId="0"/>
    <xf numFmtId="0" fontId="37" fillId="0" borderId="57" applyNumberFormat="0" applyFill="0" applyAlignment="0" applyProtection="0"/>
    <xf numFmtId="0" fontId="16" fillId="0" borderId="0"/>
    <xf numFmtId="0" fontId="16" fillId="0" borderId="0"/>
    <xf numFmtId="0" fontId="16" fillId="0" borderId="0"/>
    <xf numFmtId="0" fontId="37" fillId="0" borderId="57" applyNumberFormat="0" applyFill="0" applyAlignment="0" applyProtection="0"/>
    <xf numFmtId="0" fontId="16" fillId="0" borderId="0"/>
    <xf numFmtId="0" fontId="16" fillId="0" borderId="0"/>
    <xf numFmtId="0" fontId="16" fillId="0" borderId="0"/>
    <xf numFmtId="212" fontId="162" fillId="0" borderId="5"/>
    <xf numFmtId="0" fontId="16" fillId="0" borderId="0"/>
    <xf numFmtId="0" fontId="16" fillId="0" borderId="0"/>
    <xf numFmtId="0" fontId="16" fillId="0" borderId="0"/>
    <xf numFmtId="218" fontId="61" fillId="0" borderId="58" applyAlignment="0"/>
    <xf numFmtId="0" fontId="16" fillId="0" borderId="0"/>
    <xf numFmtId="0" fontId="16" fillId="0" borderId="0"/>
    <xf numFmtId="219" fontId="61" fillId="0" borderId="58" applyAlignment="0"/>
    <xf numFmtId="220" fontId="61" fillId="0" borderId="58" applyAlignment="0">
      <alignment horizontal="right"/>
    </xf>
    <xf numFmtId="220" fontId="61" fillId="0" borderId="58" applyAlignment="0">
      <alignment horizontal="right"/>
    </xf>
    <xf numFmtId="220" fontId="61" fillId="0" borderId="58" applyAlignment="0">
      <alignment horizontal="right"/>
    </xf>
    <xf numFmtId="0" fontId="16" fillId="0" borderId="0"/>
    <xf numFmtId="0" fontId="16" fillId="0" borderId="0"/>
    <xf numFmtId="0" fontId="16" fillId="0" borderId="0"/>
    <xf numFmtId="0" fontId="16" fillId="0" borderId="0"/>
    <xf numFmtId="220" fontId="61" fillId="0" borderId="58" applyAlignment="0">
      <alignment horizontal="right"/>
    </xf>
    <xf numFmtId="220" fontId="61" fillId="0" borderId="58" applyAlignment="0">
      <alignment horizontal="right"/>
    </xf>
    <xf numFmtId="220" fontId="61" fillId="0" borderId="58" applyAlignment="0">
      <alignment horizontal="right"/>
    </xf>
    <xf numFmtId="220" fontId="61" fillId="0" borderId="58" applyAlignment="0">
      <alignment horizontal="right"/>
    </xf>
    <xf numFmtId="220" fontId="61" fillId="0" borderId="58" applyAlignment="0">
      <alignment horizontal="right"/>
    </xf>
    <xf numFmtId="220" fontId="61" fillId="0" borderId="58" applyAlignment="0">
      <alignment horizontal="right"/>
    </xf>
    <xf numFmtId="220" fontId="61" fillId="0" borderId="58" applyAlignment="0">
      <alignment horizontal="right"/>
    </xf>
    <xf numFmtId="220" fontId="61" fillId="0" borderId="58" applyAlignment="0">
      <alignment horizontal="right"/>
    </xf>
    <xf numFmtId="0" fontId="16" fillId="0" borderId="0"/>
    <xf numFmtId="1" fontId="163" fillId="0" borderId="0">
      <alignment horizontal="right"/>
      <protection locked="0"/>
    </xf>
    <xf numFmtId="0" fontId="16" fillId="0" borderId="0"/>
    <xf numFmtId="0" fontId="16" fillId="0" borderId="0"/>
    <xf numFmtId="0" fontId="16" fillId="0" borderId="0"/>
    <xf numFmtId="0" fontId="16" fillId="0" borderId="0"/>
    <xf numFmtId="184" fontId="143" fillId="80" borderId="8" applyBorder="0">
      <alignment horizontal="right" vertical="center"/>
      <protection locked="0"/>
    </xf>
    <xf numFmtId="0" fontId="16" fillId="0" borderId="0"/>
    <xf numFmtId="0" fontId="16" fillId="0" borderId="0"/>
    <xf numFmtId="0" fontId="16" fillId="0" borderId="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32" fillId="0" borderId="0" applyNumberFormat="0" applyFill="0" applyBorder="0" applyAlignment="0" applyProtection="0"/>
    <xf numFmtId="0" fontId="164" fillId="0" borderId="0" applyNumberFormat="0" applyFill="0" applyBorder="0" applyAlignment="0" applyProtection="0"/>
    <xf numFmtId="0" fontId="16" fillId="0" borderId="0"/>
    <xf numFmtId="0" fontId="164" fillId="0" borderId="0" applyNumberFormat="0" applyFill="0" applyBorder="0" applyAlignment="0" applyProtection="0"/>
    <xf numFmtId="0" fontId="16" fillId="0" borderId="0"/>
    <xf numFmtId="0" fontId="16" fillId="0" borderId="0"/>
    <xf numFmtId="0" fontId="16" fillId="0" borderId="0"/>
    <xf numFmtId="0" fontId="164" fillId="0" borderId="0" applyNumberFormat="0" applyFill="0" applyBorder="0" applyAlignment="0" applyProtection="0"/>
    <xf numFmtId="0" fontId="16" fillId="0" borderId="0"/>
    <xf numFmtId="0" fontId="164" fillId="0" borderId="0" applyNumberFormat="0" applyFill="0" applyBorder="0" applyAlignment="0" applyProtection="0"/>
    <xf numFmtId="0" fontId="16" fillId="0" borderId="0"/>
    <xf numFmtId="0" fontId="16" fillId="0" borderId="0"/>
    <xf numFmtId="0" fontId="16" fillId="0" borderId="0"/>
    <xf numFmtId="230" fontId="62" fillId="37" borderId="28" applyNumberFormat="0">
      <alignment horizontal="center" wrapText="1"/>
    </xf>
    <xf numFmtId="0" fontId="16" fillId="0" borderId="0"/>
    <xf numFmtId="0" fontId="16" fillId="0" borderId="0"/>
    <xf numFmtId="0" fontId="16" fillId="0" borderId="0"/>
    <xf numFmtId="0" fontId="16" fillId="37" borderId="0" applyBorder="0" applyProtection="0"/>
    <xf numFmtId="0" fontId="16" fillId="0" borderId="0"/>
    <xf numFmtId="0" fontId="16" fillId="0" borderId="0"/>
    <xf numFmtId="0" fontId="16" fillId="0" borderId="0"/>
    <xf numFmtId="0" fontId="16" fillId="0" borderId="0"/>
    <xf numFmtId="0" fontId="16" fillId="37" borderId="0" applyBorder="0" applyProtection="0"/>
    <xf numFmtId="0" fontId="16" fillId="37" borderId="0" applyBorder="0" applyProtection="0"/>
    <xf numFmtId="0" fontId="16" fillId="37" borderId="0" applyBorder="0" applyProtection="0"/>
    <xf numFmtId="0" fontId="16" fillId="0" borderId="0"/>
    <xf numFmtId="0" fontId="16" fillId="37" borderId="0" applyBorder="0" applyProtection="0"/>
    <xf numFmtId="0" fontId="16" fillId="37" borderId="0" applyBorder="0" applyProtection="0"/>
    <xf numFmtId="0" fontId="16" fillId="0" borderId="0"/>
    <xf numFmtId="0" fontId="16" fillId="0" borderId="0"/>
    <xf numFmtId="0" fontId="16" fillId="0" borderId="0"/>
    <xf numFmtId="0" fontId="16" fillId="37" borderId="0">
      <alignment horizontal="right"/>
    </xf>
    <xf numFmtId="0" fontId="16" fillId="0" borderId="0"/>
    <xf numFmtId="0" fontId="16" fillId="0" borderId="0"/>
    <xf numFmtId="0" fontId="16" fillId="0" borderId="0"/>
    <xf numFmtId="9" fontId="16" fillId="0" borderId="0" applyFill="0" applyBorder="0" applyAlignment="0" applyProtection="0"/>
    <xf numFmtId="0" fontId="16" fillId="0" borderId="0"/>
    <xf numFmtId="0" fontId="16" fillId="0" borderId="0"/>
    <xf numFmtId="0" fontId="16" fillId="0" borderId="0"/>
    <xf numFmtId="0" fontId="16" fillId="0" borderId="0"/>
    <xf numFmtId="9" fontId="16" fillId="0" borderId="0" applyFill="0" applyBorder="0" applyAlignment="0" applyProtection="0"/>
    <xf numFmtId="9" fontId="16" fillId="0" borderId="0" applyFill="0" applyBorder="0" applyAlignment="0" applyProtection="0"/>
    <xf numFmtId="9" fontId="16" fillId="0" borderId="0" applyFill="0" applyBorder="0" applyAlignment="0" applyProtection="0"/>
    <xf numFmtId="0" fontId="16" fillId="0" borderId="0"/>
    <xf numFmtId="9" fontId="16" fillId="0" borderId="0" applyFill="0" applyBorder="0" applyAlignment="0" applyProtection="0"/>
    <xf numFmtId="9" fontId="16" fillId="0" borderId="0" applyFill="0" applyBorder="0" applyAlignment="0" applyProtection="0"/>
    <xf numFmtId="0" fontId="16" fillId="0" borderId="0"/>
    <xf numFmtId="0" fontId="16" fillId="0" borderId="0"/>
    <xf numFmtId="0" fontId="16" fillId="0" borderId="0"/>
    <xf numFmtId="0" fontId="165" fillId="0" borderId="0" applyNumberFormat="0" applyAlignment="0"/>
    <xf numFmtId="0" fontId="16" fillId="0" borderId="0"/>
    <xf numFmtId="0" fontId="16" fillId="0" borderId="0"/>
    <xf numFmtId="0" fontId="166" fillId="37" borderId="0" applyNumberFormat="0" applyAlignment="0"/>
    <xf numFmtId="0" fontId="16" fillId="0" borderId="0"/>
    <xf numFmtId="0" fontId="16" fillId="0" borderId="0"/>
    <xf numFmtId="49" fontId="18" fillId="37" borderId="0">
      <alignment horizontal="right"/>
    </xf>
    <xf numFmtId="0" fontId="16" fillId="0" borderId="0"/>
    <xf numFmtId="0" fontId="16" fillId="0" borderId="0"/>
    <xf numFmtId="230" fontId="62" fillId="37" borderId="28">
      <alignment horizontal="right" wrapText="1"/>
    </xf>
    <xf numFmtId="0" fontId="16" fillId="0" borderId="0"/>
    <xf numFmtId="0" fontId="16" fillId="0" borderId="0"/>
    <xf numFmtId="0" fontId="161" fillId="0" borderId="58" applyFont="0" applyFill="0" applyBorder="0" applyAlignment="0" applyProtection="0"/>
    <xf numFmtId="0" fontId="16" fillId="0" borderId="0"/>
    <xf numFmtId="0" fontId="16" fillId="0" borderId="0"/>
    <xf numFmtId="195" fontId="153" fillId="80" borderId="12" applyNumberFormat="0" applyBorder="0" applyAlignment="0"/>
    <xf numFmtId="0" fontId="16" fillId="0" borderId="0"/>
    <xf numFmtId="0" fontId="16" fillId="0" borderId="0"/>
    <xf numFmtId="230" fontId="18" fillId="78" borderId="5" applyAlignment="0">
      <alignment horizontal="right"/>
    </xf>
    <xf numFmtId="0" fontId="16" fillId="0" borderId="0"/>
    <xf numFmtId="0" fontId="16" fillId="0" borderId="0"/>
    <xf numFmtId="230" fontId="18" fillId="97" borderId="5" applyAlignment="0">
      <alignment horizontal="left"/>
    </xf>
    <xf numFmtId="180" fontId="44" fillId="0" borderId="0"/>
    <xf numFmtId="0" fontId="16" fillId="0" borderId="0"/>
    <xf numFmtId="0" fontId="167" fillId="0" borderId="0"/>
    <xf numFmtId="0" fontId="168" fillId="0" borderId="0"/>
    <xf numFmtId="168" fontId="16" fillId="0" borderId="0" applyFont="0" applyFill="0" applyBorder="0" applyAlignment="0" applyProtection="0"/>
    <xf numFmtId="168" fontId="16" fillId="0" borderId="0" applyFont="0" applyFill="0" applyBorder="0" applyAlignment="0" applyProtection="0"/>
    <xf numFmtId="0" fontId="13" fillId="0" borderId="0"/>
    <xf numFmtId="0" fontId="13" fillId="0" borderId="0"/>
    <xf numFmtId="0" fontId="16" fillId="0" borderId="0"/>
    <xf numFmtId="0" fontId="16"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168" fontId="13" fillId="0" borderId="0" applyFont="0" applyFill="0" applyBorder="0" applyAlignment="0" applyProtection="0"/>
    <xf numFmtId="170" fontId="13" fillId="0" borderId="0" applyFont="0" applyFill="0" applyBorder="0" applyAlignment="0" applyProtection="0"/>
    <xf numFmtId="0" fontId="7" fillId="0" borderId="0"/>
    <xf numFmtId="168" fontId="7" fillId="0" borderId="0" applyFont="0" applyFill="0" applyBorder="0" applyAlignment="0" applyProtection="0"/>
    <xf numFmtId="168" fontId="178" fillId="0" borderId="0" applyFont="0" applyFill="0" applyBorder="0" applyAlignment="0" applyProtection="0"/>
    <xf numFmtId="0" fontId="178" fillId="0" borderId="0"/>
    <xf numFmtId="168" fontId="13"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13" fillId="0" borderId="0" applyFont="0" applyFill="0" applyBorder="0" applyAlignment="0" applyProtection="0"/>
    <xf numFmtId="170" fontId="1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16"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36" fillId="0" borderId="0" applyFont="0" applyFill="0" applyBorder="0" applyAlignment="0" applyProtection="0"/>
    <xf numFmtId="167" fontId="16" fillId="0" borderId="0" applyFont="0" applyFill="0" applyBorder="0" applyAlignment="0" applyProtection="0"/>
    <xf numFmtId="167" fontId="36"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64" fillId="0" borderId="0" applyFont="0" applyFill="0" applyBorder="0" applyAlignment="0" applyProtection="0"/>
    <xf numFmtId="168" fontId="16" fillId="0" borderId="0" applyFont="0" applyFill="0" applyBorder="0" applyAlignment="0" applyProtection="0"/>
    <xf numFmtId="168" fontId="64"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64"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64" fillId="0" borderId="0" applyFont="0" applyFill="0" applyBorder="0" applyAlignment="0" applyProtection="0"/>
    <xf numFmtId="168" fontId="16" fillId="0" borderId="0" applyFont="0" applyFill="0" applyBorder="0" applyAlignment="0" applyProtection="0"/>
    <xf numFmtId="168" fontId="64" fillId="0" borderId="0" applyFont="0" applyFill="0" applyBorder="0" applyAlignment="0" applyProtection="0"/>
    <xf numFmtId="168" fontId="16" fillId="0" borderId="0" applyFont="0" applyFill="0" applyBorder="0" applyAlignment="0" applyProtection="0"/>
    <xf numFmtId="168" fontId="64" fillId="0" borderId="0" applyFont="0" applyFill="0" applyBorder="0" applyAlignment="0" applyProtection="0"/>
    <xf numFmtId="168" fontId="16" fillId="0" borderId="0" applyFont="0" applyFill="0" applyBorder="0" applyAlignment="0" applyProtection="0"/>
    <xf numFmtId="169"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66" fillId="0" borderId="0" applyFont="0" applyFill="0" applyBorder="0" applyAlignment="0" applyProtection="0"/>
    <xf numFmtId="168" fontId="16" fillId="0" borderId="0" applyFont="0" applyFill="0" applyBorder="0" applyAlignment="0" applyProtection="0"/>
    <xf numFmtId="168" fontId="66" fillId="0" borderId="0" applyFont="0" applyFill="0" applyBorder="0" applyAlignment="0" applyProtection="0"/>
    <xf numFmtId="168" fontId="66" fillId="0" borderId="0" applyFont="0" applyFill="0" applyBorder="0" applyAlignment="0" applyProtection="0"/>
    <xf numFmtId="168" fontId="16" fillId="0" borderId="0" applyFont="0" applyFill="0" applyBorder="0" applyAlignment="0" applyProtection="0"/>
    <xf numFmtId="168" fontId="63" fillId="0" borderId="0" applyFont="0" applyFill="0" applyBorder="0" applyAlignment="0" applyProtection="0"/>
    <xf numFmtId="168" fontId="64"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4"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4"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4"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4"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4"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4"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4"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4"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4" fillId="0" borderId="0" applyFont="0" applyFill="0" applyBorder="0" applyAlignment="0" applyProtection="0"/>
    <xf numFmtId="168" fontId="63" fillId="0" borderId="0" applyFont="0" applyFill="0" applyBorder="0" applyAlignment="0" applyProtection="0"/>
    <xf numFmtId="168" fontId="35"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6"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63" fillId="0" borderId="0" applyFont="0" applyFill="0" applyBorder="0" applyAlignment="0" applyProtection="0"/>
    <xf numFmtId="168" fontId="64"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4"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4"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4"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4"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4"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4" fillId="0" borderId="0" applyFont="0" applyFill="0" applyBorder="0" applyAlignment="0" applyProtection="0"/>
    <xf numFmtId="168" fontId="63" fillId="0" borderId="0" applyFont="0" applyFill="0" applyBorder="0" applyAlignment="0" applyProtection="0"/>
    <xf numFmtId="168" fontId="67" fillId="0" borderId="0" applyFont="0" applyFill="0" applyBorder="0" applyAlignment="0" applyProtection="0"/>
    <xf numFmtId="168" fontId="68" fillId="0" borderId="0" applyFont="0" applyFill="0" applyBorder="0" applyAlignment="0" applyProtection="0"/>
    <xf numFmtId="168" fontId="67" fillId="0" borderId="0" applyFont="0" applyFill="0" applyBorder="0" applyAlignment="0" applyProtection="0"/>
    <xf numFmtId="168" fontId="16" fillId="0" borderId="0" applyFont="0" applyFill="0" applyBorder="0" applyAlignment="0" applyProtection="0"/>
    <xf numFmtId="168" fontId="35" fillId="0" borderId="0" applyFont="0" applyFill="0" applyBorder="0" applyAlignment="0" applyProtection="0"/>
    <xf numFmtId="168" fontId="16"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5" fillId="0" borderId="0" applyFont="0" applyFill="0" applyBorder="0" applyAlignment="0" applyProtection="0"/>
    <xf numFmtId="168" fontId="16" fillId="0" borderId="0" applyFont="0" applyFill="0" applyBorder="0" applyAlignment="0" applyProtection="0"/>
    <xf numFmtId="168" fontId="35"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69" fillId="0" borderId="0" applyFont="0" applyFill="0" applyBorder="0" applyAlignment="0" applyProtection="0"/>
    <xf numFmtId="168" fontId="35" fillId="0" borderId="0" applyFont="0" applyFill="0" applyBorder="0" applyAlignment="0" applyProtection="0"/>
    <xf numFmtId="168" fontId="64" fillId="0" borderId="0" applyFont="0" applyFill="0" applyBorder="0" applyAlignment="0" applyProtection="0"/>
    <xf numFmtId="168" fontId="35" fillId="0" borderId="0" applyFont="0" applyFill="0" applyBorder="0" applyAlignment="0" applyProtection="0"/>
    <xf numFmtId="168" fontId="16" fillId="0" borderId="0" applyFont="0" applyFill="0" applyBorder="0" applyAlignment="0" applyProtection="0"/>
    <xf numFmtId="168" fontId="64"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3" fillId="0" borderId="0" applyFont="0" applyFill="0" applyBorder="0" applyAlignment="0" applyProtection="0"/>
    <xf numFmtId="170" fontId="13" fillId="0" borderId="0" applyFont="0" applyFill="0" applyBorder="0" applyAlignment="0" applyProtection="0"/>
    <xf numFmtId="168" fontId="7" fillId="0" borderId="0" applyFont="0" applyFill="0" applyBorder="0" applyAlignment="0" applyProtection="0"/>
    <xf numFmtId="168" fontId="178" fillId="0" borderId="0" applyFont="0" applyFill="0" applyBorder="0" applyAlignment="0" applyProtection="0"/>
    <xf numFmtId="168" fontId="13"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0" fontId="13" fillId="0" borderId="0"/>
    <xf numFmtId="0" fontId="2" fillId="0" borderId="0"/>
    <xf numFmtId="0" fontId="16" fillId="0" borderId="0"/>
    <xf numFmtId="0" fontId="16" fillId="0" borderId="0"/>
    <xf numFmtId="0" fontId="16" fillId="0" borderId="0"/>
    <xf numFmtId="0" fontId="189" fillId="0" borderId="60" applyNumberFormat="0" applyFill="0" applyProtection="0">
      <alignment horizontal="center"/>
    </xf>
    <xf numFmtId="177" fontId="16" fillId="0" borderId="0" applyFont="0" applyFill="0" applyBorder="0" applyProtection="0">
      <alignment horizontal="right"/>
    </xf>
    <xf numFmtId="177" fontId="16" fillId="0" borderId="0" applyFont="0" applyFill="0" applyBorder="0" applyProtection="0">
      <alignment horizontal="right"/>
    </xf>
    <xf numFmtId="172" fontId="16" fillId="0" borderId="0" applyFont="0" applyFill="0" applyBorder="0" applyProtection="0">
      <alignment horizontal="right"/>
    </xf>
    <xf numFmtId="172" fontId="16" fillId="0" borderId="0" applyFont="0" applyFill="0" applyBorder="0" applyProtection="0">
      <alignment horizontal="right"/>
    </xf>
    <xf numFmtId="234" fontId="16" fillId="0" borderId="0" applyFont="0" applyFill="0" applyBorder="0" applyProtection="0">
      <alignment horizontal="right"/>
    </xf>
    <xf numFmtId="234" fontId="16" fillId="0" borderId="0" applyFont="0" applyFill="0" applyBorder="0" applyProtection="0">
      <alignment horizontal="right"/>
    </xf>
    <xf numFmtId="243" fontId="16" fillId="0" borderId="0" applyBorder="0"/>
    <xf numFmtId="234" fontId="45" fillId="0" borderId="0" applyFont="0" applyFill="0" applyBorder="0" applyProtection="0">
      <alignment horizontal="right"/>
    </xf>
    <xf numFmtId="235" fontId="45" fillId="0" borderId="0" applyFont="0" applyFill="0" applyBorder="0" applyProtection="0">
      <alignment horizontal="left"/>
    </xf>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2"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199" fillId="0" borderId="11" applyNumberFormat="0" applyBorder="0" applyAlignment="0" applyProtection="0">
      <alignment horizontal="right" vertical="center"/>
    </xf>
    <xf numFmtId="201" fontId="16" fillId="0" borderId="0" applyFont="0" applyFill="0" applyBorder="0" applyAlignment="0" applyProtection="0"/>
    <xf numFmtId="0" fontId="200" fillId="0" borderId="0">
      <alignment horizontal="right"/>
      <protection locked="0"/>
    </xf>
    <xf numFmtId="0" fontId="190" fillId="0" borderId="0">
      <alignment horizontal="left"/>
    </xf>
    <xf numFmtId="0" fontId="191" fillId="0" borderId="0">
      <alignment horizontal="left"/>
    </xf>
    <xf numFmtId="0" fontId="16" fillId="0" borderId="0" applyFont="0" applyFill="0" applyBorder="0" applyProtection="0">
      <alignment horizontal="right"/>
    </xf>
    <xf numFmtId="0" fontId="16" fillId="0" borderId="0" applyFont="0" applyFill="0" applyBorder="0" applyProtection="0">
      <alignment horizontal="right"/>
    </xf>
    <xf numFmtId="38" fontId="75" fillId="80" borderId="0" applyNumberFormat="0" applyBorder="0" applyAlignment="0" applyProtection="0"/>
    <xf numFmtId="0" fontId="61" fillId="113" borderId="61" applyProtection="0">
      <alignment horizontal="right"/>
    </xf>
    <xf numFmtId="0" fontId="192" fillId="113" borderId="0" applyProtection="0">
      <alignment horizontal="left"/>
    </xf>
    <xf numFmtId="0" fontId="83" fillId="0" borderId="0">
      <alignment vertical="top" wrapText="1"/>
    </xf>
    <xf numFmtId="0" fontId="83" fillId="0" borderId="0">
      <alignment vertical="top" wrapText="1"/>
    </xf>
    <xf numFmtId="0" fontId="83" fillId="0" borderId="0">
      <alignment vertical="top" wrapText="1"/>
    </xf>
    <xf numFmtId="0" fontId="83" fillId="0" borderId="0">
      <alignment vertical="top" wrapText="1"/>
    </xf>
    <xf numFmtId="207" fontId="82" fillId="0" borderId="0" applyNumberFormat="0" applyFill="0" applyAlignment="0" applyProtection="0"/>
    <xf numFmtId="207" fontId="201" fillId="0" borderId="0" applyNumberFormat="0" applyFill="0" applyAlignment="0" applyProtection="0"/>
    <xf numFmtId="207" fontId="18" fillId="0" borderId="0" applyNumberFormat="0" applyFill="0" applyAlignment="0" applyProtection="0"/>
    <xf numFmtId="207" fontId="193" fillId="0" borderId="0" applyNumberFormat="0" applyFill="0" applyAlignment="0" applyProtection="0"/>
    <xf numFmtId="207" fontId="113" fillId="0" borderId="0" applyNumberFormat="0" applyFill="0" applyAlignment="0" applyProtection="0"/>
    <xf numFmtId="207" fontId="113" fillId="0" borderId="0" applyNumberFormat="0" applyFont="0" applyFill="0" applyBorder="0" applyAlignment="0" applyProtection="0"/>
    <xf numFmtId="207" fontId="113" fillId="0" borderId="0" applyNumberFormat="0" applyFont="0" applyFill="0" applyBorder="0" applyAlignment="0" applyProtection="0"/>
    <xf numFmtId="0" fontId="77" fillId="0" borderId="0" applyFill="0" applyBorder="0" applyProtection="0">
      <alignment horizontal="left"/>
    </xf>
    <xf numFmtId="10" fontId="75" fillId="78" borderId="1" applyNumberFormat="0" applyBorder="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61" fillId="0" borderId="62" applyProtection="0">
      <alignment horizontal="right"/>
    </xf>
    <xf numFmtId="0" fontId="61" fillId="0" borderId="61" applyProtection="0">
      <alignment horizontal="right"/>
    </xf>
    <xf numFmtId="0" fontId="61" fillId="0" borderId="63" applyProtection="0">
      <alignment horizontal="center"/>
      <protection locked="0"/>
    </xf>
    <xf numFmtId="0" fontId="16" fillId="0" borderId="0"/>
    <xf numFmtId="0" fontId="16" fillId="0" borderId="0"/>
    <xf numFmtId="0" fontId="16" fillId="0" borderId="0"/>
    <xf numFmtId="1" fontId="16" fillId="0" borderId="0" applyFont="0" applyFill="0" applyBorder="0" applyProtection="0">
      <alignment horizontal="right"/>
    </xf>
    <xf numFmtId="1" fontId="16" fillId="0" borderId="0" applyFont="0" applyFill="0" applyBorder="0" applyProtection="0">
      <alignment horizontal="right"/>
    </xf>
    <xf numFmtId="0" fontId="202" fillId="0" borderId="0"/>
    <xf numFmtId="0" fontId="202" fillId="0" borderId="0"/>
    <xf numFmtId="0" fontId="202" fillId="0" borderId="0"/>
    <xf numFmtId="0" fontId="202" fillId="0" borderId="0"/>
    <xf numFmtId="0" fontId="202"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35" fillId="0" borderId="0"/>
    <xf numFmtId="0" fontId="16" fillId="0" borderId="0">
      <alignment vertical="top"/>
    </xf>
    <xf numFmtId="0" fontId="16" fillId="0" borderId="0"/>
    <xf numFmtId="0" fontId="1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36" fillId="0" borderId="0"/>
    <xf numFmtId="0" fontId="2" fillId="0" borderId="0"/>
    <xf numFmtId="0" fontId="35"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40" fontId="203" fillId="37" borderId="0">
      <alignment horizontal="right"/>
    </xf>
    <xf numFmtId="0" fontId="204" fillId="37" borderId="0">
      <alignment horizontal="right"/>
    </xf>
    <xf numFmtId="0" fontId="205" fillId="37" borderId="59"/>
    <xf numFmtId="0" fontId="205" fillId="0" borderId="0" applyBorder="0">
      <alignment horizontal="centerContinuous"/>
    </xf>
    <xf numFmtId="0" fontId="206" fillId="0" borderId="0" applyBorder="0">
      <alignment horizontal="centerContinuous"/>
    </xf>
    <xf numFmtId="236" fontId="16" fillId="0" borderId="0" applyFont="0" applyFill="0" applyBorder="0" applyProtection="0">
      <alignment horizontal="right"/>
    </xf>
    <xf numFmtId="236" fontId="16" fillId="0" borderId="0" applyFont="0" applyFill="0" applyBorder="0" applyProtection="0">
      <alignment horizontal="right"/>
    </xf>
    <xf numFmtId="10" fontId="16" fillId="0" borderId="0" applyFont="0" applyFill="0" applyBorder="0" applyAlignment="0" applyProtection="0"/>
    <xf numFmtId="9" fontId="16"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2" fontId="207" fillId="94" borderId="4" applyAlignment="0" applyProtection="0">
      <protection locked="0"/>
    </xf>
    <xf numFmtId="0" fontId="208" fillId="78" borderId="4" applyNumberFormat="0" applyAlignment="0" applyProtection="0"/>
    <xf numFmtId="0" fontId="209" fillId="93" borderId="1" applyNumberFormat="0" applyAlignment="0" applyProtection="0">
      <alignment horizontal="center" vertical="center"/>
    </xf>
    <xf numFmtId="4" fontId="36" fillId="86" borderId="51" applyNumberFormat="0" applyProtection="0">
      <alignment vertical="center"/>
    </xf>
    <xf numFmtId="4" fontId="210" fillId="86" borderId="51" applyNumberFormat="0" applyProtection="0">
      <alignment vertical="center"/>
    </xf>
    <xf numFmtId="4" fontId="36" fillId="86" borderId="51" applyNumberFormat="0" applyProtection="0">
      <alignment horizontal="left" vertical="center" indent="1"/>
    </xf>
    <xf numFmtId="4" fontId="36" fillId="86" borderId="51" applyNumberFormat="0" applyProtection="0">
      <alignment horizontal="left" vertical="center" indent="1"/>
    </xf>
    <xf numFmtId="0" fontId="16" fillId="97" borderId="51" applyNumberFormat="0" applyProtection="0">
      <alignment horizontal="left" vertical="center" indent="1"/>
    </xf>
    <xf numFmtId="4" fontId="36" fillId="114" borderId="51" applyNumberFormat="0" applyProtection="0">
      <alignment horizontal="right" vertical="center"/>
    </xf>
    <xf numFmtId="4" fontId="36" fillId="115" borderId="51" applyNumberFormat="0" applyProtection="0">
      <alignment horizontal="right" vertical="center"/>
    </xf>
    <xf numFmtId="4" fontId="36" fillId="116" borderId="51" applyNumberFormat="0" applyProtection="0">
      <alignment horizontal="right" vertical="center"/>
    </xf>
    <xf numFmtId="4" fontId="36" fillId="82" borderId="51" applyNumberFormat="0" applyProtection="0">
      <alignment horizontal="right" vertical="center"/>
    </xf>
    <xf numFmtId="4" fontId="36" fillId="117" borderId="51" applyNumberFormat="0" applyProtection="0">
      <alignment horizontal="right" vertical="center"/>
    </xf>
    <xf numFmtId="4" fontId="36" fillId="118" borderId="51" applyNumberFormat="0" applyProtection="0">
      <alignment horizontal="right" vertical="center"/>
    </xf>
    <xf numFmtId="4" fontId="36" fillId="119" borderId="51" applyNumberFormat="0" applyProtection="0">
      <alignment horizontal="right" vertical="center"/>
    </xf>
    <xf numFmtId="4" fontId="36" fillId="120" borderId="51" applyNumberFormat="0" applyProtection="0">
      <alignment horizontal="right" vertical="center"/>
    </xf>
    <xf numFmtId="4" fontId="36" fillId="74" borderId="51" applyNumberFormat="0" applyProtection="0">
      <alignment horizontal="right" vertical="center"/>
    </xf>
    <xf numFmtId="4" fontId="211" fillId="121" borderId="51" applyNumberFormat="0" applyProtection="0">
      <alignment horizontal="left" vertical="center" indent="1"/>
    </xf>
    <xf numFmtId="4" fontId="36" fillId="81" borderId="64" applyNumberFormat="0" applyProtection="0">
      <alignment horizontal="left" vertical="center" indent="1"/>
    </xf>
    <xf numFmtId="4" fontId="89" fillId="122" borderId="0" applyNumberFormat="0" applyProtection="0">
      <alignment horizontal="left" vertical="center" indent="1"/>
    </xf>
    <xf numFmtId="0" fontId="16" fillId="97" borderId="51" applyNumberFormat="0" applyProtection="0">
      <alignment horizontal="left" vertical="center" indent="1"/>
    </xf>
    <xf numFmtId="4" fontId="36" fillId="81" borderId="51" applyNumberFormat="0" applyProtection="0">
      <alignment horizontal="left" vertical="center" indent="1"/>
    </xf>
    <xf numFmtId="4" fontId="36" fillId="123" borderId="51" applyNumberFormat="0" applyProtection="0">
      <alignment horizontal="left" vertical="center" indent="1"/>
    </xf>
    <xf numFmtId="0" fontId="16" fillId="123" borderId="51" applyNumberFormat="0" applyProtection="0">
      <alignment horizontal="left" vertical="center" indent="1"/>
    </xf>
    <xf numFmtId="0" fontId="16" fillId="123" borderId="51" applyNumberFormat="0" applyProtection="0">
      <alignment horizontal="left" vertical="center" indent="1"/>
    </xf>
    <xf numFmtId="0" fontId="16" fillId="93" borderId="51" applyNumberFormat="0" applyProtection="0">
      <alignment horizontal="left" vertical="center" indent="1"/>
    </xf>
    <xf numFmtId="0" fontId="16" fillId="93" borderId="51" applyNumberFormat="0" applyProtection="0">
      <alignment horizontal="left" vertical="center" indent="1"/>
    </xf>
    <xf numFmtId="0" fontId="16" fillId="80" borderId="51" applyNumberFormat="0" applyProtection="0">
      <alignment horizontal="left" vertical="center" indent="1"/>
    </xf>
    <xf numFmtId="0" fontId="16" fillId="80" borderId="51" applyNumberFormat="0" applyProtection="0">
      <alignment horizontal="left" vertical="center" indent="1"/>
    </xf>
    <xf numFmtId="0" fontId="16" fillId="97" borderId="51" applyNumberFormat="0" applyProtection="0">
      <alignment horizontal="left" vertical="center" indent="1"/>
    </xf>
    <xf numFmtId="0" fontId="16" fillId="97" borderId="51" applyNumberFormat="0" applyProtection="0">
      <alignment horizontal="left" vertical="center" indent="1"/>
    </xf>
    <xf numFmtId="4" fontId="36" fillId="78" borderId="51" applyNumberFormat="0" applyProtection="0">
      <alignment vertical="center"/>
    </xf>
    <xf numFmtId="4" fontId="210" fillId="78" borderId="51" applyNumberFormat="0" applyProtection="0">
      <alignment vertical="center"/>
    </xf>
    <xf numFmtId="4" fontId="36" fillId="78" borderId="51" applyNumberFormat="0" applyProtection="0">
      <alignment horizontal="left" vertical="center" indent="1"/>
    </xf>
    <xf numFmtId="4" fontId="36" fillId="78" borderId="51" applyNumberFormat="0" applyProtection="0">
      <alignment horizontal="left" vertical="center" indent="1"/>
    </xf>
    <xf numFmtId="4" fontId="36" fillId="81" borderId="51" applyNumberFormat="0" applyProtection="0">
      <alignment horizontal="right" vertical="center"/>
    </xf>
    <xf numFmtId="4" fontId="210" fillId="81" borderId="51" applyNumberFormat="0" applyProtection="0">
      <alignment horizontal="right" vertical="center"/>
    </xf>
    <xf numFmtId="0" fontId="16" fillId="97" borderId="51" applyNumberFormat="0" applyProtection="0">
      <alignment horizontal="left" vertical="center" indent="1"/>
    </xf>
    <xf numFmtId="0" fontId="16" fillId="97" borderId="51" applyNumberFormat="0" applyProtection="0">
      <alignment horizontal="left" vertical="center" indent="1"/>
    </xf>
    <xf numFmtId="0" fontId="212" fillId="0" borderId="0"/>
    <xf numFmtId="4" fontId="213" fillId="81" borderId="51" applyNumberFormat="0" applyProtection="0">
      <alignment horizontal="right" vertical="center"/>
    </xf>
    <xf numFmtId="0" fontId="194" fillId="37" borderId="29">
      <alignment horizontal="center"/>
    </xf>
    <xf numFmtId="3" fontId="195" fillId="37" borderId="0"/>
    <xf numFmtId="3" fontId="194" fillId="37" borderId="0"/>
    <xf numFmtId="0" fontId="195" fillId="37" borderId="0"/>
    <xf numFmtId="0" fontId="194" fillId="37" borderId="0"/>
    <xf numFmtId="0" fontId="195" fillId="37" borderId="0">
      <alignment horizontal="center"/>
    </xf>
    <xf numFmtId="0" fontId="196" fillId="0" borderId="0">
      <alignment wrapText="1"/>
    </xf>
    <xf numFmtId="0" fontId="196" fillId="0" borderId="0">
      <alignment wrapText="1"/>
    </xf>
    <xf numFmtId="0" fontId="196" fillId="0" borderId="0">
      <alignment wrapText="1"/>
    </xf>
    <xf numFmtId="0" fontId="196" fillId="0" borderId="0">
      <alignment wrapText="1"/>
    </xf>
    <xf numFmtId="0" fontId="62" fillId="124" borderId="0">
      <alignment horizontal="right" vertical="top" wrapText="1"/>
    </xf>
    <xf numFmtId="0" fontId="62" fillId="124" borderId="0">
      <alignment horizontal="right" vertical="top" wrapText="1"/>
    </xf>
    <xf numFmtId="0" fontId="62" fillId="124" borderId="0">
      <alignment horizontal="right" vertical="top" wrapText="1"/>
    </xf>
    <xf numFmtId="0" fontId="62" fillId="124" borderId="0">
      <alignment horizontal="right" vertical="top" wrapText="1"/>
    </xf>
    <xf numFmtId="0" fontId="88" fillId="0" borderId="0"/>
    <xf numFmtId="0" fontId="88" fillId="0" borderId="0"/>
    <xf numFmtId="0" fontId="88" fillId="0" borderId="0"/>
    <xf numFmtId="0" fontId="88" fillId="0" borderId="0"/>
    <xf numFmtId="0" fontId="197" fillId="0" borderId="0"/>
    <xf numFmtId="0" fontId="197" fillId="0" borderId="0"/>
    <xf numFmtId="0" fontId="197" fillId="0" borderId="0"/>
    <xf numFmtId="0" fontId="198" fillId="0" borderId="0"/>
    <xf numFmtId="0" fontId="198" fillId="0" borderId="0"/>
    <xf numFmtId="0" fontId="198" fillId="0" borderId="0"/>
    <xf numFmtId="237" fontId="75" fillId="0" borderId="0">
      <alignment wrapText="1"/>
      <protection locked="0"/>
    </xf>
    <xf numFmtId="237" fontId="75" fillId="0" borderId="0">
      <alignment wrapText="1"/>
      <protection locked="0"/>
    </xf>
    <xf numFmtId="237" fontId="62" fillId="83" borderId="0">
      <alignment wrapText="1"/>
      <protection locked="0"/>
    </xf>
    <xf numFmtId="237" fontId="62" fillId="83" borderId="0">
      <alignment wrapText="1"/>
      <protection locked="0"/>
    </xf>
    <xf numFmtId="237" fontId="62" fillId="83" borderId="0">
      <alignment wrapText="1"/>
      <protection locked="0"/>
    </xf>
    <xf numFmtId="237" fontId="62" fillId="83" borderId="0">
      <alignment wrapText="1"/>
      <protection locked="0"/>
    </xf>
    <xf numFmtId="237" fontId="75" fillId="0" borderId="0">
      <alignment wrapText="1"/>
      <protection locked="0"/>
    </xf>
    <xf numFmtId="238" fontId="75" fillId="0" borderId="0">
      <alignment wrapText="1"/>
      <protection locked="0"/>
    </xf>
    <xf numFmtId="238" fontId="75" fillId="0" borderId="0">
      <alignment wrapText="1"/>
      <protection locked="0"/>
    </xf>
    <xf numFmtId="238" fontId="75" fillId="0" borderId="0">
      <alignment wrapText="1"/>
      <protection locked="0"/>
    </xf>
    <xf numFmtId="238" fontId="62" fillId="83" borderId="0">
      <alignment wrapText="1"/>
      <protection locked="0"/>
    </xf>
    <xf numFmtId="238" fontId="62" fillId="83" borderId="0">
      <alignment wrapText="1"/>
      <protection locked="0"/>
    </xf>
    <xf numFmtId="238" fontId="62" fillId="83" borderId="0">
      <alignment wrapText="1"/>
      <protection locked="0"/>
    </xf>
    <xf numFmtId="238" fontId="62" fillId="83" borderId="0">
      <alignment wrapText="1"/>
      <protection locked="0"/>
    </xf>
    <xf numFmtId="238" fontId="62" fillId="83" borderId="0">
      <alignment wrapText="1"/>
      <protection locked="0"/>
    </xf>
    <xf numFmtId="238" fontId="75" fillId="0" borderId="0">
      <alignment wrapText="1"/>
      <protection locked="0"/>
    </xf>
    <xf numFmtId="239" fontId="75" fillId="0" borderId="0">
      <alignment wrapText="1"/>
      <protection locked="0"/>
    </xf>
    <xf numFmtId="239" fontId="75" fillId="0" borderId="0">
      <alignment wrapText="1"/>
      <protection locked="0"/>
    </xf>
    <xf numFmtId="239" fontId="62" fillId="83" borderId="0">
      <alignment wrapText="1"/>
      <protection locked="0"/>
    </xf>
    <xf numFmtId="239" fontId="62" fillId="83" borderId="0">
      <alignment wrapText="1"/>
      <protection locked="0"/>
    </xf>
    <xf numFmtId="239" fontId="62" fillId="83" borderId="0">
      <alignment wrapText="1"/>
      <protection locked="0"/>
    </xf>
    <xf numFmtId="239" fontId="62" fillId="83" borderId="0">
      <alignment wrapText="1"/>
      <protection locked="0"/>
    </xf>
    <xf numFmtId="239" fontId="75" fillId="0" borderId="0">
      <alignment wrapText="1"/>
      <protection locked="0"/>
    </xf>
    <xf numFmtId="240" fontId="62" fillId="124" borderId="65">
      <alignment wrapText="1"/>
    </xf>
    <xf numFmtId="240" fontId="62" fillId="124" borderId="65">
      <alignment wrapText="1"/>
    </xf>
    <xf numFmtId="240" fontId="62" fillId="124" borderId="65">
      <alignment wrapText="1"/>
    </xf>
    <xf numFmtId="241" fontId="62" fillId="124" borderId="65">
      <alignment wrapText="1"/>
    </xf>
    <xf numFmtId="241" fontId="62" fillId="124" borderId="65">
      <alignment wrapText="1"/>
    </xf>
    <xf numFmtId="241" fontId="62" fillId="124" borderId="65">
      <alignment wrapText="1"/>
    </xf>
    <xf numFmtId="241" fontId="62" fillId="124" borderId="65">
      <alignment wrapText="1"/>
    </xf>
    <xf numFmtId="242" fontId="62" fillId="124" borderId="65">
      <alignment wrapText="1"/>
    </xf>
    <xf numFmtId="242" fontId="62" fillId="124" borderId="65">
      <alignment wrapText="1"/>
    </xf>
    <xf numFmtId="242" fontId="62" fillId="124" borderId="65">
      <alignment wrapText="1"/>
    </xf>
    <xf numFmtId="0" fontId="88" fillId="0" borderId="66">
      <alignment horizontal="right"/>
    </xf>
    <xf numFmtId="0" fontId="88" fillId="0" borderId="66">
      <alignment horizontal="right"/>
    </xf>
    <xf numFmtId="0" fontId="88" fillId="0" borderId="66">
      <alignment horizontal="right"/>
    </xf>
    <xf numFmtId="0" fontId="88" fillId="0" borderId="66">
      <alignment horizontal="right"/>
    </xf>
    <xf numFmtId="40" fontId="214" fillId="0" borderId="0"/>
    <xf numFmtId="0" fontId="165" fillId="0" borderId="0" applyNumberFormat="0" applyFill="0" applyBorder="0" applyProtection="0">
      <alignment horizontal="left" vertical="center" indent="10"/>
    </xf>
    <xf numFmtId="0" fontId="165" fillId="0" borderId="0" applyNumberFormat="0" applyFill="0" applyBorder="0" applyProtection="0">
      <alignment horizontal="left" vertical="center" indent="10"/>
    </xf>
    <xf numFmtId="9" fontId="2" fillId="0" borderId="0" applyFont="0" applyFill="0" applyBorder="0" applyAlignment="0" applyProtection="0"/>
    <xf numFmtId="0" fontId="2" fillId="0" borderId="0"/>
    <xf numFmtId="0" fontId="75" fillId="0" borderId="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70" fontId="16" fillId="0" borderId="0" applyFont="0" applyFill="0" applyBorder="0" applyAlignment="0" applyProtection="0"/>
    <xf numFmtId="0" fontId="16" fillId="0" borderId="0"/>
    <xf numFmtId="9" fontId="2" fillId="0" borderId="0" applyFont="0" applyFill="0" applyBorder="0" applyAlignment="0" applyProtection="0"/>
    <xf numFmtId="0" fontId="2" fillId="0" borderId="0"/>
    <xf numFmtId="9" fontId="2" fillId="0" borderId="0" applyFont="0" applyFill="0" applyBorder="0" applyAlignment="0" applyProtection="0"/>
  </cellStyleXfs>
  <cellXfs count="453">
    <xf numFmtId="0" fontId="0" fillId="0" borderId="0" xfId="0"/>
    <xf numFmtId="0" fontId="0" fillId="0" borderId="0" xfId="0" applyAlignment="1">
      <alignment wrapText="1"/>
    </xf>
    <xf numFmtId="0" fontId="0" fillId="2" borderId="0" xfId="0" applyFill="1"/>
    <xf numFmtId="0" fontId="4" fillId="0" borderId="1" xfId="0" applyFont="1" applyBorder="1" applyAlignment="1">
      <alignment horizontal="left" vertical="center"/>
    </xf>
    <xf numFmtId="0" fontId="4" fillId="0" borderId="0" xfId="0" applyFont="1"/>
    <xf numFmtId="2" fontId="4" fillId="4" borderId="1" xfId="0" applyNumberFormat="1" applyFont="1" applyFill="1" applyBorder="1" applyAlignment="1">
      <alignment horizontal="center" vertical="center"/>
    </xf>
    <xf numFmtId="0" fontId="6" fillId="0" borderId="0" xfId="0" applyFont="1"/>
    <xf numFmtId="0" fontId="9" fillId="5" borderId="0" xfId="0" applyFont="1" applyFill="1" applyAlignment="1">
      <alignment wrapText="1"/>
    </xf>
    <xf numFmtId="0" fontId="9" fillId="5" borderId="0" xfId="0" applyFont="1" applyFill="1" applyAlignment="1">
      <alignment vertical="center"/>
    </xf>
    <xf numFmtId="0" fontId="9" fillId="5" borderId="0" xfId="0" applyFont="1" applyFill="1"/>
    <xf numFmtId="0" fontId="12" fillId="0" borderId="1" xfId="0" applyFont="1" applyBorder="1"/>
    <xf numFmtId="0" fontId="4" fillId="0" borderId="1" xfId="0" applyFont="1" applyBorder="1"/>
    <xf numFmtId="0" fontId="4" fillId="0" borderId="1" xfId="0" applyFont="1" applyBorder="1" applyAlignment="1">
      <alignment horizontal="center"/>
    </xf>
    <xf numFmtId="171" fontId="0" fillId="0" borderId="0" xfId="1" applyNumberFormat="1" applyFont="1" applyFill="1" applyBorder="1"/>
    <xf numFmtId="0" fontId="0" fillId="5" borderId="0" xfId="0" applyFill="1"/>
    <xf numFmtId="2" fontId="7" fillId="4" borderId="1" xfId="1" applyNumberFormat="1" applyFont="1" applyFill="1" applyBorder="1" applyAlignment="1">
      <alignment horizontal="center" vertical="center"/>
    </xf>
    <xf numFmtId="9" fontId="4" fillId="3" borderId="1" xfId="2" applyFont="1" applyFill="1" applyBorder="1" applyAlignment="1">
      <alignment horizontal="center" vertical="center"/>
    </xf>
    <xf numFmtId="173" fontId="4" fillId="3" borderId="1" xfId="1" applyNumberFormat="1" applyFont="1" applyFill="1" applyBorder="1" applyAlignment="1">
      <alignment horizontal="center" vertical="center"/>
    </xf>
    <xf numFmtId="0" fontId="4" fillId="0" borderId="1" xfId="0" applyFont="1" applyBorder="1" applyAlignment="1">
      <alignment vertical="center" wrapText="1"/>
    </xf>
    <xf numFmtId="0" fontId="4" fillId="0" borderId="12" xfId="0" applyFont="1" applyBorder="1"/>
    <xf numFmtId="172" fontId="4" fillId="0" borderId="1" xfId="0" applyNumberFormat="1" applyFont="1" applyBorder="1" applyAlignment="1">
      <alignment horizontal="center" vertical="center"/>
    </xf>
    <xf numFmtId="172" fontId="4" fillId="0" borderId="1" xfId="1" applyNumberFormat="1" applyFont="1" applyFill="1" applyBorder="1" applyAlignment="1">
      <alignment horizontal="center" vertical="center"/>
    </xf>
    <xf numFmtId="0" fontId="3" fillId="0" borderId="0" xfId="0" applyFont="1"/>
    <xf numFmtId="14" fontId="3" fillId="0" borderId="0" xfId="0" applyNumberFormat="1" applyFont="1" applyAlignment="1">
      <alignment horizontal="left"/>
    </xf>
    <xf numFmtId="171" fontId="0" fillId="0" borderId="0" xfId="1" applyNumberFormat="1" applyFont="1"/>
    <xf numFmtId="0" fontId="4" fillId="0" borderId="2" xfId="0" applyFont="1" applyBorder="1" applyAlignment="1">
      <alignment vertical="center" wrapText="1"/>
    </xf>
    <xf numFmtId="0" fontId="4" fillId="0" borderId="1" xfId="0" applyFont="1" applyBorder="1" applyAlignment="1">
      <alignment horizontal="left" vertical="center" wrapText="1"/>
    </xf>
    <xf numFmtId="0" fontId="5" fillId="0" borderId="0" xfId="0" applyFont="1" applyAlignment="1">
      <alignment horizontal="right" vertical="center" wrapText="1"/>
    </xf>
    <xf numFmtId="0" fontId="5" fillId="100" borderId="0" xfId="0" applyFont="1" applyFill="1" applyAlignment="1">
      <alignment horizontal="right" vertical="center" wrapText="1"/>
    </xf>
    <xf numFmtId="0" fontId="4" fillId="101" borderId="1" xfId="0" applyFont="1" applyFill="1" applyBorder="1" applyAlignment="1">
      <alignment horizontal="center" vertical="center" wrapText="1"/>
    </xf>
    <xf numFmtId="0" fontId="4" fillId="101" borderId="5" xfId="0" applyFont="1" applyFill="1" applyBorder="1" applyAlignment="1">
      <alignment horizontal="center" vertical="center" wrapText="1"/>
    </xf>
    <xf numFmtId="49" fontId="4" fillId="101" borderId="1" xfId="0" applyNumberFormat="1" applyFont="1" applyFill="1" applyBorder="1" applyAlignment="1">
      <alignment horizontal="center" vertical="center" wrapText="1"/>
    </xf>
    <xf numFmtId="49" fontId="4" fillId="101" borderId="5" xfId="0" applyNumberFormat="1" applyFont="1" applyFill="1" applyBorder="1" applyAlignment="1">
      <alignment horizontal="center" vertical="center" wrapText="1"/>
    </xf>
    <xf numFmtId="0" fontId="4" fillId="101" borderId="3" xfId="0" applyFont="1" applyFill="1" applyBorder="1" applyAlignment="1">
      <alignment horizontal="center" vertical="center" wrapText="1"/>
    </xf>
    <xf numFmtId="0" fontId="4" fillId="101" borderId="7" xfId="0" applyFont="1" applyFill="1" applyBorder="1" applyAlignment="1">
      <alignment horizontal="center" vertical="center" wrapText="1"/>
    </xf>
    <xf numFmtId="0" fontId="4" fillId="101" borderId="6" xfId="0" applyFont="1" applyFill="1" applyBorder="1" applyAlignment="1">
      <alignment horizontal="center" vertical="center" wrapText="1"/>
    </xf>
    <xf numFmtId="49" fontId="4" fillId="101" borderId="6" xfId="0" applyNumberFormat="1" applyFont="1" applyFill="1" applyBorder="1" applyAlignment="1">
      <alignment horizontal="center" vertical="center" wrapText="1"/>
    </xf>
    <xf numFmtId="0" fontId="5" fillId="100" borderId="0" xfId="0" applyFont="1" applyFill="1" applyAlignment="1">
      <alignment horizontal="center" vertical="center" wrapText="1"/>
    </xf>
    <xf numFmtId="172" fontId="4" fillId="3" borderId="1" xfId="0" applyNumberFormat="1" applyFont="1" applyFill="1" applyBorder="1" applyAlignment="1">
      <alignment horizontal="center" vertical="center"/>
    </xf>
    <xf numFmtId="0" fontId="0" fillId="2" borderId="0" xfId="0" applyFill="1" applyAlignment="1">
      <alignment wrapText="1"/>
    </xf>
    <xf numFmtId="0" fontId="172" fillId="2" borderId="0" xfId="0" applyFont="1" applyFill="1"/>
    <xf numFmtId="175" fontId="0" fillId="0" borderId="0" xfId="0" applyNumberFormat="1" applyAlignment="1">
      <alignment horizontal="left"/>
    </xf>
    <xf numFmtId="175" fontId="0" fillId="0" borderId="0" xfId="0" applyNumberFormat="1" applyAlignment="1">
      <alignment horizontal="left" vertical="center"/>
    </xf>
    <xf numFmtId="174" fontId="0" fillId="0" borderId="0" xfId="0" applyNumberFormat="1" applyAlignment="1">
      <alignment horizontal="left"/>
    </xf>
    <xf numFmtId="0" fontId="5" fillId="102" borderId="0" xfId="0" applyFont="1" applyFill="1" applyAlignment="1">
      <alignment horizontal="right" vertical="center" wrapText="1"/>
    </xf>
    <xf numFmtId="0" fontId="5" fillId="102" borderId="0" xfId="0" applyFont="1" applyFill="1" applyAlignment="1">
      <alignment horizontal="center" vertical="center" wrapText="1"/>
    </xf>
    <xf numFmtId="176" fontId="4" fillId="3" borderId="1" xfId="0" applyNumberFormat="1" applyFont="1" applyFill="1" applyBorder="1" applyAlignment="1">
      <alignment horizontal="center" vertical="center"/>
    </xf>
    <xf numFmtId="177" fontId="173" fillId="3" borderId="1" xfId="0" applyNumberFormat="1" applyFont="1" applyFill="1" applyBorder="1" applyAlignment="1">
      <alignment horizontal="center" vertical="center"/>
    </xf>
    <xf numFmtId="0" fontId="4" fillId="103" borderId="1" xfId="0" applyFont="1" applyFill="1" applyBorder="1" applyAlignment="1">
      <alignment horizontal="center" vertical="center" wrapText="1"/>
    </xf>
    <xf numFmtId="0" fontId="4" fillId="103" borderId="5" xfId="0" applyFont="1" applyFill="1" applyBorder="1" applyAlignment="1">
      <alignment horizontal="center" vertical="center" wrapText="1"/>
    </xf>
    <xf numFmtId="0" fontId="4" fillId="103" borderId="6" xfId="0" applyFont="1" applyFill="1" applyBorder="1" applyAlignment="1">
      <alignment horizontal="center" vertical="center" wrapText="1"/>
    </xf>
    <xf numFmtId="0" fontId="5" fillId="104" borderId="0" xfId="0" applyFont="1" applyFill="1" applyAlignment="1">
      <alignment horizontal="right" vertical="center" wrapText="1"/>
    </xf>
    <xf numFmtId="0" fontId="0" fillId="103" borderId="0" xfId="0" applyFill="1"/>
    <xf numFmtId="0" fontId="4" fillId="101" borderId="5" xfId="0" applyFont="1" applyFill="1" applyBorder="1" applyAlignment="1">
      <alignment horizontal="right" vertical="center" wrapText="1"/>
    </xf>
    <xf numFmtId="0" fontId="4" fillId="101" borderId="5" xfId="0" applyFont="1" applyFill="1" applyBorder="1" applyAlignment="1">
      <alignment horizontal="right" vertical="center"/>
    </xf>
    <xf numFmtId="0" fontId="4" fillId="5" borderId="0" xfId="0" applyFont="1" applyFill="1"/>
    <xf numFmtId="0" fontId="0" fillId="5" borderId="0" xfId="0" applyFill="1" applyAlignment="1">
      <alignment wrapText="1"/>
    </xf>
    <xf numFmtId="0" fontId="5" fillId="5" borderId="0" xfId="0" applyFont="1" applyFill="1" applyAlignment="1">
      <alignment horizontal="right" vertical="center" wrapText="1"/>
    </xf>
    <xf numFmtId="0" fontId="5" fillId="5" borderId="0" xfId="0" applyFont="1" applyFill="1" applyAlignment="1">
      <alignment horizontal="center" vertical="center" wrapText="1"/>
    </xf>
    <xf numFmtId="0" fontId="4" fillId="5" borderId="0" xfId="0" applyFont="1" applyFill="1" applyAlignment="1">
      <alignment horizontal="left" vertical="center" wrapText="1"/>
    </xf>
    <xf numFmtId="0" fontId="14" fillId="5" borderId="0" xfId="4" applyFill="1" applyBorder="1" applyAlignment="1">
      <alignment horizontal="left" vertical="center" wrapText="1"/>
    </xf>
    <xf numFmtId="0" fontId="4" fillId="5" borderId="0" xfId="0" applyFont="1" applyFill="1" applyAlignment="1">
      <alignment horizontal="left" vertical="center"/>
    </xf>
    <xf numFmtId="0" fontId="4" fillId="5" borderId="0" xfId="0" applyFont="1" applyFill="1" applyAlignment="1">
      <alignment horizontal="center" vertical="center"/>
    </xf>
    <xf numFmtId="0" fontId="171" fillId="5" borderId="0" xfId="0" applyFont="1" applyFill="1" applyAlignment="1">
      <alignment horizontal="left" vertical="center" wrapText="1"/>
    </xf>
    <xf numFmtId="171" fontId="4" fillId="5" borderId="0" xfId="1" applyNumberFormat="1" applyFont="1" applyFill="1" applyBorder="1" applyAlignment="1">
      <alignment horizontal="center" vertical="center" wrapText="1"/>
    </xf>
    <xf numFmtId="0" fontId="4" fillId="5" borderId="0" xfId="0" applyFont="1" applyFill="1" applyAlignment="1">
      <alignment horizontal="center"/>
    </xf>
    <xf numFmtId="0" fontId="6" fillId="5" borderId="0" xfId="0" applyFont="1" applyFill="1"/>
    <xf numFmtId="0" fontId="14" fillId="5" borderId="0" xfId="4" applyFill="1" applyBorder="1"/>
    <xf numFmtId="0" fontId="14" fillId="5" borderId="0" xfId="4" applyFill="1"/>
    <xf numFmtId="179" fontId="4" fillId="3" borderId="1" xfId="1" applyNumberFormat="1" applyFont="1" applyFill="1" applyBorder="1" applyAlignment="1">
      <alignment horizontal="center" vertical="center"/>
    </xf>
    <xf numFmtId="173" fontId="4" fillId="3" borderId="2" xfId="1" applyNumberFormat="1" applyFont="1" applyFill="1" applyBorder="1" applyAlignment="1">
      <alignment horizontal="center" vertical="center"/>
    </xf>
    <xf numFmtId="0" fontId="4" fillId="103" borderId="3" xfId="0" applyFont="1" applyFill="1" applyBorder="1" applyAlignment="1">
      <alignment horizontal="center" vertical="center" wrapText="1"/>
    </xf>
    <xf numFmtId="0" fontId="4" fillId="103" borderId="9" xfId="0" applyFont="1" applyFill="1" applyBorder="1" applyAlignment="1">
      <alignment horizontal="center" vertical="center" wrapText="1"/>
    </xf>
    <xf numFmtId="173" fontId="0" fillId="4" borderId="2" xfId="0" applyNumberFormat="1" applyFill="1" applyBorder="1" applyAlignment="1">
      <alignment horizontal="center"/>
    </xf>
    <xf numFmtId="173" fontId="4" fillId="4" borderId="2" xfId="0" applyNumberFormat="1" applyFont="1" applyFill="1" applyBorder="1" applyAlignment="1">
      <alignment horizontal="center"/>
    </xf>
    <xf numFmtId="176" fontId="0" fillId="5" borderId="0" xfId="0" applyNumberFormat="1" applyFill="1"/>
    <xf numFmtId="2" fontId="0" fillId="5" borderId="0" xfId="0" applyNumberFormat="1" applyFill="1"/>
    <xf numFmtId="176" fontId="0" fillId="5" borderId="0" xfId="0" applyNumberFormat="1" applyFill="1" applyAlignment="1">
      <alignment horizontal="right"/>
    </xf>
    <xf numFmtId="3" fontId="4" fillId="3" borderId="1" xfId="1" applyNumberFormat="1" applyFont="1" applyFill="1" applyBorder="1" applyAlignment="1">
      <alignment horizontal="center" vertical="center"/>
    </xf>
    <xf numFmtId="231" fontId="4" fillId="3" borderId="1" xfId="1" applyNumberFormat="1" applyFont="1" applyFill="1" applyBorder="1" applyAlignment="1">
      <alignment horizontal="center" vertical="center"/>
    </xf>
    <xf numFmtId="2" fontId="4" fillId="5" borderId="0" xfId="0" applyNumberFormat="1" applyFont="1" applyFill="1" applyAlignment="1">
      <alignment horizontal="center" vertical="center"/>
    </xf>
    <xf numFmtId="0" fontId="177" fillId="0" borderId="1" xfId="4" applyFont="1" applyBorder="1" applyAlignment="1">
      <alignment horizontal="left" vertical="center" wrapText="1"/>
    </xf>
    <xf numFmtId="0" fontId="4" fillId="3" borderId="2" xfId="0" applyFont="1" applyFill="1" applyBorder="1" applyAlignment="1">
      <alignment horizontal="center"/>
    </xf>
    <xf numFmtId="0" fontId="3" fillId="5" borderId="0" xfId="0" applyFont="1" applyFill="1"/>
    <xf numFmtId="0" fontId="4" fillId="100" borderId="0" xfId="0" applyFont="1" applyFill="1" applyAlignment="1">
      <alignment horizontal="right" vertical="center" wrapText="1"/>
    </xf>
    <xf numFmtId="0" fontId="170" fillId="103" borderId="0" xfId="0" applyFont="1" applyFill="1"/>
    <xf numFmtId="0" fontId="169" fillId="103" borderId="0" xfId="0" applyFont="1" applyFill="1"/>
    <xf numFmtId="0" fontId="170" fillId="0" borderId="0" xfId="0" applyFont="1"/>
    <xf numFmtId="0" fontId="0" fillId="3" borderId="1" xfId="0" applyFill="1" applyBorder="1"/>
    <xf numFmtId="0" fontId="178" fillId="5" borderId="0" xfId="0" applyFont="1" applyFill="1" applyAlignment="1">
      <alignment horizontal="center" vertical="center"/>
    </xf>
    <xf numFmtId="0" fontId="174" fillId="103" borderId="0" xfId="0" applyFont="1" applyFill="1" applyAlignment="1">
      <alignment vertical="center"/>
    </xf>
    <xf numFmtId="0" fontId="179" fillId="103" borderId="0" xfId="0" applyFont="1" applyFill="1" applyAlignment="1">
      <alignment vertical="center"/>
    </xf>
    <xf numFmtId="0" fontId="178" fillId="5" borderId="0" xfId="0" applyFont="1" applyFill="1" applyAlignment="1">
      <alignment horizontal="center" vertical="center" wrapText="1"/>
    </xf>
    <xf numFmtId="0" fontId="178" fillId="5" borderId="0" xfId="6" applyFont="1" applyFill="1" applyAlignment="1">
      <alignment horizontal="center"/>
    </xf>
    <xf numFmtId="179" fontId="7" fillId="5" borderId="0" xfId="6" applyNumberFormat="1" applyFont="1" applyFill="1" applyAlignment="1">
      <alignment horizontal="center"/>
    </xf>
    <xf numFmtId="0" fontId="180" fillId="0" borderId="1" xfId="6" applyFont="1" applyBorder="1" applyAlignment="1">
      <alignment horizontal="center"/>
    </xf>
    <xf numFmtId="179" fontId="4" fillId="0" borderId="1" xfId="6" applyNumberFormat="1" applyFont="1" applyBorder="1" applyAlignment="1">
      <alignment horizontal="left"/>
    </xf>
    <xf numFmtId="0" fontId="4" fillId="101" borderId="1" xfId="0" applyFont="1" applyFill="1" applyBorder="1" applyAlignment="1">
      <alignment horizontal="right" vertical="center" wrapText="1"/>
    </xf>
    <xf numFmtId="0" fontId="4" fillId="101" borderId="1" xfId="0" applyFont="1" applyFill="1" applyBorder="1" applyAlignment="1">
      <alignment horizontal="right" vertical="center"/>
    </xf>
    <xf numFmtId="0" fontId="178" fillId="5" borderId="0" xfId="0" applyFont="1" applyFill="1" applyAlignment="1">
      <alignment vertical="center"/>
    </xf>
    <xf numFmtId="0" fontId="169" fillId="5" borderId="0" xfId="0" applyFont="1" applyFill="1"/>
    <xf numFmtId="0" fontId="170" fillId="5" borderId="0" xfId="0" applyFont="1" applyFill="1"/>
    <xf numFmtId="0" fontId="4" fillId="101" borderId="6" xfId="0" applyFont="1" applyFill="1" applyBorder="1" applyAlignment="1">
      <alignment horizontal="right" vertical="center" wrapText="1"/>
    </xf>
    <xf numFmtId="0" fontId="4" fillId="101" borderId="6" xfId="0" applyFont="1" applyFill="1" applyBorder="1" applyAlignment="1">
      <alignment horizontal="right" vertical="center"/>
    </xf>
    <xf numFmtId="0" fontId="0" fillId="101" borderId="1" xfId="0" applyFill="1" applyBorder="1" applyAlignment="1">
      <alignment horizontal="center"/>
    </xf>
    <xf numFmtId="0" fontId="0" fillId="0" borderId="12" xfId="0" applyBorder="1"/>
    <xf numFmtId="2" fontId="4" fillId="4" borderId="1" xfId="0" applyNumberFormat="1" applyFont="1" applyFill="1" applyBorder="1" applyAlignment="1">
      <alignment horizontal="center" vertical="center" wrapText="1"/>
    </xf>
    <xf numFmtId="0" fontId="0" fillId="5" borderId="0" xfId="0" applyFill="1" applyAlignment="1">
      <alignment horizontal="center" vertical="center"/>
    </xf>
    <xf numFmtId="179" fontId="7" fillId="0" borderId="1" xfId="6" applyNumberFormat="1" applyFont="1" applyBorder="1" applyAlignment="1">
      <alignment horizontal="left"/>
    </xf>
    <xf numFmtId="0" fontId="4" fillId="5" borderId="13" xfId="0" applyFont="1" applyFill="1" applyBorder="1"/>
    <xf numFmtId="0" fontId="4" fillId="5" borderId="10" xfId="0" applyFont="1" applyFill="1" applyBorder="1"/>
    <xf numFmtId="0" fontId="4" fillId="5" borderId="9" xfId="0" applyFont="1" applyFill="1" applyBorder="1"/>
    <xf numFmtId="0" fontId="4" fillId="5" borderId="7" xfId="0" applyFont="1" applyFill="1" applyBorder="1"/>
    <xf numFmtId="2" fontId="4" fillId="5" borderId="0" xfId="1" applyNumberFormat="1" applyFont="1" applyFill="1" applyBorder="1" applyAlignment="1">
      <alignment horizontal="center" vertical="center"/>
    </xf>
    <xf numFmtId="173" fontId="4" fillId="5" borderId="13" xfId="1" applyNumberFormat="1" applyFont="1" applyFill="1" applyBorder="1" applyAlignment="1">
      <alignment vertical="center"/>
    </xf>
    <xf numFmtId="173" fontId="4" fillId="5" borderId="10" xfId="1" applyNumberFormat="1" applyFont="1" applyFill="1" applyBorder="1" applyAlignment="1">
      <alignment vertical="center"/>
    </xf>
    <xf numFmtId="173" fontId="4" fillId="5" borderId="14" xfId="1" applyNumberFormat="1" applyFont="1" applyFill="1" applyBorder="1" applyAlignment="1">
      <alignment vertical="center"/>
    </xf>
    <xf numFmtId="9" fontId="4" fillId="5" borderId="0" xfId="2" applyFont="1" applyFill="1" applyBorder="1" applyAlignment="1">
      <alignment horizontal="center" vertical="center"/>
    </xf>
    <xf numFmtId="173" fontId="4" fillId="5" borderId="0" xfId="1" applyNumberFormat="1" applyFont="1" applyFill="1" applyBorder="1" applyAlignment="1">
      <alignment vertical="center"/>
    </xf>
    <xf numFmtId="0" fontId="11" fillId="5" borderId="0" xfId="0" applyFont="1" applyFill="1" applyAlignment="1">
      <alignment wrapText="1"/>
    </xf>
    <xf numFmtId="0" fontId="11" fillId="5" borderId="0" xfId="0" applyFont="1" applyFill="1" applyAlignment="1">
      <alignment vertical="center"/>
    </xf>
    <xf numFmtId="0" fontId="4" fillId="5" borderId="1" xfId="0" applyFont="1" applyFill="1" applyBorder="1" applyAlignment="1">
      <alignment wrapText="1"/>
    </xf>
    <xf numFmtId="0" fontId="4" fillId="101" borderId="1" xfId="0" applyFont="1" applyFill="1" applyBorder="1"/>
    <xf numFmtId="0" fontId="0" fillId="3" borderId="0" xfId="0" applyFill="1" applyAlignment="1">
      <alignment horizontal="left" wrapText="1"/>
    </xf>
    <xf numFmtId="0" fontId="0" fillId="5" borderId="0" xfId="0" applyFill="1" applyAlignment="1">
      <alignment horizontal="left"/>
    </xf>
    <xf numFmtId="0" fontId="0" fillId="4" borderId="0" xfId="0" applyFill="1" applyAlignment="1">
      <alignment horizontal="left" wrapText="1"/>
    </xf>
    <xf numFmtId="2" fontId="5" fillId="4" borderId="1" xfId="0" applyNumberFormat="1" applyFont="1" applyFill="1" applyBorder="1" applyAlignment="1">
      <alignment horizontal="center" vertical="center" wrapText="1"/>
    </xf>
    <xf numFmtId="0" fontId="0" fillId="101" borderId="1" xfId="0" applyFill="1" applyBorder="1" applyAlignment="1">
      <alignment horizontal="right" vertical="center"/>
    </xf>
    <xf numFmtId="0" fontId="0" fillId="101" borderId="1" xfId="0" applyFill="1" applyBorder="1" applyAlignment="1">
      <alignment horizontal="center" vertical="center"/>
    </xf>
    <xf numFmtId="0" fontId="5" fillId="5" borderId="0" xfId="0" applyFont="1" applyFill="1"/>
    <xf numFmtId="0" fontId="4" fillId="5" borderId="0" xfId="0" applyFont="1" applyFill="1" applyAlignment="1">
      <alignment horizontal="center" vertical="center" wrapText="1"/>
    </xf>
    <xf numFmtId="0" fontId="4" fillId="101" borderId="1" xfId="0" applyFont="1" applyFill="1" applyBorder="1" applyAlignment="1">
      <alignment horizontal="left"/>
    </xf>
    <xf numFmtId="179" fontId="4" fillId="3" borderId="12" xfId="1" applyNumberFormat="1" applyFont="1" applyFill="1" applyBorder="1" applyAlignment="1">
      <alignment horizontal="center" vertical="center"/>
    </xf>
    <xf numFmtId="231" fontId="4" fillId="3" borderId="2" xfId="1" applyNumberFormat="1" applyFont="1" applyFill="1" applyBorder="1" applyAlignment="1">
      <alignment horizontal="center" vertical="center"/>
    </xf>
    <xf numFmtId="3" fontId="4" fillId="3" borderId="3" xfId="1" applyNumberFormat="1" applyFont="1" applyFill="1" applyBorder="1" applyAlignment="1">
      <alignment horizontal="center" vertical="center"/>
    </xf>
    <xf numFmtId="179" fontId="180" fillId="3" borderId="1" xfId="0" applyNumberFormat="1" applyFont="1" applyFill="1" applyBorder="1" applyAlignment="1">
      <alignment horizontal="center"/>
    </xf>
    <xf numFmtId="0" fontId="4" fillId="100" borderId="0" xfId="7903" applyFont="1" applyFill="1" applyAlignment="1">
      <alignment horizontal="right" vertical="center" wrapText="1"/>
    </xf>
    <xf numFmtId="0" fontId="172" fillId="2" borderId="0" xfId="7903" applyFont="1" applyFill="1"/>
    <xf numFmtId="2" fontId="4" fillId="4" borderId="1" xfId="1" applyNumberFormat="1" applyFont="1" applyFill="1" applyBorder="1" applyAlignment="1">
      <alignment horizontal="center" vertical="center"/>
    </xf>
    <xf numFmtId="0" fontId="184" fillId="107" borderId="1" xfId="0" applyFont="1" applyFill="1" applyBorder="1" applyAlignment="1">
      <alignment horizontal="right" vertical="center" wrapText="1"/>
    </xf>
    <xf numFmtId="0" fontId="186" fillId="5" borderId="0" xfId="0" applyFont="1" applyFill="1"/>
    <xf numFmtId="232" fontId="4" fillId="4" borderId="1" xfId="0" applyNumberFormat="1" applyFont="1" applyFill="1" applyBorder="1" applyAlignment="1">
      <alignment horizontal="center" vertical="center"/>
    </xf>
    <xf numFmtId="0" fontId="9" fillId="5" borderId="1" xfId="0" applyFont="1" applyFill="1" applyBorder="1" applyAlignment="1">
      <alignment horizontal="left" vertical="center"/>
    </xf>
    <xf numFmtId="0" fontId="0" fillId="0" borderId="6" xfId="0" applyBorder="1" applyAlignment="1">
      <alignment horizontal="left" vertical="center" wrapText="1"/>
    </xf>
    <xf numFmtId="0" fontId="0" fillId="101" borderId="12" xfId="0" applyFill="1" applyBorder="1" applyAlignment="1">
      <alignment vertical="center"/>
    </xf>
    <xf numFmtId="0" fontId="0" fillId="0" borderId="1" xfId="0" applyBorder="1" applyAlignment="1">
      <alignment vertical="center"/>
    </xf>
    <xf numFmtId="0" fontId="3" fillId="0" borderId="1" xfId="0" applyFont="1" applyBorder="1" applyAlignment="1">
      <alignment vertical="center"/>
    </xf>
    <xf numFmtId="179" fontId="4" fillId="3" borderId="1" xfId="2" applyNumberFormat="1" applyFont="1" applyFill="1" applyBorder="1" applyAlignment="1">
      <alignment horizontal="center" vertical="center"/>
    </xf>
    <xf numFmtId="2" fontId="4" fillId="3" borderId="1" xfId="0" applyNumberFormat="1" applyFont="1" applyFill="1" applyBorder="1" applyAlignment="1">
      <alignment horizontal="center" vertical="center"/>
    </xf>
    <xf numFmtId="179" fontId="0" fillId="3" borderId="1" xfId="0" applyNumberFormat="1" applyFill="1" applyBorder="1" applyAlignment="1">
      <alignment horizontal="center"/>
    </xf>
    <xf numFmtId="2" fontId="4" fillId="108" borderId="1" xfId="0" applyNumberFormat="1" applyFont="1" applyFill="1" applyBorder="1" applyAlignment="1">
      <alignment horizontal="center" vertical="center"/>
    </xf>
    <xf numFmtId="0" fontId="4" fillId="2" borderId="0" xfId="0" applyFont="1" applyFill="1" applyAlignment="1">
      <alignment horizontal="center"/>
    </xf>
    <xf numFmtId="0" fontId="4" fillId="2" borderId="0" xfId="0" applyFont="1" applyFill="1" applyAlignment="1">
      <alignment horizontal="center" wrapText="1"/>
    </xf>
    <xf numFmtId="0" fontId="4" fillId="101" borderId="1" xfId="0" applyFont="1" applyFill="1" applyBorder="1" applyAlignment="1">
      <alignment horizontal="center" wrapText="1"/>
    </xf>
    <xf numFmtId="0" fontId="173" fillId="101" borderId="1" xfId="9" applyFont="1" applyFill="1" applyBorder="1" applyAlignment="1">
      <alignment horizontal="center" wrapText="1"/>
    </xf>
    <xf numFmtId="0" fontId="4" fillId="109" borderId="0" xfId="0" applyFont="1" applyFill="1" applyAlignment="1">
      <alignment horizontal="center" wrapText="1"/>
    </xf>
    <xf numFmtId="0" fontId="4" fillId="5" borderId="1" xfId="0" applyFont="1" applyFill="1" applyBorder="1" applyAlignment="1">
      <alignment horizontal="center" vertical="center" wrapText="1"/>
    </xf>
    <xf numFmtId="0" fontId="170" fillId="2" borderId="0" xfId="0" applyFont="1" applyFill="1"/>
    <xf numFmtId="0" fontId="178" fillId="2" borderId="0" xfId="0" applyFont="1" applyFill="1"/>
    <xf numFmtId="0" fontId="169" fillId="2" borderId="0" xfId="0" applyFont="1" applyFill="1"/>
    <xf numFmtId="15" fontId="173" fillId="101" borderId="1" xfId="9" applyNumberFormat="1" applyFont="1" applyFill="1" applyBorder="1" applyAlignment="1">
      <alignment horizontal="center" vertical="center" wrapText="1"/>
    </xf>
    <xf numFmtId="0" fontId="173" fillId="101" borderId="1" xfId="9" applyFont="1" applyFill="1" applyBorder="1" applyAlignment="1">
      <alignment horizontal="center" vertical="center" wrapText="1"/>
    </xf>
    <xf numFmtId="233" fontId="0" fillId="3" borderId="1" xfId="1" applyNumberFormat="1" applyFont="1" applyFill="1" applyBorder="1"/>
    <xf numFmtId="233" fontId="4" fillId="4" borderId="1" xfId="1" applyNumberFormat="1" applyFont="1" applyFill="1" applyBorder="1" applyAlignment="1">
      <alignment horizontal="center" vertical="center"/>
    </xf>
    <xf numFmtId="233" fontId="4" fillId="109" borderId="0" xfId="1" applyNumberFormat="1" applyFont="1" applyFill="1" applyAlignment="1">
      <alignment horizontal="center" vertical="center"/>
    </xf>
    <xf numFmtId="173" fontId="4" fillId="3" borderId="13" xfId="1" applyNumberFormat="1" applyFont="1" applyFill="1" applyBorder="1" applyAlignment="1">
      <alignment horizontal="center" vertical="center"/>
    </xf>
    <xf numFmtId="173" fontId="4" fillId="3" borderId="12" xfId="1" applyNumberFormat="1" applyFont="1" applyFill="1" applyBorder="1" applyAlignment="1">
      <alignment horizontal="center" vertical="center"/>
    </xf>
    <xf numFmtId="0" fontId="4" fillId="103" borderId="2" xfId="0" applyFont="1" applyFill="1" applyBorder="1" applyAlignment="1">
      <alignment horizontal="center" vertical="center" wrapText="1"/>
    </xf>
    <xf numFmtId="173" fontId="4" fillId="5" borderId="0" xfId="1" applyNumberFormat="1" applyFont="1" applyFill="1" applyBorder="1" applyAlignment="1">
      <alignment horizontal="center" vertical="center"/>
    </xf>
    <xf numFmtId="173" fontId="0" fillId="5" borderId="0" xfId="0" applyNumberFormat="1" applyFill="1" applyAlignment="1">
      <alignment horizontal="center"/>
    </xf>
    <xf numFmtId="173" fontId="0" fillId="4" borderId="1" xfId="0" applyNumberFormat="1" applyFill="1" applyBorder="1" applyAlignment="1">
      <alignment horizontal="center"/>
    </xf>
    <xf numFmtId="2" fontId="0" fillId="4" borderId="1" xfId="0" applyNumberFormat="1" applyFill="1" applyBorder="1" applyAlignment="1">
      <alignment horizontal="center" vertical="center"/>
    </xf>
    <xf numFmtId="0" fontId="178" fillId="0" borderId="0" xfId="0" applyFont="1"/>
    <xf numFmtId="0" fontId="169" fillId="0" borderId="0" xfId="0" applyFont="1"/>
    <xf numFmtId="0" fontId="0" fillId="101" borderId="1" xfId="0" applyFill="1" applyBorder="1" applyAlignment="1">
      <alignment wrapText="1"/>
    </xf>
    <xf numFmtId="0" fontId="0" fillId="101" borderId="1" xfId="0" applyFill="1" applyBorder="1"/>
    <xf numFmtId="0" fontId="0" fillId="0" borderId="1" xfId="0" applyBorder="1"/>
    <xf numFmtId="0" fontId="0" fillId="3" borderId="1" xfId="0" applyFill="1" applyBorder="1" applyAlignment="1">
      <alignment horizontal="center"/>
    </xf>
    <xf numFmtId="233" fontId="4" fillId="4" borderId="6" xfId="1" applyNumberFormat="1" applyFont="1" applyFill="1" applyBorder="1" applyAlignment="1">
      <alignment horizontal="center" vertical="center"/>
    </xf>
    <xf numFmtId="0" fontId="4" fillId="101" borderId="2" xfId="0" applyFont="1" applyFill="1" applyBorder="1" applyAlignment="1">
      <alignment horizontal="center" wrapText="1"/>
    </xf>
    <xf numFmtId="0" fontId="4" fillId="101" borderId="4" xfId="0" applyFont="1" applyFill="1" applyBorder="1" applyAlignment="1">
      <alignment horizontal="center" vertical="center" wrapText="1"/>
    </xf>
    <xf numFmtId="0" fontId="4" fillId="101" borderId="0" xfId="0" applyFont="1" applyFill="1" applyAlignment="1">
      <alignment horizontal="center" vertical="center" wrapText="1"/>
    </xf>
    <xf numFmtId="0" fontId="4" fillId="101" borderId="2" xfId="0" applyFont="1" applyFill="1" applyBorder="1" applyAlignment="1">
      <alignment horizontal="center" vertical="center" wrapText="1"/>
    </xf>
    <xf numFmtId="0" fontId="4" fillId="101" borderId="14" xfId="0" applyFont="1" applyFill="1" applyBorder="1" applyAlignment="1">
      <alignment horizontal="center" vertical="center" wrapText="1"/>
    </xf>
    <xf numFmtId="2" fontId="4" fillId="109" borderId="0" xfId="0" applyNumberFormat="1" applyFont="1" applyFill="1" applyAlignment="1">
      <alignment horizontal="center" wrapText="1"/>
    </xf>
    <xf numFmtId="0" fontId="170" fillId="110" borderId="0" xfId="0" applyFont="1" applyFill="1"/>
    <xf numFmtId="0" fontId="169" fillId="110" borderId="0" xfId="0" applyFont="1" applyFill="1" applyAlignment="1">
      <alignment horizontal="left"/>
    </xf>
    <xf numFmtId="0" fontId="169" fillId="0" borderId="0" xfId="0" applyFont="1" applyAlignment="1">
      <alignment horizontal="left"/>
    </xf>
    <xf numFmtId="2" fontId="0" fillId="3" borderId="1" xfId="0" applyNumberFormat="1" applyFill="1" applyBorder="1" applyAlignment="1">
      <alignment horizontal="center"/>
    </xf>
    <xf numFmtId="2" fontId="0" fillId="3" borderId="1" xfId="2" applyNumberFormat="1" applyFont="1" applyFill="1" applyBorder="1" applyAlignment="1">
      <alignment horizontal="center"/>
    </xf>
    <xf numFmtId="0" fontId="0" fillId="4" borderId="1" xfId="0" applyFill="1" applyBorder="1" applyAlignment="1">
      <alignment horizontal="center"/>
    </xf>
    <xf numFmtId="2" fontId="0" fillId="4" borderId="1" xfId="0" applyNumberFormat="1" applyFill="1" applyBorder="1" applyAlignment="1">
      <alignment horizontal="center"/>
    </xf>
    <xf numFmtId="2" fontId="0" fillId="4" borderId="1" xfId="0" applyNumberFormat="1" applyFill="1" applyBorder="1" applyAlignment="1">
      <alignment horizontal="right"/>
    </xf>
    <xf numFmtId="233" fontId="0" fillId="3" borderId="1" xfId="1" applyNumberFormat="1" applyFont="1" applyFill="1" applyBorder="1" applyAlignment="1">
      <alignment horizontal="center"/>
    </xf>
    <xf numFmtId="233" fontId="0" fillId="4" borderId="1" xfId="1" applyNumberFormat="1" applyFont="1" applyFill="1" applyBorder="1" applyAlignment="1">
      <alignment horizontal="center"/>
    </xf>
    <xf numFmtId="0" fontId="0" fillId="111" borderId="1" xfId="0" applyFill="1" applyBorder="1" applyAlignment="1">
      <alignment horizontal="center"/>
    </xf>
    <xf numFmtId="233" fontId="0" fillId="111" borderId="1" xfId="1" applyNumberFormat="1" applyFont="1" applyFill="1" applyBorder="1" applyAlignment="1">
      <alignment horizontal="center"/>
    </xf>
    <xf numFmtId="0" fontId="4" fillId="2" borderId="0" xfId="0" applyFont="1" applyFill="1"/>
    <xf numFmtId="9" fontId="0" fillId="3" borderId="1" xfId="2" applyFont="1" applyFill="1" applyBorder="1" applyAlignment="1">
      <alignment horizontal="center"/>
    </xf>
    <xf numFmtId="0" fontId="169" fillId="110" borderId="0" xfId="0" applyFont="1" applyFill="1"/>
    <xf numFmtId="2" fontId="0" fillId="111" borderId="1" xfId="0" applyNumberFormat="1" applyFill="1" applyBorder="1" applyAlignment="1">
      <alignment horizontal="center" vertical="center"/>
    </xf>
    <xf numFmtId="0" fontId="173" fillId="101" borderId="3" xfId="9" applyFont="1" applyFill="1" applyBorder="1" applyAlignment="1">
      <alignment horizontal="center" wrapText="1"/>
    </xf>
    <xf numFmtId="0" fontId="4" fillId="101" borderId="3" xfId="0" applyFont="1" applyFill="1" applyBorder="1" applyAlignment="1">
      <alignment horizontal="center" wrapText="1"/>
    </xf>
    <xf numFmtId="0" fontId="14" fillId="0" borderId="1" xfId="4" applyBorder="1" applyAlignment="1">
      <alignment horizontal="left" vertical="center" wrapText="1"/>
    </xf>
    <xf numFmtId="168" fontId="0" fillId="5" borderId="0" xfId="1" applyFont="1" applyFill="1"/>
    <xf numFmtId="168" fontId="0" fillId="5" borderId="0" xfId="0" applyNumberFormat="1" applyFill="1"/>
    <xf numFmtId="233" fontId="0" fillId="4" borderId="1" xfId="1" applyNumberFormat="1" applyFont="1" applyFill="1" applyBorder="1"/>
    <xf numFmtId="10" fontId="0" fillId="5" borderId="0" xfId="2" applyNumberFormat="1" applyFont="1" applyFill="1"/>
    <xf numFmtId="10" fontId="0" fillId="5" borderId="0" xfId="0" applyNumberFormat="1" applyFill="1"/>
    <xf numFmtId="10" fontId="4" fillId="3" borderId="1" xfId="2" applyNumberFormat="1" applyFont="1" applyFill="1" applyBorder="1" applyAlignment="1">
      <alignment horizontal="center" vertical="center"/>
    </xf>
    <xf numFmtId="232" fontId="4" fillId="3" borderId="1" xfId="1" applyNumberFormat="1" applyFont="1" applyFill="1" applyBorder="1" applyAlignment="1">
      <alignment horizontal="center" vertical="center"/>
    </xf>
    <xf numFmtId="168" fontId="0" fillId="5" borderId="0" xfId="1" applyFont="1" applyFill="1" applyBorder="1"/>
    <xf numFmtId="0" fontId="8" fillId="5" borderId="0" xfId="0" applyFont="1" applyFill="1"/>
    <xf numFmtId="0" fontId="5" fillId="100" borderId="59" xfId="0" applyFont="1" applyFill="1" applyBorder="1" applyAlignment="1">
      <alignment horizontal="right" vertical="center" wrapText="1"/>
    </xf>
    <xf numFmtId="0" fontId="0" fillId="5" borderId="59" xfId="0" applyFill="1" applyBorder="1"/>
    <xf numFmtId="0" fontId="0" fillId="5" borderId="8" xfId="0" applyFill="1" applyBorder="1"/>
    <xf numFmtId="0" fontId="4" fillId="3" borderId="2" xfId="0" applyFont="1" applyFill="1" applyBorder="1" applyAlignment="1">
      <alignment horizontal="center" vertical="center"/>
    </xf>
    <xf numFmtId="179" fontId="180" fillId="112" borderId="3" xfId="2" applyNumberFormat="1" applyFont="1" applyFill="1" applyBorder="1" applyAlignment="1">
      <alignment horizontal="center"/>
    </xf>
    <xf numFmtId="232" fontId="184" fillId="112" borderId="1" xfId="1" applyNumberFormat="1" applyFont="1" applyFill="1" applyBorder="1" applyAlignment="1">
      <alignment horizontal="center" vertical="center"/>
    </xf>
    <xf numFmtId="0" fontId="0" fillId="5" borderId="1" xfId="0" applyFill="1" applyBorder="1" applyAlignment="1">
      <alignment horizontal="left" vertical="center" wrapText="1"/>
    </xf>
    <xf numFmtId="0" fontId="4" fillId="0" borderId="1" xfId="0" applyFont="1" applyBorder="1" applyAlignment="1">
      <alignment wrapText="1"/>
    </xf>
    <xf numFmtId="0" fontId="7" fillId="0" borderId="0" xfId="0" applyFont="1" applyAlignment="1">
      <alignment horizontal="left" vertical="top" wrapText="1"/>
    </xf>
    <xf numFmtId="0" fontId="0" fillId="5" borderId="0" xfId="0" applyFill="1" applyAlignment="1">
      <alignment horizontal="left" wrapText="1"/>
    </xf>
    <xf numFmtId="0" fontId="0" fillId="101" borderId="1" xfId="0" applyFill="1" applyBorder="1" applyAlignment="1">
      <alignment horizontal="left" vertical="center"/>
    </xf>
    <xf numFmtId="0" fontId="0" fillId="0" borderId="1" xfId="0" applyBorder="1" applyAlignment="1">
      <alignment horizontal="left" vertical="center"/>
    </xf>
    <xf numFmtId="0" fontId="4" fillId="0" borderId="1" xfId="0" applyFont="1" applyBorder="1" applyAlignment="1">
      <alignment horizontal="center" vertical="center"/>
    </xf>
    <xf numFmtId="0" fontId="0" fillId="101" borderId="1" xfId="0" applyFill="1" applyBorder="1" applyAlignment="1">
      <alignment horizontal="left" vertical="center" wrapText="1"/>
    </xf>
    <xf numFmtId="0" fontId="4" fillId="3" borderId="1" xfId="0" applyFont="1" applyFill="1" applyBorder="1" applyAlignment="1">
      <alignment horizontal="center" vertical="center"/>
    </xf>
    <xf numFmtId="2" fontId="4" fillId="0" borderId="1" xfId="0" applyNumberFormat="1" applyFont="1" applyBorder="1" applyAlignment="1">
      <alignment horizontal="center" vertical="center"/>
    </xf>
    <xf numFmtId="0" fontId="4" fillId="0" borderId="2" xfId="0" applyFont="1" applyBorder="1" applyAlignment="1">
      <alignment horizontal="left" vertical="center" wrapText="1"/>
    </xf>
    <xf numFmtId="0" fontId="182" fillId="101" borderId="13" xfId="0" applyFont="1" applyFill="1" applyBorder="1"/>
    <xf numFmtId="0" fontId="182" fillId="101" borderId="10" xfId="0" applyFont="1" applyFill="1" applyBorder="1"/>
    <xf numFmtId="0" fontId="182" fillId="101" borderId="14" xfId="0" applyFont="1" applyFill="1" applyBorder="1"/>
    <xf numFmtId="0" fontId="183" fillId="101" borderId="9" xfId="0" applyFont="1" applyFill="1" applyBorder="1" applyAlignment="1">
      <alignment vertical="top" wrapText="1"/>
    </xf>
    <xf numFmtId="0" fontId="183" fillId="101" borderId="7" xfId="0" applyFont="1" applyFill="1" applyBorder="1" applyAlignment="1">
      <alignment vertical="top" wrapText="1"/>
    </xf>
    <xf numFmtId="0" fontId="183" fillId="101" borderId="11" xfId="0" applyFont="1" applyFill="1" applyBorder="1" applyAlignment="1">
      <alignment vertical="top" wrapText="1"/>
    </xf>
    <xf numFmtId="0" fontId="175" fillId="101" borderId="13" xfId="0" applyFont="1" applyFill="1" applyBorder="1"/>
    <xf numFmtId="0" fontId="178" fillId="101" borderId="9" xfId="0" applyFont="1" applyFill="1" applyBorder="1"/>
    <xf numFmtId="0" fontId="178" fillId="101" borderId="7" xfId="0" applyFont="1" applyFill="1" applyBorder="1"/>
    <xf numFmtId="0" fontId="178" fillId="101" borderId="11" xfId="0" applyFont="1" applyFill="1" applyBorder="1"/>
    <xf numFmtId="0" fontId="175" fillId="101" borderId="10" xfId="0" applyFont="1" applyFill="1" applyBorder="1"/>
    <xf numFmtId="0" fontId="175" fillId="101" borderId="14" xfId="0" applyFont="1" applyFill="1" applyBorder="1"/>
    <xf numFmtId="0" fontId="9" fillId="5" borderId="1" xfId="0" quotePrefix="1" applyFont="1" applyFill="1" applyBorder="1" applyAlignment="1">
      <alignment wrapText="1"/>
    </xf>
    <xf numFmtId="0" fontId="184" fillId="125" borderId="1" xfId="0" applyFont="1" applyFill="1" applyBorder="1" applyAlignment="1">
      <alignment horizontal="center" vertical="center"/>
    </xf>
    <xf numFmtId="0" fontId="184" fillId="125" borderId="2" xfId="0" applyFont="1" applyFill="1" applyBorder="1" applyAlignment="1">
      <alignment horizontal="center"/>
    </xf>
    <xf numFmtId="3" fontId="184" fillId="125" borderId="1" xfId="0" applyNumberFormat="1" applyFont="1" applyFill="1" applyBorder="1" applyAlignment="1">
      <alignment horizontal="center" vertical="center"/>
    </xf>
    <xf numFmtId="0" fontId="184" fillId="125" borderId="2" xfId="0" applyFont="1" applyFill="1" applyBorder="1" applyAlignment="1">
      <alignment horizontal="center" vertical="center"/>
    </xf>
    <xf numFmtId="3" fontId="184" fillId="125" borderId="3" xfId="0" applyNumberFormat="1" applyFont="1" applyFill="1" applyBorder="1" applyAlignment="1">
      <alignment horizontal="center" vertical="center"/>
    </xf>
    <xf numFmtId="10" fontId="184" fillId="125" borderId="1" xfId="0" applyNumberFormat="1" applyFont="1" applyFill="1" applyBorder="1" applyAlignment="1">
      <alignment horizontal="center" vertical="center"/>
    </xf>
    <xf numFmtId="232" fontId="184" fillId="3" borderId="1" xfId="1" applyNumberFormat="1" applyFont="1" applyFill="1" applyBorder="1" applyAlignment="1">
      <alignment horizontal="center" vertical="center"/>
    </xf>
    <xf numFmtId="0" fontId="4" fillId="0" borderId="5" xfId="0" applyFont="1" applyBorder="1" applyAlignment="1">
      <alignment horizontal="left" vertical="center" wrapText="1"/>
    </xf>
    <xf numFmtId="171" fontId="4" fillId="0" borderId="12" xfId="1" applyNumberFormat="1" applyFont="1" applyFill="1" applyBorder="1" applyAlignment="1">
      <alignment horizontal="center" vertical="center"/>
    </xf>
    <xf numFmtId="171" fontId="4" fillId="0" borderId="6" xfId="1" applyNumberFormat="1" applyFont="1" applyFill="1" applyBorder="1" applyAlignment="1">
      <alignment horizontal="center" vertical="center"/>
    </xf>
    <xf numFmtId="171" fontId="4" fillId="0" borderId="12" xfId="1" applyNumberFormat="1" applyFont="1" applyFill="1" applyBorder="1" applyAlignment="1">
      <alignment horizontal="center" vertical="center" wrapText="1"/>
    </xf>
    <xf numFmtId="171" fontId="4" fillId="0" borderId="6" xfId="1" applyNumberFormat="1" applyFont="1" applyFill="1" applyBorder="1" applyAlignment="1">
      <alignment horizontal="center" vertical="center" wrapText="1"/>
    </xf>
    <xf numFmtId="0" fontId="4" fillId="0" borderId="7" xfId="0" applyFont="1" applyBorder="1" applyAlignment="1">
      <alignment horizontal="left" vertical="center" wrapText="1"/>
    </xf>
    <xf numFmtId="3" fontId="4" fillId="3" borderId="12" xfId="1" applyNumberFormat="1" applyFont="1" applyFill="1" applyBorder="1" applyAlignment="1">
      <alignment horizontal="center" vertical="center"/>
    </xf>
    <xf numFmtId="3" fontId="4" fillId="3" borderId="6" xfId="1" applyNumberFormat="1" applyFont="1" applyFill="1" applyBorder="1" applyAlignment="1">
      <alignment horizontal="center" vertical="center"/>
    </xf>
    <xf numFmtId="3" fontId="4" fillId="3" borderId="2" xfId="1" applyNumberFormat="1" applyFont="1" applyFill="1" applyBorder="1" applyAlignment="1">
      <alignment horizontal="center" vertical="center"/>
    </xf>
    <xf numFmtId="3" fontId="184" fillId="125" borderId="2" xfId="0" applyNumberFormat="1" applyFont="1" applyFill="1" applyBorder="1" applyAlignment="1">
      <alignment horizontal="center" vertical="center"/>
    </xf>
    <xf numFmtId="231" fontId="4" fillId="3" borderId="12" xfId="1" applyNumberFormat="1" applyFont="1" applyFill="1" applyBorder="1" applyAlignment="1">
      <alignment horizontal="center" vertical="center"/>
    </xf>
    <xf numFmtId="232" fontId="4" fillId="4" borderId="0" xfId="0" applyNumberFormat="1" applyFont="1" applyFill="1" applyAlignment="1">
      <alignment horizontal="center" vertical="center"/>
    </xf>
    <xf numFmtId="9" fontId="0" fillId="5" borderId="0" xfId="2" applyFont="1" applyFill="1"/>
    <xf numFmtId="2" fontId="0" fillId="0" borderId="0" xfId="0" applyNumberFormat="1"/>
    <xf numFmtId="233" fontId="0" fillId="0" borderId="0" xfId="0" applyNumberFormat="1"/>
    <xf numFmtId="0" fontId="7" fillId="101" borderId="3" xfId="0" applyFont="1" applyFill="1" applyBorder="1" applyAlignment="1">
      <alignment horizontal="center" vertical="center" wrapText="1"/>
    </xf>
    <xf numFmtId="0" fontId="7" fillId="101" borderId="1" xfId="0" applyFont="1" applyFill="1" applyBorder="1" applyAlignment="1">
      <alignment horizontal="center" vertical="center" wrapText="1"/>
    </xf>
    <xf numFmtId="0" fontId="7" fillId="101" borderId="11" xfId="0" applyFont="1" applyFill="1" applyBorder="1" applyAlignment="1">
      <alignment horizontal="center" vertical="center" wrapText="1"/>
    </xf>
    <xf numFmtId="231" fontId="4" fillId="3" borderId="13" xfId="1" applyNumberFormat="1" applyFont="1" applyFill="1" applyBorder="1" applyAlignment="1">
      <alignment horizontal="center" vertical="center"/>
    </xf>
    <xf numFmtId="15" fontId="173" fillId="101" borderId="2" xfId="9" applyNumberFormat="1" applyFont="1" applyFill="1" applyBorder="1" applyAlignment="1">
      <alignment horizontal="center" vertical="center" wrapText="1"/>
    </xf>
    <xf numFmtId="0" fontId="173" fillId="101" borderId="2" xfId="9" applyFont="1" applyFill="1" applyBorder="1" applyAlignment="1">
      <alignment horizontal="center" vertical="center" wrapText="1"/>
    </xf>
    <xf numFmtId="176" fontId="173" fillId="101" borderId="2" xfId="9" applyNumberFormat="1" applyFont="1" applyFill="1" applyBorder="1" applyAlignment="1">
      <alignment horizontal="center" vertical="center" wrapText="1"/>
    </xf>
    <xf numFmtId="172" fontId="173" fillId="101" borderId="2" xfId="9" applyNumberFormat="1" applyFont="1" applyFill="1" applyBorder="1" applyAlignment="1">
      <alignment horizontal="center" vertical="center" wrapText="1"/>
    </xf>
    <xf numFmtId="0" fontId="0" fillId="3" borderId="67" xfId="0" applyFill="1" applyBorder="1" applyAlignment="1">
      <alignment horizontal="center"/>
    </xf>
    <xf numFmtId="0" fontId="0" fillId="3" borderId="68" xfId="0" applyFill="1" applyBorder="1" applyAlignment="1">
      <alignment horizontal="center"/>
    </xf>
    <xf numFmtId="0" fontId="0" fillId="3" borderId="68" xfId="0" applyFill="1" applyBorder="1"/>
    <xf numFmtId="233" fontId="0" fillId="3" borderId="68" xfId="1" applyNumberFormat="1" applyFont="1" applyFill="1" applyBorder="1"/>
    <xf numFmtId="233" fontId="0" fillId="4" borderId="68" xfId="1" applyNumberFormat="1" applyFont="1" applyFill="1" applyBorder="1"/>
    <xf numFmtId="0" fontId="0" fillId="3" borderId="69" xfId="0" applyFill="1" applyBorder="1"/>
    <xf numFmtId="0" fontId="0" fillId="3" borderId="70" xfId="0" applyFill="1" applyBorder="1" applyAlignment="1">
      <alignment horizontal="center"/>
    </xf>
    <xf numFmtId="0" fontId="0" fillId="3" borderId="71" xfId="0" applyFill="1" applyBorder="1"/>
    <xf numFmtId="0" fontId="0" fillId="3" borderId="72" xfId="0" applyFill="1" applyBorder="1" applyAlignment="1">
      <alignment horizontal="center"/>
    </xf>
    <xf numFmtId="0" fontId="0" fillId="3" borderId="73" xfId="0" applyFill="1" applyBorder="1" applyAlignment="1">
      <alignment horizontal="center"/>
    </xf>
    <xf numFmtId="0" fontId="0" fillId="3" borderId="73" xfId="0" applyFill="1" applyBorder="1"/>
    <xf numFmtId="233" fontId="0" fillId="3" borderId="73" xfId="1" applyNumberFormat="1" applyFont="1" applyFill="1" applyBorder="1"/>
    <xf numFmtId="233" fontId="0" fillId="4" borderId="73" xfId="1" applyNumberFormat="1" applyFont="1" applyFill="1" applyBorder="1"/>
    <xf numFmtId="0" fontId="0" fillId="3" borderId="74" xfId="0" applyFill="1" applyBorder="1"/>
    <xf numFmtId="0" fontId="9" fillId="0" borderId="1" xfId="0" quotePrefix="1" applyFont="1" applyBorder="1" applyAlignment="1">
      <alignment wrapText="1"/>
    </xf>
    <xf numFmtId="0" fontId="9" fillId="5" borderId="1" xfId="0" applyFont="1" applyFill="1" applyBorder="1" applyAlignment="1">
      <alignment vertical="center"/>
    </xf>
    <xf numFmtId="0" fontId="9" fillId="5" borderId="1" xfId="0" applyFont="1" applyFill="1" applyBorder="1" applyAlignment="1">
      <alignment vertical="center" wrapText="1"/>
    </xf>
    <xf numFmtId="0" fontId="9" fillId="0" borderId="1" xfId="0" applyFont="1" applyBorder="1" applyAlignment="1">
      <alignment vertical="center" wrapText="1"/>
    </xf>
    <xf numFmtId="14" fontId="9" fillId="5" borderId="1" xfId="0" applyNumberFormat="1" applyFont="1" applyFill="1" applyBorder="1" applyAlignment="1">
      <alignment horizontal="left" vertical="center" wrapText="1"/>
    </xf>
    <xf numFmtId="14" fontId="9" fillId="0" borderId="1" xfId="0" applyNumberFormat="1" applyFont="1" applyBorder="1" applyAlignment="1">
      <alignment horizontal="left" vertical="center" wrapText="1"/>
    </xf>
    <xf numFmtId="0" fontId="9" fillId="5" borderId="1" xfId="0" applyFont="1" applyFill="1" applyBorder="1" applyAlignment="1">
      <alignment wrapText="1"/>
    </xf>
    <xf numFmtId="14" fontId="9" fillId="5" borderId="1" xfId="0" applyNumberFormat="1" applyFont="1" applyFill="1" applyBorder="1" applyAlignment="1">
      <alignment horizontal="left" wrapText="1"/>
    </xf>
    <xf numFmtId="0" fontId="1" fillId="0" borderId="1" xfId="0" applyFont="1" applyBorder="1"/>
    <xf numFmtId="14" fontId="1" fillId="0" borderId="1" xfId="0" applyNumberFormat="1" applyFont="1" applyBorder="1" applyAlignment="1">
      <alignment horizontal="left" vertical="center"/>
    </xf>
    <xf numFmtId="0" fontId="1" fillId="0" borderId="1" xfId="0" applyFont="1" applyBorder="1" applyAlignment="1">
      <alignment horizontal="left" wrapText="1"/>
    </xf>
    <xf numFmtId="0" fontId="1" fillId="0" borderId="1" xfId="0" quotePrefix="1" applyFont="1" applyBorder="1" applyAlignment="1">
      <alignment wrapText="1"/>
    </xf>
    <xf numFmtId="0" fontId="1" fillId="0" borderId="1" xfId="0" applyFont="1" applyBorder="1" applyAlignment="1">
      <alignment vertical="center"/>
    </xf>
    <xf numFmtId="49" fontId="1" fillId="0" borderId="1" xfId="0" quotePrefix="1" applyNumberFormat="1" applyFont="1" applyBorder="1" applyAlignment="1">
      <alignment wrapText="1"/>
    </xf>
    <xf numFmtId="0" fontId="1" fillId="5" borderId="1" xfId="0" applyFont="1" applyFill="1" applyBorder="1" applyAlignment="1">
      <alignment vertical="center"/>
    </xf>
    <xf numFmtId="14" fontId="1" fillId="5" borderId="1" xfId="0" applyNumberFormat="1" applyFont="1" applyFill="1" applyBorder="1" applyAlignment="1">
      <alignment horizontal="left" vertical="center"/>
    </xf>
    <xf numFmtId="49" fontId="1" fillId="5" borderId="1" xfId="0" quotePrefix="1" applyNumberFormat="1" applyFont="1" applyFill="1" applyBorder="1" applyAlignment="1">
      <alignment wrapText="1"/>
    </xf>
    <xf numFmtId="0" fontId="0" fillId="5" borderId="0" xfId="0" applyFill="1" applyAlignment="1">
      <alignment horizontal="left" wrapText="1"/>
    </xf>
    <xf numFmtId="0" fontId="174" fillId="106" borderId="12" xfId="0" applyFont="1" applyFill="1" applyBorder="1" applyAlignment="1">
      <alignment horizontal="left" wrapText="1"/>
    </xf>
    <xf numFmtId="0" fontId="174" fillId="106" borderId="5" xfId="0" applyFont="1" applyFill="1" applyBorder="1" applyAlignment="1">
      <alignment horizontal="left" wrapText="1"/>
    </xf>
    <xf numFmtId="0" fontId="174" fillId="106" borderId="6" xfId="0" applyFont="1" applyFill="1" applyBorder="1" applyAlignment="1">
      <alignment horizontal="left" wrapText="1"/>
    </xf>
    <xf numFmtId="0" fontId="0" fillId="2" borderId="0" xfId="0" applyFill="1" applyAlignment="1">
      <alignment horizontal="left" wrapText="1"/>
    </xf>
    <xf numFmtId="0" fontId="178" fillId="101" borderId="1" xfId="6" applyFont="1" applyFill="1" applyBorder="1" applyAlignment="1">
      <alignment horizontal="left"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vertical="center" wrapText="1"/>
    </xf>
    <xf numFmtId="0" fontId="0" fillId="0" borderId="1" xfId="0" applyBorder="1" applyAlignment="1">
      <alignment horizontal="left" vertical="center"/>
    </xf>
    <xf numFmtId="0" fontId="4" fillId="0" borderId="1" xfId="0" applyFont="1" applyBorder="1" applyAlignment="1">
      <alignment horizontal="center" vertical="center"/>
    </xf>
    <xf numFmtId="0" fontId="0" fillId="101" borderId="1" xfId="0" applyFill="1" applyBorder="1" applyAlignment="1">
      <alignment horizontal="left" vertical="center" wrapText="1"/>
    </xf>
    <xf numFmtId="0" fontId="0" fillId="101" borderId="1" xfId="0" applyFill="1" applyBorder="1" applyAlignment="1">
      <alignment horizontal="left" vertical="center"/>
    </xf>
    <xf numFmtId="0" fontId="0" fillId="101" borderId="1" xfId="0" applyFill="1" applyBorder="1" applyAlignment="1">
      <alignment horizontal="center"/>
    </xf>
    <xf numFmtId="0" fontId="175" fillId="101" borderId="13" xfId="7903" applyFont="1" applyFill="1" applyBorder="1" applyAlignment="1">
      <alignment horizontal="left"/>
    </xf>
    <xf numFmtId="0" fontId="176" fillId="101" borderId="10" xfId="7903" applyFont="1" applyFill="1" applyBorder="1" applyAlignment="1">
      <alignment horizontal="left"/>
    </xf>
    <xf numFmtId="0" fontId="176" fillId="101" borderId="14" xfId="7903" applyFont="1" applyFill="1" applyBorder="1" applyAlignment="1">
      <alignment horizontal="left"/>
    </xf>
    <xf numFmtId="0" fontId="183" fillId="101" borderId="9" xfId="6" applyFont="1" applyFill="1" applyBorder="1" applyAlignment="1">
      <alignment horizontal="left" vertical="top" wrapText="1"/>
    </xf>
    <xf numFmtId="0" fontId="183" fillId="101" borderId="7" xfId="6" applyFont="1" applyFill="1" applyBorder="1" applyAlignment="1">
      <alignment horizontal="left" vertical="top" wrapText="1"/>
    </xf>
    <xf numFmtId="0" fontId="183" fillId="101" borderId="11" xfId="6" applyFont="1" applyFill="1" applyBorder="1" applyAlignment="1">
      <alignment horizontal="left" vertical="top" wrapText="1"/>
    </xf>
    <xf numFmtId="0" fontId="0" fillId="101" borderId="2" xfId="0" applyFill="1" applyBorder="1" applyAlignment="1">
      <alignment horizontal="left" vertical="center"/>
    </xf>
    <xf numFmtId="0" fontId="0" fillId="101" borderId="4" xfId="0" applyFill="1" applyBorder="1" applyAlignment="1">
      <alignment horizontal="left" vertical="center"/>
    </xf>
    <xf numFmtId="0" fontId="0" fillId="101" borderId="3" xfId="0" applyFill="1" applyBorder="1" applyAlignment="1">
      <alignment horizontal="left"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101" borderId="2" xfId="0" applyFill="1" applyBorder="1" applyAlignment="1">
      <alignment horizontal="center"/>
    </xf>
    <xf numFmtId="0" fontId="0" fillId="101" borderId="3" xfId="0" applyFill="1" applyBorder="1" applyAlignment="1">
      <alignment horizontal="center"/>
    </xf>
    <xf numFmtId="0" fontId="0" fillId="0" borderId="1" xfId="0" applyBorder="1" applyAlignment="1">
      <alignment horizontal="left" vertical="center" wrapText="1"/>
    </xf>
    <xf numFmtId="0" fontId="0" fillId="0" borderId="1" xfId="0" applyBorder="1" applyAlignment="1">
      <alignment horizontal="center" vertical="center"/>
    </xf>
    <xf numFmtId="0" fontId="0" fillId="0" borderId="12" xfId="0"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left" vertical="center"/>
    </xf>
    <xf numFmtId="0" fontId="182" fillId="101" borderId="13" xfId="7903" applyFont="1" applyFill="1" applyBorder="1" applyAlignment="1">
      <alignment horizontal="left"/>
    </xf>
    <xf numFmtId="0" fontId="185" fillId="101" borderId="10" xfId="7903" applyFont="1" applyFill="1" applyBorder="1" applyAlignment="1">
      <alignment horizontal="left"/>
    </xf>
    <xf numFmtId="0" fontId="185" fillId="101" borderId="14" xfId="7903" applyFont="1" applyFill="1" applyBorder="1" applyAlignment="1">
      <alignment horizontal="left"/>
    </xf>
    <xf numFmtId="0" fontId="178" fillId="105" borderId="1" xfId="0" applyFont="1" applyFill="1" applyBorder="1" applyAlignment="1">
      <alignment horizontal="left" vertical="center"/>
    </xf>
    <xf numFmtId="0" fontId="178" fillId="101" borderId="1" xfId="6" applyFont="1" applyFill="1" applyBorder="1" applyAlignment="1">
      <alignment horizontal="left" vertical="center"/>
    </xf>
    <xf numFmtId="0" fontId="0" fillId="101" borderId="13" xfId="0" applyFill="1" applyBorder="1" applyAlignment="1">
      <alignment horizontal="left" vertical="center"/>
    </xf>
    <xf numFmtId="0" fontId="0" fillId="101" borderId="10" xfId="0" applyFill="1" applyBorder="1" applyAlignment="1">
      <alignment horizontal="left" vertical="center"/>
    </xf>
    <xf numFmtId="0" fontId="0" fillId="101" borderId="8" xfId="0" applyFill="1" applyBorder="1" applyAlignment="1">
      <alignment horizontal="left" vertical="center"/>
    </xf>
    <xf numFmtId="0" fontId="0" fillId="101" borderId="0" xfId="0" applyFill="1" applyAlignment="1">
      <alignment horizontal="left" vertical="center"/>
    </xf>
    <xf numFmtId="0" fontId="0" fillId="101" borderId="9" xfId="0" applyFill="1" applyBorder="1" applyAlignment="1">
      <alignment horizontal="left" vertical="center"/>
    </xf>
    <xf numFmtId="0" fontId="0" fillId="101" borderId="7" xfId="0" applyFill="1" applyBorder="1" applyAlignment="1">
      <alignment horizontal="left" vertical="center"/>
    </xf>
    <xf numFmtId="0" fontId="178" fillId="0" borderId="2" xfId="0" applyFont="1" applyBorder="1" applyAlignment="1">
      <alignment horizontal="left" vertical="center" wrapText="1"/>
    </xf>
    <xf numFmtId="0" fontId="178" fillId="0" borderId="4" xfId="0" applyFont="1" applyBorder="1" applyAlignment="1">
      <alignment horizontal="left" vertical="center" wrapText="1"/>
    </xf>
    <xf numFmtId="0" fontId="178" fillId="0" borderId="3" xfId="0" applyFont="1" applyBorder="1" applyAlignment="1">
      <alignment horizontal="left" vertical="center" wrapText="1"/>
    </xf>
    <xf numFmtId="179" fontId="7" fillId="0" borderId="1" xfId="6" applyNumberFormat="1" applyFont="1" applyBorder="1" applyAlignment="1">
      <alignment horizontal="center"/>
    </xf>
    <xf numFmtId="0" fontId="178" fillId="0" borderId="1" xfId="0" applyFont="1" applyBorder="1" applyAlignment="1">
      <alignment horizontal="left" vertical="center" wrapText="1"/>
    </xf>
    <xf numFmtId="0" fontId="0" fillId="101" borderId="6" xfId="0" applyFill="1" applyBorder="1" applyAlignment="1">
      <alignment horizontal="center"/>
    </xf>
    <xf numFmtId="0" fontId="4" fillId="3" borderId="12" xfId="0" applyFont="1" applyFill="1" applyBorder="1" applyAlignment="1">
      <alignment horizontal="center" vertical="center"/>
    </xf>
    <xf numFmtId="0" fontId="4" fillId="3" borderId="6" xfId="0" applyFont="1" applyFill="1" applyBorder="1" applyAlignment="1">
      <alignment horizontal="center" vertical="center"/>
    </xf>
    <xf numFmtId="0" fontId="4" fillId="101" borderId="12" xfId="0" applyFont="1" applyFill="1" applyBorder="1" applyAlignment="1">
      <alignment horizontal="center"/>
    </xf>
    <xf numFmtId="0" fontId="4" fillId="101" borderId="6" xfId="0" applyFont="1" applyFill="1" applyBorder="1" applyAlignment="1">
      <alignment horizontal="center"/>
    </xf>
    <xf numFmtId="0" fontId="174" fillId="103" borderId="12" xfId="0" applyFont="1" applyFill="1" applyBorder="1" applyAlignment="1">
      <alignment horizontal="left" vertical="center"/>
    </xf>
    <xf numFmtId="0" fontId="174" fillId="103" borderId="5" xfId="0" applyFont="1" applyFill="1" applyBorder="1" applyAlignment="1">
      <alignment horizontal="left" vertical="center"/>
    </xf>
    <xf numFmtId="0" fontId="4" fillId="101" borderId="1" xfId="0" applyFont="1" applyFill="1" applyBorder="1" applyAlignment="1">
      <alignment horizontal="left" vertical="center"/>
    </xf>
    <xf numFmtId="0" fontId="4" fillId="101" borderId="1" xfId="0" applyFont="1" applyFill="1" applyBorder="1" applyAlignment="1">
      <alignment horizontal="left"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2" fontId="4" fillId="0" borderId="1" xfId="0" applyNumberFormat="1" applyFont="1" applyBorder="1" applyAlignment="1">
      <alignment horizontal="center" vertical="center"/>
    </xf>
    <xf numFmtId="0" fontId="4" fillId="0" borderId="12" xfId="0" applyFont="1" applyBorder="1" applyAlignment="1">
      <alignment horizontal="left"/>
    </xf>
    <xf numFmtId="0" fontId="4" fillId="0" borderId="5" xfId="0" applyFont="1" applyBorder="1" applyAlignment="1">
      <alignment horizontal="left"/>
    </xf>
    <xf numFmtId="0" fontId="4" fillId="0" borderId="6" xfId="0" applyFont="1" applyBorder="1" applyAlignment="1">
      <alignment horizontal="left"/>
    </xf>
    <xf numFmtId="2" fontId="4" fillId="0" borderId="2" xfId="1" applyNumberFormat="1" applyFont="1" applyFill="1" applyBorder="1" applyAlignment="1">
      <alignment horizontal="center" vertical="center"/>
    </xf>
    <xf numFmtId="2" fontId="4" fillId="0" borderId="3" xfId="1" applyNumberFormat="1" applyFont="1" applyFill="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2"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182" fillId="101" borderId="13" xfId="0" applyFont="1" applyFill="1" applyBorder="1" applyAlignment="1">
      <alignment horizontal="left"/>
    </xf>
    <xf numFmtId="0" fontId="182" fillId="101" borderId="10" xfId="0" applyFont="1" applyFill="1" applyBorder="1" applyAlignment="1">
      <alignment horizontal="left"/>
    </xf>
    <xf numFmtId="0" fontId="182" fillId="101" borderId="14" xfId="0" applyFont="1" applyFill="1" applyBorder="1" applyAlignment="1">
      <alignment horizontal="left"/>
    </xf>
    <xf numFmtId="0" fontId="183" fillId="101" borderId="9" xfId="0" applyFont="1" applyFill="1" applyBorder="1" applyAlignment="1">
      <alignment horizontal="left" vertical="top" wrapText="1"/>
    </xf>
    <xf numFmtId="0" fontId="183" fillId="101" borderId="7" xfId="0" applyFont="1" applyFill="1" applyBorder="1" applyAlignment="1">
      <alignment horizontal="left" vertical="top" wrapText="1"/>
    </xf>
    <xf numFmtId="0" fontId="183" fillId="101" borderId="11" xfId="0" applyFont="1" applyFill="1" applyBorder="1" applyAlignment="1">
      <alignment horizontal="left" vertical="top" wrapText="1"/>
    </xf>
    <xf numFmtId="0" fontId="0" fillId="2" borderId="0" xfId="0" applyFill="1" applyAlignment="1">
      <alignment horizontal="left" vertical="top" wrapText="1"/>
    </xf>
    <xf numFmtId="0" fontId="4" fillId="0" borderId="2"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center"/>
    </xf>
    <xf numFmtId="0" fontId="4" fillId="4" borderId="12" xfId="0" applyFont="1" applyFill="1" applyBorder="1" applyAlignment="1">
      <alignment horizontal="center"/>
    </xf>
    <xf numFmtId="0" fontId="4" fillId="4" borderId="6" xfId="0" applyFont="1" applyFill="1" applyBorder="1" applyAlignment="1">
      <alignment horizontal="center"/>
    </xf>
    <xf numFmtId="179" fontId="4" fillId="5" borderId="13" xfId="1" applyNumberFormat="1" applyFont="1" applyFill="1" applyBorder="1" applyAlignment="1">
      <alignment horizontal="center" vertical="center"/>
    </xf>
    <xf numFmtId="179" fontId="4" fillId="5" borderId="10" xfId="1" applyNumberFormat="1" applyFont="1" applyFill="1" applyBorder="1" applyAlignment="1">
      <alignment horizontal="center" vertical="center"/>
    </xf>
    <xf numFmtId="179" fontId="4" fillId="5" borderId="14" xfId="1" applyNumberFormat="1" applyFont="1" applyFill="1" applyBorder="1" applyAlignment="1">
      <alignment horizontal="center" vertical="center"/>
    </xf>
    <xf numFmtId="179" fontId="4" fillId="5" borderId="9" xfId="1" applyNumberFormat="1" applyFont="1" applyFill="1" applyBorder="1" applyAlignment="1">
      <alignment horizontal="center" vertical="center"/>
    </xf>
    <xf numFmtId="179" fontId="4" fillId="5" borderId="7" xfId="1" applyNumberFormat="1" applyFont="1" applyFill="1" applyBorder="1" applyAlignment="1">
      <alignment horizontal="center" vertical="center"/>
    </xf>
    <xf numFmtId="179" fontId="4" fillId="5" borderId="11" xfId="1" applyNumberFormat="1" applyFont="1" applyFill="1" applyBorder="1" applyAlignment="1">
      <alignment horizontal="center" vertical="center"/>
    </xf>
    <xf numFmtId="0" fontId="4" fillId="0" borderId="2" xfId="0" applyFont="1" applyBorder="1" applyAlignment="1">
      <alignment horizontal="center" wrapText="1"/>
    </xf>
    <xf numFmtId="0" fontId="4" fillId="0" borderId="3" xfId="0" applyFont="1" applyBorder="1" applyAlignment="1">
      <alignment horizontal="center" wrapText="1"/>
    </xf>
    <xf numFmtId="0" fontId="14" fillId="0" borderId="2" xfId="4" applyBorder="1" applyAlignment="1">
      <alignment horizontal="left" vertical="center" wrapText="1"/>
    </xf>
    <xf numFmtId="0" fontId="14" fillId="0" borderId="4" xfId="4" applyBorder="1" applyAlignment="1">
      <alignment horizontal="left" vertical="center" wrapText="1"/>
    </xf>
    <xf numFmtId="0" fontId="4" fillId="0" borderId="13"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4" xfId="0" applyFont="1" applyBorder="1" applyAlignment="1">
      <alignment horizontal="left" vertical="center" wrapText="1"/>
    </xf>
    <xf numFmtId="0" fontId="4" fillId="0" borderId="13" xfId="0" applyFont="1" applyBorder="1" applyAlignment="1">
      <alignment horizontal="center"/>
    </xf>
    <xf numFmtId="0" fontId="4" fillId="0" borderId="8" xfId="0" applyFont="1" applyBorder="1" applyAlignment="1">
      <alignment horizontal="center"/>
    </xf>
    <xf numFmtId="171" fontId="4" fillId="0" borderId="12" xfId="1" applyNumberFormat="1" applyFont="1" applyFill="1" applyBorder="1" applyAlignment="1">
      <alignment horizontal="center" vertical="center"/>
    </xf>
    <xf numFmtId="171" fontId="4" fillId="0" borderId="6" xfId="1" applyNumberFormat="1" applyFont="1" applyFill="1" applyBorder="1" applyAlignment="1">
      <alignment horizontal="center" vertical="center"/>
    </xf>
    <xf numFmtId="171" fontId="4" fillId="0" borderId="12" xfId="1" applyNumberFormat="1" applyFont="1" applyFill="1" applyBorder="1" applyAlignment="1">
      <alignment horizontal="center" vertical="center" wrapText="1"/>
    </xf>
    <xf numFmtId="171" fontId="4" fillId="0" borderId="6" xfId="1" applyNumberFormat="1"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171" fontId="4" fillId="0" borderId="5" xfId="1" applyNumberFormat="1" applyFont="1" applyFill="1" applyBorder="1" applyAlignment="1">
      <alignment horizontal="center" vertical="center" wrapText="1"/>
    </xf>
    <xf numFmtId="171" fontId="4" fillId="0" borderId="13" xfId="1" applyNumberFormat="1" applyFont="1" applyFill="1" applyBorder="1" applyAlignment="1">
      <alignment horizontal="center" vertical="center" wrapText="1"/>
    </xf>
    <xf numFmtId="171" fontId="4" fillId="0" borderId="10" xfId="1" applyNumberFormat="1" applyFont="1" applyFill="1" applyBorder="1" applyAlignment="1">
      <alignment horizontal="center" vertical="center" wrapText="1"/>
    </xf>
    <xf numFmtId="171" fontId="4" fillId="0" borderId="14" xfId="1" applyNumberFormat="1" applyFont="1" applyFill="1" applyBorder="1" applyAlignment="1">
      <alignment horizontal="center" vertical="center" wrapText="1"/>
    </xf>
    <xf numFmtId="171" fontId="4" fillId="0" borderId="9" xfId="1" applyNumberFormat="1" applyFont="1" applyFill="1" applyBorder="1" applyAlignment="1">
      <alignment horizontal="center" vertical="center" wrapText="1"/>
    </xf>
    <xf numFmtId="171" fontId="4" fillId="0" borderId="7" xfId="1" applyNumberFormat="1" applyFont="1" applyFill="1" applyBorder="1" applyAlignment="1">
      <alignment horizontal="center" vertical="center" wrapText="1"/>
    </xf>
    <xf numFmtId="171" fontId="4" fillId="0" borderId="11" xfId="1" applyNumberFormat="1" applyFont="1" applyFill="1" applyBorder="1" applyAlignment="1">
      <alignment horizontal="center" vertical="center" wrapText="1"/>
    </xf>
    <xf numFmtId="0" fontId="174" fillId="103" borderId="0" xfId="0" applyFont="1" applyFill="1" applyAlignment="1">
      <alignment horizontal="left" vertical="center"/>
    </xf>
    <xf numFmtId="0" fontId="180" fillId="105" borderId="1" xfId="0" applyFont="1" applyFill="1" applyBorder="1" applyAlignment="1">
      <alignment horizontal="center" vertical="center" wrapText="1"/>
    </xf>
    <xf numFmtId="0" fontId="180" fillId="0" borderId="4" xfId="0" applyFont="1" applyBorder="1" applyAlignment="1">
      <alignment horizontal="center" vertical="center" wrapText="1"/>
    </xf>
    <xf numFmtId="0" fontId="180" fillId="0" borderId="3" xfId="0" applyFont="1" applyBorder="1" applyAlignment="1">
      <alignment horizontal="center" vertical="center" wrapText="1"/>
    </xf>
    <xf numFmtId="0" fontId="180" fillId="101" borderId="12" xfId="6" applyFont="1" applyFill="1" applyBorder="1" applyAlignment="1">
      <alignment horizontal="left" vertical="center"/>
    </xf>
    <xf numFmtId="0" fontId="180" fillId="101" borderId="1" xfId="6" applyFont="1" applyFill="1" applyBorder="1" applyAlignment="1">
      <alignment horizontal="center" vertical="center"/>
    </xf>
    <xf numFmtId="0" fontId="4" fillId="101" borderId="2" xfId="0" applyFont="1" applyFill="1" applyBorder="1" applyAlignment="1">
      <alignment horizontal="center"/>
    </xf>
    <xf numFmtId="0" fontId="4" fillId="101" borderId="4" xfId="0" applyFont="1" applyFill="1" applyBorder="1" applyAlignment="1">
      <alignment horizontal="center"/>
    </xf>
    <xf numFmtId="0" fontId="4" fillId="0" borderId="1" xfId="0" applyFont="1" applyBorder="1" applyAlignment="1">
      <alignment horizontal="center"/>
    </xf>
    <xf numFmtId="0" fontId="4" fillId="0" borderId="4" xfId="0" applyFont="1" applyBorder="1" applyAlignment="1">
      <alignment horizontal="center" wrapText="1"/>
    </xf>
    <xf numFmtId="0" fontId="4" fillId="0" borderId="9" xfId="0" applyFont="1" applyBorder="1" applyAlignment="1">
      <alignment horizontal="center"/>
    </xf>
    <xf numFmtId="0" fontId="180" fillId="0" borderId="2" xfId="0" applyFont="1" applyBorder="1" applyAlignment="1">
      <alignment horizontal="left" vertical="center" wrapText="1"/>
    </xf>
    <xf numFmtId="0" fontId="180" fillId="0" borderId="3" xfId="0" applyFont="1" applyBorder="1" applyAlignment="1">
      <alignment horizontal="left" vertical="center" wrapText="1"/>
    </xf>
    <xf numFmtId="172" fontId="4" fillId="0" borderId="2" xfId="0" applyNumberFormat="1" applyFont="1" applyBorder="1" applyAlignment="1">
      <alignment horizontal="center" vertical="center"/>
    </xf>
    <xf numFmtId="172" fontId="4" fillId="0" borderId="3" xfId="0" applyNumberFormat="1" applyFont="1" applyBorder="1" applyAlignment="1">
      <alignment horizontal="center" vertical="center"/>
    </xf>
    <xf numFmtId="172" fontId="4" fillId="0" borderId="2" xfId="1" applyNumberFormat="1" applyFont="1" applyFill="1" applyBorder="1" applyAlignment="1">
      <alignment horizontal="center" vertical="center"/>
    </xf>
    <xf numFmtId="172" fontId="4" fillId="0" borderId="3" xfId="1" applyNumberFormat="1" applyFont="1" applyFill="1" applyBorder="1" applyAlignment="1">
      <alignment horizontal="center" vertical="center"/>
    </xf>
    <xf numFmtId="172" fontId="4" fillId="0" borderId="2" xfId="0" applyNumberFormat="1" applyFont="1" applyBorder="1" applyAlignment="1">
      <alignment horizontal="center"/>
    </xf>
    <xf numFmtId="172" fontId="4" fillId="0" borderId="3" xfId="0" applyNumberFormat="1" applyFont="1" applyBorder="1" applyAlignment="1">
      <alignment horizontal="center"/>
    </xf>
    <xf numFmtId="0" fontId="4" fillId="2" borderId="0" xfId="0" applyFont="1" applyFill="1" applyAlignment="1">
      <alignment horizontal="left" wrapText="1"/>
    </xf>
    <xf numFmtId="0" fontId="169" fillId="101" borderId="13" xfId="0" applyFont="1" applyFill="1" applyBorder="1" applyAlignment="1">
      <alignment horizontal="center"/>
    </xf>
    <xf numFmtId="0" fontId="169" fillId="101" borderId="9" xfId="0" applyFont="1" applyFill="1" applyBorder="1" applyAlignment="1">
      <alignment horizontal="center"/>
    </xf>
    <xf numFmtId="0" fontId="175" fillId="101" borderId="13" xfId="0" applyFont="1" applyFill="1" applyBorder="1" applyAlignment="1">
      <alignment horizontal="left"/>
    </xf>
    <xf numFmtId="0" fontId="175" fillId="101" borderId="10" xfId="0" applyFont="1" applyFill="1" applyBorder="1" applyAlignment="1">
      <alignment horizontal="left"/>
    </xf>
    <xf numFmtId="0" fontId="178" fillId="101" borderId="9" xfId="0" applyFont="1" applyFill="1" applyBorder="1" applyAlignment="1">
      <alignment horizontal="left"/>
    </xf>
    <xf numFmtId="0" fontId="178" fillId="101" borderId="7" xfId="0" applyFont="1" applyFill="1" applyBorder="1" applyAlignment="1">
      <alignment horizontal="left"/>
    </xf>
    <xf numFmtId="232" fontId="4" fillId="5" borderId="13" xfId="1" applyNumberFormat="1" applyFont="1" applyFill="1" applyBorder="1" applyAlignment="1">
      <alignment horizontal="center" vertical="center"/>
    </xf>
    <xf numFmtId="232" fontId="4" fillId="5" borderId="10" xfId="1" applyNumberFormat="1" applyFont="1" applyFill="1" applyBorder="1" applyAlignment="1">
      <alignment horizontal="center" vertical="center"/>
    </xf>
    <xf numFmtId="232" fontId="4" fillId="5" borderId="14" xfId="1" applyNumberFormat="1" applyFont="1" applyFill="1" applyBorder="1" applyAlignment="1">
      <alignment horizontal="center" vertical="center"/>
    </xf>
    <xf numFmtId="232" fontId="4" fillId="5" borderId="8" xfId="1" applyNumberFormat="1" applyFont="1" applyFill="1" applyBorder="1" applyAlignment="1">
      <alignment horizontal="center" vertical="center"/>
    </xf>
    <xf numFmtId="232" fontId="4" fillId="5" borderId="0" xfId="1" applyNumberFormat="1" applyFont="1" applyFill="1" applyBorder="1" applyAlignment="1">
      <alignment horizontal="center" vertical="center"/>
    </xf>
    <xf numFmtId="232" fontId="4" fillId="5" borderId="59" xfId="1" applyNumberFormat="1" applyFont="1" applyFill="1" applyBorder="1" applyAlignment="1">
      <alignment horizontal="center" vertical="center"/>
    </xf>
    <xf numFmtId="173" fontId="4" fillId="5" borderId="12" xfId="1" applyNumberFormat="1" applyFont="1" applyFill="1" applyBorder="1" applyAlignment="1">
      <alignment horizontal="center" vertical="center"/>
    </xf>
    <xf numFmtId="173" fontId="4" fillId="5" borderId="6" xfId="1" applyNumberFormat="1" applyFont="1" applyFill="1" applyBorder="1" applyAlignment="1">
      <alignment horizontal="center" vertical="center"/>
    </xf>
    <xf numFmtId="0" fontId="4" fillId="0" borderId="10" xfId="0" applyFont="1" applyBorder="1" applyAlignment="1">
      <alignment horizontal="center"/>
    </xf>
    <xf numFmtId="0" fontId="4" fillId="0" borderId="7" xfId="0" applyFont="1" applyBorder="1" applyAlignment="1">
      <alignment horizontal="center"/>
    </xf>
  </cellXfs>
  <cellStyles count="8401">
    <cellStyle name="_x0013_" xfId="15" xr:uid="{00000000-0005-0000-0000-000000000000}"/>
    <cellStyle name=" " xfId="16" xr:uid="{00000000-0005-0000-0000-000001000000}"/>
    <cellStyle name=" _x0007_LÓ_x0018_Äþ" xfId="17" xr:uid="{00000000-0005-0000-0000-000002000000}"/>
    <cellStyle name=" _x0007_LÓ_x0018_ÄþÍ" xfId="18" xr:uid="{00000000-0005-0000-0000-000003000000}"/>
    <cellStyle name=" _x0007_LÓ_x0018_ÄþÍN^NuN" xfId="19" xr:uid="{00000000-0005-0000-0000-000004000000}"/>
    <cellStyle name=" _x0007_LÓ_x0018_ÄþÍN^NuNVþˆH" xfId="20" xr:uid="{00000000-0005-0000-0000-000005000000}"/>
    <cellStyle name=" _x0007_LÓ_x0018_ÄþÍN^NuNVþˆHÁ_x0001_" xfId="21" xr:uid="{00000000-0005-0000-0000-000006000000}"/>
    <cellStyle name=" _x0007_LÓ_x0018_ÄþÍN^NuNVþˆHÁ_x0001__x0018_(n" xfId="22" xr:uid="{00000000-0005-0000-0000-000007000000}"/>
    <cellStyle name="%" xfId="23" xr:uid="{00000000-0005-0000-0000-000008000000}"/>
    <cellStyle name="% 2" xfId="8151" xr:uid="{ED3FF00C-3C55-4169-8E0B-828ECAAA913B}"/>
    <cellStyle name="%_PEF FSBR2011" xfId="8152" xr:uid="{DC4D3105-942E-4FAD-9D8A-AE71C03B7948}"/>
    <cellStyle name="]_x000d__x000a_Zoomed=1_x000d__x000a_Row=0_x000d__x000a_Column=0_x000d__x000a_Height=0_x000d__x000a_Width=0_x000d__x000a_FontName=FoxFont_x000d__x000a_FontStyle=0_x000d__x000a_FontSize=9_x000d__x000a_PrtFontName=FoxPrin" xfId="8153" xr:uid="{AA8A52C0-E0C8-4A75-AC3C-9195AB1C21BB}"/>
    <cellStyle name="_China_CMS_Thermal_Coal_Demand" xfId="24" xr:uid="{00000000-0005-0000-0000-000009000000}"/>
    <cellStyle name="_China_CMS_Thermal_Coal_Demand 2" xfId="25" xr:uid="{00000000-0005-0000-0000-00000A000000}"/>
    <cellStyle name="_China_CMS_Thermal_Coal_Demand 3" xfId="26" xr:uid="{00000000-0005-0000-0000-00000B000000}"/>
    <cellStyle name="_China_CMS_Thermal_Coal_Demand 3 2" xfId="27" xr:uid="{00000000-0005-0000-0000-00000C000000}"/>
    <cellStyle name="_China_CMS_Thermal_Coal_Demand 3 3" xfId="28" xr:uid="{00000000-0005-0000-0000-00000D000000}"/>
    <cellStyle name="_China_CMS_Thermal_Coal_Demand 3 3 2" xfId="29" xr:uid="{00000000-0005-0000-0000-00000E000000}"/>
    <cellStyle name="_China_CMS_Thermal_Coal_Demand 4" xfId="30" xr:uid="{00000000-0005-0000-0000-00000F000000}"/>
    <cellStyle name="_China_CMS_Thermal_Coal_Demand 4 2" xfId="31" xr:uid="{00000000-0005-0000-0000-000010000000}"/>
    <cellStyle name="_CMS_China_Metallurgical_Coal_Demand" xfId="32" xr:uid="{00000000-0005-0000-0000-000011000000}"/>
    <cellStyle name="_CMS_China_Metallurgical_Coal_Demand 2" xfId="33" xr:uid="{00000000-0005-0000-0000-000012000000}"/>
    <cellStyle name="_CMS_China_Metallurgical_Coal_Demand 3" xfId="34" xr:uid="{00000000-0005-0000-0000-000013000000}"/>
    <cellStyle name="_CMS_China_Metallurgical_Coal_Demand 3 2" xfId="35" xr:uid="{00000000-0005-0000-0000-000014000000}"/>
    <cellStyle name="_CMS_China_Metallurgical_Coal_Demand 3 3" xfId="36" xr:uid="{00000000-0005-0000-0000-000015000000}"/>
    <cellStyle name="_CMS_China_Metallurgical_Coal_Demand 3 3 2" xfId="37" xr:uid="{00000000-0005-0000-0000-000016000000}"/>
    <cellStyle name="_CMS_China_Metallurgical_Coal_Demand 4" xfId="38" xr:uid="{00000000-0005-0000-0000-000017000000}"/>
    <cellStyle name="_CMS_China_Metallurgical_Coal_Demand 4 2" xfId="39" xr:uid="{00000000-0005-0000-0000-000018000000}"/>
    <cellStyle name="_CMS_China_Metallurgical_Coal_Demanddraft1" xfId="40" xr:uid="{00000000-0005-0000-0000-000019000000}"/>
    <cellStyle name="_CMS_China_Metallurgical_Coal_Demanddraft1 2" xfId="41" xr:uid="{00000000-0005-0000-0000-00001A000000}"/>
    <cellStyle name="_CMS_China_Metallurgical_Coal_Demanddraft1 3" xfId="42" xr:uid="{00000000-0005-0000-0000-00001B000000}"/>
    <cellStyle name="_CMS_China_Metallurgical_Coal_Demanddraft1 3 2" xfId="43" xr:uid="{00000000-0005-0000-0000-00001C000000}"/>
    <cellStyle name="_CMS_China_Metallurgical_Coal_Demanddraft1 3 3" xfId="44" xr:uid="{00000000-0005-0000-0000-00001D000000}"/>
    <cellStyle name="_CMS_China_Metallurgical_Coal_Demanddraft1 3 3 2" xfId="45" xr:uid="{00000000-0005-0000-0000-00001E000000}"/>
    <cellStyle name="_CMS_China_Metallurgical_Coal_Demanddraft1 4" xfId="46" xr:uid="{00000000-0005-0000-0000-00001F000000}"/>
    <cellStyle name="_CMS_China_Metallurgical_Coal_Demanddraft1 4 2" xfId="47" xr:uid="{00000000-0005-0000-0000-000020000000}"/>
    <cellStyle name="_CMS_China_Metallurgical_Coal_Demanddraft7" xfId="48" xr:uid="{00000000-0005-0000-0000-000021000000}"/>
    <cellStyle name="_CMS_China_Metallurgical_Coal_Demanddraft7 2" xfId="49" xr:uid="{00000000-0005-0000-0000-000022000000}"/>
    <cellStyle name="_CMS_China_Metallurgical_Coal_Demanddraft7_DDATA" xfId="50" xr:uid="{00000000-0005-0000-0000-000023000000}"/>
    <cellStyle name="_CMS_China_Metallurgical_Coal_Demanddraft7_DDATA 2" xfId="51" xr:uid="{00000000-0005-0000-0000-000024000000}"/>
    <cellStyle name="_CMS_China_Metallurgical_Coal_Demanddraft7_DDATA_1" xfId="52" xr:uid="{00000000-0005-0000-0000-000025000000}"/>
    <cellStyle name="_CMS_China_Metallurgical_Coal_Demanddraft7_DDATA_1 2" xfId="53" xr:uid="{00000000-0005-0000-0000-000026000000}"/>
    <cellStyle name="_CMS_China_Metallurgical_Coal_Demanddraft7_DDATA_1_Gas Flow Dynamics" xfId="54" xr:uid="{00000000-0005-0000-0000-000027000000}"/>
    <cellStyle name="_CMS_China_Metallurgical_Coal_Demanddraft7_DDATA_1_Pan_Europe_Datafile_2012_H2" xfId="55" xr:uid="{00000000-0005-0000-0000-000028000000}"/>
    <cellStyle name="_CMS_China_Metallurgical_Coal_Demanddraft7_DDATA_1_Thermal Coal Prices May 2010" xfId="56" xr:uid="{00000000-0005-0000-0000-000029000000}"/>
    <cellStyle name="_CMS_China_Metallurgical_Coal_Demanddraft7_DDATA_1_Thermal Coal Prices May 2010 2" xfId="57" xr:uid="{00000000-0005-0000-0000-00002A000000}"/>
    <cellStyle name="_CMS_China_Metallurgical_Coal_Demanddraft7_DDATA_1_Thermal Coal Prices May 2010_Gas Flow Dynamics" xfId="58" xr:uid="{00000000-0005-0000-0000-00002B000000}"/>
    <cellStyle name="_CMS_China_Metallurgical_Coal_Demanddraft7_DDATA_1_Thermal Coal Prices May 2010_Pan_Europe_Datafile_2012_H2" xfId="59" xr:uid="{00000000-0005-0000-0000-00002C000000}"/>
    <cellStyle name="_CMS_China_Metallurgical_Coal_Demanddraft7_DDATA_Gas Flow Dynamics" xfId="60" xr:uid="{00000000-0005-0000-0000-00002D000000}"/>
    <cellStyle name="_CMS_China_Metallurgical_Coal_Demanddraft7_DDATA_Pan_Europe_Datafile_2012_H2" xfId="61" xr:uid="{00000000-0005-0000-0000-00002E000000}"/>
    <cellStyle name="_CMS_China_Metallurgical_Coal_Demanddraft7_dFLOWTHR" xfId="62" xr:uid="{00000000-0005-0000-0000-00002F000000}"/>
    <cellStyle name="_CMS_China_Metallurgical_Coal_Demanddraft7_dFLOWTHR 2" xfId="63" xr:uid="{00000000-0005-0000-0000-000030000000}"/>
    <cellStyle name="_CMS_China_Metallurgical_Coal_Demanddraft7_dFLOWTHR_Gas Flow Dynamics" xfId="64" xr:uid="{00000000-0005-0000-0000-000031000000}"/>
    <cellStyle name="_CMS_China_Metallurgical_Coal_Demanddraft7_dFLOWTHR_Pan_Europe_Datafile_2012_H2" xfId="65" xr:uid="{00000000-0005-0000-0000-000032000000}"/>
    <cellStyle name="_CMS_China_Metallurgical_Coal_Demanddraft7_Gas Flow Dynamics" xfId="66" xr:uid="{00000000-0005-0000-0000-000033000000}"/>
    <cellStyle name="_CMS_China_Metallurgical_Coal_Demanddraft7_Pan_Europe_Datafile_2012_H2" xfId="67" xr:uid="{00000000-0005-0000-0000-000034000000}"/>
    <cellStyle name="_CMS_China_Metallurgical_Coal_Demanddraft7_Sheet1" xfId="68" xr:uid="{00000000-0005-0000-0000-000035000000}"/>
    <cellStyle name="_CMS_China_Metallurgical_Coal_Demanddraft7_Sheet1 2" xfId="69" xr:uid="{00000000-0005-0000-0000-000036000000}"/>
    <cellStyle name="_CMS_China_Metallurgical_Coal_Demanddraft7_Sheet1_Gas Flow Dynamics" xfId="70" xr:uid="{00000000-0005-0000-0000-000037000000}"/>
    <cellStyle name="_CMS_China_Metallurgical_Coal_Demanddraft7_Sheet1_Pan_Europe_Datafile_2012_H2" xfId="71" xr:uid="{00000000-0005-0000-0000-000038000000}"/>
    <cellStyle name="_CMS_China_Metallurgical_Coal_Demanddraft7_Sheet3" xfId="72" xr:uid="{00000000-0005-0000-0000-000039000000}"/>
    <cellStyle name="_CMS_China_Metallurgical_Coal_Demanddraft7_Sheet3 2" xfId="73" xr:uid="{00000000-0005-0000-0000-00003A000000}"/>
    <cellStyle name="_CMS_China_Metallurgical_Coal_Demanddraft7_Sheet3_Gas Flow Dynamics" xfId="74" xr:uid="{00000000-0005-0000-0000-00003B000000}"/>
    <cellStyle name="_CMS_China_Metallurgical_Coal_Demanddraft7_Sheet3_Pan_Europe_Datafile_2012_H2" xfId="75" xr:uid="{00000000-0005-0000-0000-00003C000000}"/>
    <cellStyle name="_Copy of CMS_China_Metallurgical_Coal_Demanddraft2" xfId="76" xr:uid="{00000000-0005-0000-0000-00003D000000}"/>
    <cellStyle name="_Copy of CMS_China_Metallurgical_Coal_Demanddraft2 2" xfId="77" xr:uid="{00000000-0005-0000-0000-00003E000000}"/>
    <cellStyle name="_Copy of CMS_China_Metallurgical_Coal_Demanddraft2 3" xfId="78" xr:uid="{00000000-0005-0000-0000-00003F000000}"/>
    <cellStyle name="_Copy of CMS_China_Metallurgical_Coal_Demanddraft2 3 2" xfId="79" xr:uid="{00000000-0005-0000-0000-000040000000}"/>
    <cellStyle name="_Copy of CMS_China_Metallurgical_Coal_Demanddraft2 3 3" xfId="80" xr:uid="{00000000-0005-0000-0000-000041000000}"/>
    <cellStyle name="_Copy of CMS_China_Metallurgical_Coal_Demanddraft2 3 3 2" xfId="81" xr:uid="{00000000-0005-0000-0000-000042000000}"/>
    <cellStyle name="_Copy of CMS_China_Metallurgical_Coal_Demanddraft2 4" xfId="82" xr:uid="{00000000-0005-0000-0000-000043000000}"/>
    <cellStyle name="_Copy of CMS_China_Metallurgical_Coal_Demanddraft2 4 2" xfId="83" xr:uid="{00000000-0005-0000-0000-000044000000}"/>
    <cellStyle name="_Country Summary" xfId="84" xr:uid="{00000000-0005-0000-0000-000045000000}"/>
    <cellStyle name="_Country Summary 2" xfId="85" xr:uid="{00000000-0005-0000-0000-000046000000}"/>
    <cellStyle name="_Country Summary_DDATA" xfId="86" xr:uid="{00000000-0005-0000-0000-000047000000}"/>
    <cellStyle name="_Country Summary_DDATA 2" xfId="87" xr:uid="{00000000-0005-0000-0000-000048000000}"/>
    <cellStyle name="_Country Summary_DDATA_1" xfId="88" xr:uid="{00000000-0005-0000-0000-000049000000}"/>
    <cellStyle name="_Country Summary_DDATA_1 2" xfId="89" xr:uid="{00000000-0005-0000-0000-00004A000000}"/>
    <cellStyle name="_Country Summary_DDATA_1_Gas Flow Dynamics" xfId="90" xr:uid="{00000000-0005-0000-0000-00004B000000}"/>
    <cellStyle name="_Country Summary_DDATA_1_Pan_Europe_Datafile_2012_H2" xfId="91" xr:uid="{00000000-0005-0000-0000-00004C000000}"/>
    <cellStyle name="_Country Summary_DDATA_1_Thermal Coal Prices May 2010" xfId="92" xr:uid="{00000000-0005-0000-0000-00004D000000}"/>
    <cellStyle name="_Country Summary_DDATA_1_Thermal Coal Prices May 2010 2" xfId="93" xr:uid="{00000000-0005-0000-0000-00004E000000}"/>
    <cellStyle name="_Country Summary_DDATA_1_Thermal Coal Prices May 2010_Gas Flow Dynamics" xfId="94" xr:uid="{00000000-0005-0000-0000-00004F000000}"/>
    <cellStyle name="_Country Summary_DDATA_1_Thermal Coal Prices May 2010_Pan_Europe_Datafile_2012_H2" xfId="95" xr:uid="{00000000-0005-0000-0000-000050000000}"/>
    <cellStyle name="_Country Summary_DDATA_Gas Flow Dynamics" xfId="96" xr:uid="{00000000-0005-0000-0000-000051000000}"/>
    <cellStyle name="_Country Summary_DDATA_Pan_Europe_Datafile_2012_H2" xfId="97" xr:uid="{00000000-0005-0000-0000-000052000000}"/>
    <cellStyle name="_Country Summary_dFLOWTHR" xfId="98" xr:uid="{00000000-0005-0000-0000-000053000000}"/>
    <cellStyle name="_Country Summary_dFLOWTHR 2" xfId="99" xr:uid="{00000000-0005-0000-0000-000054000000}"/>
    <cellStyle name="_Country Summary_dFLOWTHR_Gas Flow Dynamics" xfId="100" xr:uid="{00000000-0005-0000-0000-000055000000}"/>
    <cellStyle name="_Country Summary_dFLOWTHR_Pan_Europe_Datafile_2012_H2" xfId="101" xr:uid="{00000000-0005-0000-0000-000056000000}"/>
    <cellStyle name="_Country Summary_Gas Flow Dynamics" xfId="102" xr:uid="{00000000-0005-0000-0000-000057000000}"/>
    <cellStyle name="_Country Summary_Pan_Europe_Datafile_2012_H2" xfId="103" xr:uid="{00000000-0005-0000-0000-000058000000}"/>
    <cellStyle name="_Country Summary_Sheet1" xfId="104" xr:uid="{00000000-0005-0000-0000-000059000000}"/>
    <cellStyle name="_Country Summary_Sheet1 2" xfId="105" xr:uid="{00000000-0005-0000-0000-00005A000000}"/>
    <cellStyle name="_Country Summary_Sheet1_Gas Flow Dynamics" xfId="106" xr:uid="{00000000-0005-0000-0000-00005B000000}"/>
    <cellStyle name="_Country Summary_Sheet1_Pan_Europe_Datafile_2012_H2" xfId="107" xr:uid="{00000000-0005-0000-0000-00005C000000}"/>
    <cellStyle name="_Country Summary_Sheet3" xfId="108" xr:uid="{00000000-0005-0000-0000-00005D000000}"/>
    <cellStyle name="_Country Summary_Sheet3 2" xfId="109" xr:uid="{00000000-0005-0000-0000-00005E000000}"/>
    <cellStyle name="_Country Summary_Sheet3_Gas Flow Dynamics" xfId="110" xr:uid="{00000000-0005-0000-0000-00005F000000}"/>
    <cellStyle name="_Country Summary_Sheet3_Pan_Europe_Datafile_2012_H2" xfId="111" xr:uid="{00000000-0005-0000-0000-000060000000}"/>
    <cellStyle name="_Key forecast data for CMS China 2009" xfId="112" xr:uid="{00000000-0005-0000-0000-000061000000}"/>
    <cellStyle name="_Key forecast data for CMS China 2009 2" xfId="113" xr:uid="{00000000-0005-0000-0000-000062000000}"/>
    <cellStyle name="_Key forecast data for CMS China 2009 3" xfId="114" xr:uid="{00000000-0005-0000-0000-000063000000}"/>
    <cellStyle name="_Key forecast data for CMS China 2009 3 2" xfId="115" xr:uid="{00000000-0005-0000-0000-000064000000}"/>
    <cellStyle name="_Key forecast data for CMS China 2009 3 3" xfId="116" xr:uid="{00000000-0005-0000-0000-000065000000}"/>
    <cellStyle name="_Key forecast data for CMS China 2009 3 3 2" xfId="117" xr:uid="{00000000-0005-0000-0000-000066000000}"/>
    <cellStyle name="_Key forecast data for CMS China 2009 4" xfId="118" xr:uid="{00000000-0005-0000-0000-000067000000}"/>
    <cellStyle name="_Key forecast data for CMS China 2009 4 2" xfId="119" xr:uid="{00000000-0005-0000-0000-000068000000}"/>
    <cellStyle name="_Summary" xfId="120" xr:uid="{00000000-0005-0000-0000-000069000000}"/>
    <cellStyle name="_Summary 2" xfId="121" xr:uid="{00000000-0005-0000-0000-00006A000000}"/>
    <cellStyle name="_Summary 3" xfId="122" xr:uid="{00000000-0005-0000-0000-00006B000000}"/>
    <cellStyle name="_Summary 3 2" xfId="123" xr:uid="{00000000-0005-0000-0000-00006C000000}"/>
    <cellStyle name="_Summary 3 3" xfId="124" xr:uid="{00000000-0005-0000-0000-00006D000000}"/>
    <cellStyle name="_Summary 3 3 2" xfId="125" xr:uid="{00000000-0005-0000-0000-00006E000000}"/>
    <cellStyle name="_Summary 4" xfId="126" xr:uid="{00000000-0005-0000-0000-00006F000000}"/>
    <cellStyle name="_Summary 4 2" xfId="127" xr:uid="{00000000-0005-0000-0000-000070000000}"/>
    <cellStyle name="_TableHead" xfId="8154" xr:uid="{421EA710-D8D2-4A25-A813-0F63122141AD}"/>
    <cellStyle name="_Thermal Summary" xfId="128" xr:uid="{00000000-0005-0000-0000-000071000000}"/>
    <cellStyle name="_Thermal Summary 2" xfId="129" xr:uid="{00000000-0005-0000-0000-000072000000}"/>
    <cellStyle name="_Thermal Summary_DDATA" xfId="130" xr:uid="{00000000-0005-0000-0000-000073000000}"/>
    <cellStyle name="_Thermal Summary_DDATA 2" xfId="131" xr:uid="{00000000-0005-0000-0000-000074000000}"/>
    <cellStyle name="_Thermal Summary_DDATA_1" xfId="132" xr:uid="{00000000-0005-0000-0000-000075000000}"/>
    <cellStyle name="_Thermal Summary_DDATA_1 2" xfId="133" xr:uid="{00000000-0005-0000-0000-000076000000}"/>
    <cellStyle name="_Thermal Summary_DDATA_1_Gas Flow Dynamics" xfId="134" xr:uid="{00000000-0005-0000-0000-000077000000}"/>
    <cellStyle name="_Thermal Summary_DDATA_1_Pan_Europe_Datafile_2012_H2" xfId="135" xr:uid="{00000000-0005-0000-0000-000078000000}"/>
    <cellStyle name="_Thermal Summary_DDATA_1_Thermal Coal Prices May 2010" xfId="136" xr:uid="{00000000-0005-0000-0000-000079000000}"/>
    <cellStyle name="_Thermal Summary_DDATA_1_Thermal Coal Prices May 2010 2" xfId="137" xr:uid="{00000000-0005-0000-0000-00007A000000}"/>
    <cellStyle name="_Thermal Summary_DDATA_1_Thermal Coal Prices May 2010_Gas Flow Dynamics" xfId="138" xr:uid="{00000000-0005-0000-0000-00007B000000}"/>
    <cellStyle name="_Thermal Summary_DDATA_1_Thermal Coal Prices May 2010_Pan_Europe_Datafile_2012_H2" xfId="139" xr:uid="{00000000-0005-0000-0000-00007C000000}"/>
    <cellStyle name="_Thermal Summary_DDATA_Gas Flow Dynamics" xfId="140" xr:uid="{00000000-0005-0000-0000-00007D000000}"/>
    <cellStyle name="_Thermal Summary_DDATA_Pan_Europe_Datafile_2012_H2" xfId="141" xr:uid="{00000000-0005-0000-0000-00007E000000}"/>
    <cellStyle name="_Thermal Summary_dFLOWTHR" xfId="142" xr:uid="{00000000-0005-0000-0000-00007F000000}"/>
    <cellStyle name="_Thermal Summary_dFLOWTHR 2" xfId="143" xr:uid="{00000000-0005-0000-0000-000080000000}"/>
    <cellStyle name="_Thermal Summary_dFLOWTHR_Gas Flow Dynamics" xfId="144" xr:uid="{00000000-0005-0000-0000-000081000000}"/>
    <cellStyle name="_Thermal Summary_dFLOWTHR_Pan_Europe_Datafile_2012_H2" xfId="145" xr:uid="{00000000-0005-0000-0000-000082000000}"/>
    <cellStyle name="_Thermal Summary_Gas Flow Dynamics" xfId="146" xr:uid="{00000000-0005-0000-0000-000083000000}"/>
    <cellStyle name="_Thermal Summary_Pan_Europe_Datafile_2012_H2" xfId="147" xr:uid="{00000000-0005-0000-0000-000084000000}"/>
    <cellStyle name="_Thermal Summary_Sheet1" xfId="148" xr:uid="{00000000-0005-0000-0000-000085000000}"/>
    <cellStyle name="_Thermal Summary_Sheet1 2" xfId="149" xr:uid="{00000000-0005-0000-0000-000086000000}"/>
    <cellStyle name="_Thermal Summary_Sheet1_Gas Flow Dynamics" xfId="150" xr:uid="{00000000-0005-0000-0000-000087000000}"/>
    <cellStyle name="_Thermal Summary_Sheet1_Pan_Europe_Datafile_2012_H2" xfId="151" xr:uid="{00000000-0005-0000-0000-000088000000}"/>
    <cellStyle name="_Thermal Summary_Sheet3" xfId="152" xr:uid="{00000000-0005-0000-0000-000089000000}"/>
    <cellStyle name="_Thermal Summary_Sheet3 2" xfId="153" xr:uid="{00000000-0005-0000-0000-00008A000000}"/>
    <cellStyle name="_Thermal Summary_Sheet3_Gas Flow Dynamics" xfId="154" xr:uid="{00000000-0005-0000-0000-00008B000000}"/>
    <cellStyle name="_Thermal Summary_Sheet3_Pan_Europe_Datafile_2012_H2" xfId="155" xr:uid="{00000000-0005-0000-0000-00008C000000}"/>
    <cellStyle name="=C:\WINNT35\SYSTEM32\COMMAND.COM" xfId="156" xr:uid="{00000000-0005-0000-0000-00008D000000}"/>
    <cellStyle name="=C:\WINNT35\SYSTEM32\COMMAND.COM 2" xfId="157" xr:uid="{00000000-0005-0000-0000-00008E000000}"/>
    <cellStyle name="=C:\WINNT35\SYSTEM32\COMMAND.COM 2 2" xfId="7890" xr:uid="{00000000-0005-0000-0000-00008F000000}"/>
    <cellStyle name="=C:\WINNT35\SYSTEM32\COMMAND.COM 3" xfId="158" xr:uid="{00000000-0005-0000-0000-000090000000}"/>
    <cellStyle name="=C:\WINNT35\SYSTEM32\COMMAND.COM 3 2" xfId="7891" xr:uid="{00000000-0005-0000-0000-000091000000}"/>
    <cellStyle name="=C:\WINNT35\SYSTEM32\COMMAND.COM 4" xfId="159" xr:uid="{00000000-0005-0000-0000-000092000000}"/>
    <cellStyle name="=C:\WINNT35\SYSTEM32\COMMAND.COM 5" xfId="160" xr:uid="{00000000-0005-0000-0000-000093000000}"/>
    <cellStyle name="=C:\WINNT35\SYSTEM32\COMMAND.COM 5 2" xfId="161" xr:uid="{00000000-0005-0000-0000-000094000000}"/>
    <cellStyle name="=C:\WINNT35\SYSTEM32\COMMAND.COM 6" xfId="162" xr:uid="{00000000-0005-0000-0000-000095000000}"/>
    <cellStyle name="=C:\WINNT35\SYSTEM32\COMMAND.COM 7" xfId="163" xr:uid="{00000000-0005-0000-0000-000096000000}"/>
    <cellStyle name="=C:\WINNT35\SYSTEM32\COMMAND.COM_FES2013 charts 2050 and progress" xfId="164" xr:uid="{00000000-0005-0000-0000-000097000000}"/>
    <cellStyle name="0dp" xfId="165" xr:uid="{00000000-0005-0000-0000-000098000000}"/>
    <cellStyle name="1dp" xfId="166" xr:uid="{00000000-0005-0000-0000-000099000000}"/>
    <cellStyle name="1dp 2" xfId="167" xr:uid="{00000000-0005-0000-0000-00009A000000}"/>
    <cellStyle name="1dp 2 2" xfId="168" xr:uid="{00000000-0005-0000-0000-00009B000000}"/>
    <cellStyle name="1dp 2 3" xfId="8156" xr:uid="{EDC37552-32D4-4096-9566-AB514DBC4ECF}"/>
    <cellStyle name="1dp 3" xfId="8155" xr:uid="{DA6CAEDC-37CA-48EC-906A-5F206A5511DC}"/>
    <cellStyle name="20% - Accent1 2" xfId="169" xr:uid="{00000000-0005-0000-0000-00009C000000}"/>
    <cellStyle name="20% - Accent1 2 2" xfId="170" xr:uid="{00000000-0005-0000-0000-00009D000000}"/>
    <cellStyle name="20% - Accent1 2 3" xfId="171" xr:uid="{00000000-0005-0000-0000-00009E000000}"/>
    <cellStyle name="20% - Accent1 3" xfId="172" xr:uid="{00000000-0005-0000-0000-00009F000000}"/>
    <cellStyle name="20% - Accent1 3 2" xfId="173" xr:uid="{00000000-0005-0000-0000-0000A0000000}"/>
    <cellStyle name="20% - Accent1 3 3" xfId="174" xr:uid="{00000000-0005-0000-0000-0000A1000000}"/>
    <cellStyle name="20% - Accent1 4" xfId="175" xr:uid="{00000000-0005-0000-0000-0000A2000000}"/>
    <cellStyle name="20% - Accent1 5" xfId="176" xr:uid="{00000000-0005-0000-0000-0000A3000000}"/>
    <cellStyle name="20% - Accent1 6" xfId="177" xr:uid="{00000000-0005-0000-0000-0000A4000000}"/>
    <cellStyle name="20% - Accent2 2" xfId="178" xr:uid="{00000000-0005-0000-0000-0000A5000000}"/>
    <cellStyle name="20% - Accent2 2 2" xfId="179" xr:uid="{00000000-0005-0000-0000-0000A6000000}"/>
    <cellStyle name="20% - Accent2 2 3" xfId="180" xr:uid="{00000000-0005-0000-0000-0000A7000000}"/>
    <cellStyle name="20% - Accent2 3" xfId="181" xr:uid="{00000000-0005-0000-0000-0000A8000000}"/>
    <cellStyle name="20% - Accent2 3 2" xfId="182" xr:uid="{00000000-0005-0000-0000-0000A9000000}"/>
    <cellStyle name="20% - Accent2 3 3" xfId="183" xr:uid="{00000000-0005-0000-0000-0000AA000000}"/>
    <cellStyle name="20% - Accent2 4" xfId="184" xr:uid="{00000000-0005-0000-0000-0000AB000000}"/>
    <cellStyle name="20% - Accent2 5" xfId="185" xr:uid="{00000000-0005-0000-0000-0000AC000000}"/>
    <cellStyle name="20% - Accent2 6" xfId="186" xr:uid="{00000000-0005-0000-0000-0000AD000000}"/>
    <cellStyle name="20% - Accent3 2" xfId="187" xr:uid="{00000000-0005-0000-0000-0000AE000000}"/>
    <cellStyle name="20% - Accent3 2 2" xfId="188" xr:uid="{00000000-0005-0000-0000-0000AF000000}"/>
    <cellStyle name="20% - Accent3 2 3" xfId="189" xr:uid="{00000000-0005-0000-0000-0000B0000000}"/>
    <cellStyle name="20% - Accent3 3" xfId="190" xr:uid="{00000000-0005-0000-0000-0000B1000000}"/>
    <cellStyle name="20% - Accent3 3 2" xfId="191" xr:uid="{00000000-0005-0000-0000-0000B2000000}"/>
    <cellStyle name="20% - Accent3 3 3" xfId="192" xr:uid="{00000000-0005-0000-0000-0000B3000000}"/>
    <cellStyle name="20% - Accent3 4" xfId="193" xr:uid="{00000000-0005-0000-0000-0000B4000000}"/>
    <cellStyle name="20% - Accent3 5" xfId="194" xr:uid="{00000000-0005-0000-0000-0000B5000000}"/>
    <cellStyle name="20% - Accent3 6" xfId="195" xr:uid="{00000000-0005-0000-0000-0000B6000000}"/>
    <cellStyle name="20% - Accent4 2" xfId="196" xr:uid="{00000000-0005-0000-0000-0000B7000000}"/>
    <cellStyle name="20% - Accent4 2 2" xfId="197" xr:uid="{00000000-0005-0000-0000-0000B8000000}"/>
    <cellStyle name="20% - Accent4 2 3" xfId="198" xr:uid="{00000000-0005-0000-0000-0000B9000000}"/>
    <cellStyle name="20% - Accent4 3" xfId="199" xr:uid="{00000000-0005-0000-0000-0000BA000000}"/>
    <cellStyle name="20% - Accent4 3 2" xfId="200" xr:uid="{00000000-0005-0000-0000-0000BB000000}"/>
    <cellStyle name="20% - Accent4 3 3" xfId="201" xr:uid="{00000000-0005-0000-0000-0000BC000000}"/>
    <cellStyle name="20% - Accent4 4" xfId="202" xr:uid="{00000000-0005-0000-0000-0000BD000000}"/>
    <cellStyle name="20% - Accent4 5" xfId="203" xr:uid="{00000000-0005-0000-0000-0000BE000000}"/>
    <cellStyle name="20% - Accent4 6" xfId="204" xr:uid="{00000000-0005-0000-0000-0000BF000000}"/>
    <cellStyle name="20% - Accent5 2" xfId="205" xr:uid="{00000000-0005-0000-0000-0000C0000000}"/>
    <cellStyle name="20% - Accent5 2 2" xfId="206" xr:uid="{00000000-0005-0000-0000-0000C1000000}"/>
    <cellStyle name="20% - Accent5 2 3" xfId="207" xr:uid="{00000000-0005-0000-0000-0000C2000000}"/>
    <cellStyle name="20% - Accent5 3" xfId="208" xr:uid="{00000000-0005-0000-0000-0000C3000000}"/>
    <cellStyle name="20% - Accent5 3 2" xfId="209" xr:uid="{00000000-0005-0000-0000-0000C4000000}"/>
    <cellStyle name="20% - Accent5 3 3" xfId="210" xr:uid="{00000000-0005-0000-0000-0000C5000000}"/>
    <cellStyle name="20% - Accent5 4" xfId="211" xr:uid="{00000000-0005-0000-0000-0000C6000000}"/>
    <cellStyle name="20% - Accent5 5" xfId="212" xr:uid="{00000000-0005-0000-0000-0000C7000000}"/>
    <cellStyle name="20% - Accent5 6" xfId="213" xr:uid="{00000000-0005-0000-0000-0000C8000000}"/>
    <cellStyle name="20% - Accent6 2" xfId="214" xr:uid="{00000000-0005-0000-0000-0000C9000000}"/>
    <cellStyle name="20% - Accent6 2 2" xfId="215" xr:uid="{00000000-0005-0000-0000-0000CA000000}"/>
    <cellStyle name="20% - Accent6 2 3" xfId="216" xr:uid="{00000000-0005-0000-0000-0000CB000000}"/>
    <cellStyle name="20% - Accent6 2 4" xfId="217" xr:uid="{00000000-0005-0000-0000-0000CC000000}"/>
    <cellStyle name="20% - Accent6 2 5" xfId="218" xr:uid="{00000000-0005-0000-0000-0000CD000000}"/>
    <cellStyle name="20% - Accent6 3" xfId="219" xr:uid="{00000000-0005-0000-0000-0000CE000000}"/>
    <cellStyle name="20% - Accent6 4" xfId="220" xr:uid="{00000000-0005-0000-0000-0000CF000000}"/>
    <cellStyle name="20% - Accent6 5" xfId="221" xr:uid="{00000000-0005-0000-0000-0000D0000000}"/>
    <cellStyle name="2dp" xfId="222" xr:uid="{00000000-0005-0000-0000-0000D1000000}"/>
    <cellStyle name="2x indented GHG Textfiels" xfId="223" xr:uid="{00000000-0005-0000-0000-0000D2000000}"/>
    <cellStyle name="2x indented GHG Textfiels 2" xfId="224" xr:uid="{00000000-0005-0000-0000-0000D3000000}"/>
    <cellStyle name="2x indented GHG Textfiels 3" xfId="225" xr:uid="{00000000-0005-0000-0000-0000D4000000}"/>
    <cellStyle name="3dp" xfId="226" xr:uid="{00000000-0005-0000-0000-0000D5000000}"/>
    <cellStyle name="3dp 2" xfId="8158" xr:uid="{9D892E80-C172-4912-95F3-D9D790D5CE29}"/>
    <cellStyle name="3dp 3" xfId="8157" xr:uid="{B269EF9C-CCC4-4874-9279-ED30DCC66A0F}"/>
    <cellStyle name="40% - Accent1 2" xfId="227" xr:uid="{00000000-0005-0000-0000-0000D6000000}"/>
    <cellStyle name="40% - Accent1 2 2" xfId="228" xr:uid="{00000000-0005-0000-0000-0000D7000000}"/>
    <cellStyle name="40% - Accent1 2 3" xfId="229" xr:uid="{00000000-0005-0000-0000-0000D8000000}"/>
    <cellStyle name="40% - Accent1 3" xfId="230" xr:uid="{00000000-0005-0000-0000-0000D9000000}"/>
    <cellStyle name="40% - Accent1 3 2" xfId="231" xr:uid="{00000000-0005-0000-0000-0000DA000000}"/>
    <cellStyle name="40% - Accent1 3 3" xfId="232" xr:uid="{00000000-0005-0000-0000-0000DB000000}"/>
    <cellStyle name="40% - Accent1 4" xfId="233" xr:uid="{00000000-0005-0000-0000-0000DC000000}"/>
    <cellStyle name="40% - Accent1 5" xfId="234" xr:uid="{00000000-0005-0000-0000-0000DD000000}"/>
    <cellStyle name="40% - Accent1 6" xfId="235" xr:uid="{00000000-0005-0000-0000-0000DE000000}"/>
    <cellStyle name="40% - Accent2 2" xfId="236" xr:uid="{00000000-0005-0000-0000-0000DF000000}"/>
    <cellStyle name="40% - Accent2 2 2" xfId="237" xr:uid="{00000000-0005-0000-0000-0000E0000000}"/>
    <cellStyle name="40% - Accent2 2 3" xfId="238" xr:uid="{00000000-0005-0000-0000-0000E1000000}"/>
    <cellStyle name="40% - Accent2 3" xfId="239" xr:uid="{00000000-0005-0000-0000-0000E2000000}"/>
    <cellStyle name="40% - Accent2 3 2" xfId="240" xr:uid="{00000000-0005-0000-0000-0000E3000000}"/>
    <cellStyle name="40% - Accent2 3 3" xfId="241" xr:uid="{00000000-0005-0000-0000-0000E4000000}"/>
    <cellStyle name="40% - Accent2 4" xfId="242" xr:uid="{00000000-0005-0000-0000-0000E5000000}"/>
    <cellStyle name="40% - Accent2 5" xfId="243" xr:uid="{00000000-0005-0000-0000-0000E6000000}"/>
    <cellStyle name="40% - Accent2 6" xfId="244" xr:uid="{00000000-0005-0000-0000-0000E7000000}"/>
    <cellStyle name="40% - Accent3 2" xfId="245" xr:uid="{00000000-0005-0000-0000-0000E8000000}"/>
    <cellStyle name="40% - Accent3 2 2" xfId="246" xr:uid="{00000000-0005-0000-0000-0000E9000000}"/>
    <cellStyle name="40% - Accent3 2 3" xfId="247" xr:uid="{00000000-0005-0000-0000-0000EA000000}"/>
    <cellStyle name="40% - Accent3 3" xfId="248" xr:uid="{00000000-0005-0000-0000-0000EB000000}"/>
    <cellStyle name="40% - Accent3 3 2" xfId="249" xr:uid="{00000000-0005-0000-0000-0000EC000000}"/>
    <cellStyle name="40% - Accent3 3 3" xfId="250" xr:uid="{00000000-0005-0000-0000-0000ED000000}"/>
    <cellStyle name="40% - Accent3 4" xfId="251" xr:uid="{00000000-0005-0000-0000-0000EE000000}"/>
    <cellStyle name="40% - Accent3 5" xfId="252" xr:uid="{00000000-0005-0000-0000-0000EF000000}"/>
    <cellStyle name="40% - Accent3 6" xfId="253" xr:uid="{00000000-0005-0000-0000-0000F0000000}"/>
    <cellStyle name="40% - Accent4 2" xfId="254" xr:uid="{00000000-0005-0000-0000-0000F1000000}"/>
    <cellStyle name="40% - Accent4 2 2" xfId="255" xr:uid="{00000000-0005-0000-0000-0000F2000000}"/>
    <cellStyle name="40% - Accent4 2 3" xfId="256" xr:uid="{00000000-0005-0000-0000-0000F3000000}"/>
    <cellStyle name="40% - Accent4 3" xfId="257" xr:uid="{00000000-0005-0000-0000-0000F4000000}"/>
    <cellStyle name="40% - Accent4 3 2" xfId="258" xr:uid="{00000000-0005-0000-0000-0000F5000000}"/>
    <cellStyle name="40% - Accent4 3 3" xfId="259" xr:uid="{00000000-0005-0000-0000-0000F6000000}"/>
    <cellStyle name="40% - Accent4 4" xfId="260" xr:uid="{00000000-0005-0000-0000-0000F7000000}"/>
    <cellStyle name="40% - Accent4 5" xfId="261" xr:uid="{00000000-0005-0000-0000-0000F8000000}"/>
    <cellStyle name="40% - Accent4 6" xfId="262" xr:uid="{00000000-0005-0000-0000-0000F9000000}"/>
    <cellStyle name="40% - Accent5 2" xfId="263" xr:uid="{00000000-0005-0000-0000-0000FA000000}"/>
    <cellStyle name="40% - Accent5 2 2" xfId="264" xr:uid="{00000000-0005-0000-0000-0000FB000000}"/>
    <cellStyle name="40% - Accent5 2 3" xfId="265" xr:uid="{00000000-0005-0000-0000-0000FC000000}"/>
    <cellStyle name="40% - Accent5 3" xfId="266" xr:uid="{00000000-0005-0000-0000-0000FD000000}"/>
    <cellStyle name="40% - Accent5 3 2" xfId="267" xr:uid="{00000000-0005-0000-0000-0000FE000000}"/>
    <cellStyle name="40% - Accent5 3 3" xfId="268" xr:uid="{00000000-0005-0000-0000-0000FF000000}"/>
    <cellStyle name="40% - Accent5 4" xfId="269" xr:uid="{00000000-0005-0000-0000-000000010000}"/>
    <cellStyle name="40% - Accent5 5" xfId="270" xr:uid="{00000000-0005-0000-0000-000001010000}"/>
    <cellStyle name="40% - Accent5 6" xfId="271" xr:uid="{00000000-0005-0000-0000-000002010000}"/>
    <cellStyle name="40% - Accent6 2" xfId="272" xr:uid="{00000000-0005-0000-0000-000003010000}"/>
    <cellStyle name="40% - Accent6 2 2" xfId="273" xr:uid="{00000000-0005-0000-0000-000004010000}"/>
    <cellStyle name="40% - Accent6 2 3" xfId="274" xr:uid="{00000000-0005-0000-0000-000005010000}"/>
    <cellStyle name="40% - Accent6 3" xfId="275" xr:uid="{00000000-0005-0000-0000-000006010000}"/>
    <cellStyle name="40% - Accent6 3 2" xfId="276" xr:uid="{00000000-0005-0000-0000-000007010000}"/>
    <cellStyle name="40% - Accent6 3 3" xfId="277" xr:uid="{00000000-0005-0000-0000-000008010000}"/>
    <cellStyle name="40% - Accent6 4" xfId="278" xr:uid="{00000000-0005-0000-0000-000009010000}"/>
    <cellStyle name="40% - Accent6 5" xfId="279" xr:uid="{00000000-0005-0000-0000-00000A010000}"/>
    <cellStyle name="40% - Accent6 6" xfId="280" xr:uid="{00000000-0005-0000-0000-00000B010000}"/>
    <cellStyle name="4dp" xfId="281" xr:uid="{00000000-0005-0000-0000-00000C010000}"/>
    <cellStyle name="4dp 2" xfId="282" xr:uid="{00000000-0005-0000-0000-00000D010000}"/>
    <cellStyle name="4dp 2 2" xfId="283" xr:uid="{00000000-0005-0000-0000-00000E010000}"/>
    <cellStyle name="4dp 2 3" xfId="8160" xr:uid="{7B393A7B-7224-40C9-A8DF-8C2DEB750AF6}"/>
    <cellStyle name="4dp 3" xfId="8159" xr:uid="{A7C6D543-3856-4E85-8108-AD3F1383D4C2}"/>
    <cellStyle name="5x indented GHG Textfiels" xfId="284" xr:uid="{00000000-0005-0000-0000-00000F010000}"/>
    <cellStyle name="5x indented GHG Textfiels 2" xfId="285" xr:uid="{00000000-0005-0000-0000-000010010000}"/>
    <cellStyle name="5x indented GHG Textfiels 3" xfId="286" xr:uid="{00000000-0005-0000-0000-000011010000}"/>
    <cellStyle name="60% - Accent1 2" xfId="287" xr:uid="{00000000-0005-0000-0000-000012010000}"/>
    <cellStyle name="60% - Accent1 2 2" xfId="288" xr:uid="{00000000-0005-0000-0000-000013010000}"/>
    <cellStyle name="60% - Accent1 2 3" xfId="289" xr:uid="{00000000-0005-0000-0000-000014010000}"/>
    <cellStyle name="60% - Accent1 3" xfId="290" xr:uid="{00000000-0005-0000-0000-000015010000}"/>
    <cellStyle name="60% - Accent1 3 2" xfId="291" xr:uid="{00000000-0005-0000-0000-000016010000}"/>
    <cellStyle name="60% - Accent1 3 3" xfId="292" xr:uid="{00000000-0005-0000-0000-000017010000}"/>
    <cellStyle name="60% - Accent1 4" xfId="293" xr:uid="{00000000-0005-0000-0000-000018010000}"/>
    <cellStyle name="60% - Accent1 5" xfId="294" xr:uid="{00000000-0005-0000-0000-000019010000}"/>
    <cellStyle name="60% - Accent1 6" xfId="295" xr:uid="{00000000-0005-0000-0000-00001A010000}"/>
    <cellStyle name="60% - Accent2 2" xfId="296" xr:uid="{00000000-0005-0000-0000-00001B010000}"/>
    <cellStyle name="60% - Accent2 2 2" xfId="297" xr:uid="{00000000-0005-0000-0000-00001C010000}"/>
    <cellStyle name="60% - Accent2 2 3" xfId="298" xr:uid="{00000000-0005-0000-0000-00001D010000}"/>
    <cellStyle name="60% - Accent2 3" xfId="299" xr:uid="{00000000-0005-0000-0000-00001E010000}"/>
    <cellStyle name="60% - Accent2 3 2" xfId="300" xr:uid="{00000000-0005-0000-0000-00001F010000}"/>
    <cellStyle name="60% - Accent2 3 3" xfId="301" xr:uid="{00000000-0005-0000-0000-000020010000}"/>
    <cellStyle name="60% - Accent2 4" xfId="302" xr:uid="{00000000-0005-0000-0000-000021010000}"/>
    <cellStyle name="60% - Accent2 5" xfId="303" xr:uid="{00000000-0005-0000-0000-000022010000}"/>
    <cellStyle name="60% - Accent2 6" xfId="304" xr:uid="{00000000-0005-0000-0000-000023010000}"/>
    <cellStyle name="60% - Accent3 2" xfId="305" xr:uid="{00000000-0005-0000-0000-000024010000}"/>
    <cellStyle name="60% - Accent3 2 2" xfId="306" xr:uid="{00000000-0005-0000-0000-000025010000}"/>
    <cellStyle name="60% - Accent3 2 3" xfId="307" xr:uid="{00000000-0005-0000-0000-000026010000}"/>
    <cellStyle name="60% - Accent3 3" xfId="308" xr:uid="{00000000-0005-0000-0000-000027010000}"/>
    <cellStyle name="60% - Accent3 3 2" xfId="309" xr:uid="{00000000-0005-0000-0000-000028010000}"/>
    <cellStyle name="60% - Accent3 3 3" xfId="310" xr:uid="{00000000-0005-0000-0000-000029010000}"/>
    <cellStyle name="60% - Accent3 4" xfId="311" xr:uid="{00000000-0005-0000-0000-00002A010000}"/>
    <cellStyle name="60% - Accent3 5" xfId="312" xr:uid="{00000000-0005-0000-0000-00002B010000}"/>
    <cellStyle name="60% - Accent3 6" xfId="313" xr:uid="{00000000-0005-0000-0000-00002C010000}"/>
    <cellStyle name="60% - Accent4 2" xfId="314" xr:uid="{00000000-0005-0000-0000-00002D010000}"/>
    <cellStyle name="60% - Accent4 2 2" xfId="315" xr:uid="{00000000-0005-0000-0000-00002E010000}"/>
    <cellStyle name="60% - Accent4 2 3" xfId="316" xr:uid="{00000000-0005-0000-0000-00002F010000}"/>
    <cellStyle name="60% - Accent4 3" xfId="317" xr:uid="{00000000-0005-0000-0000-000030010000}"/>
    <cellStyle name="60% - Accent4 3 2" xfId="318" xr:uid="{00000000-0005-0000-0000-000031010000}"/>
    <cellStyle name="60% - Accent4 3 3" xfId="319" xr:uid="{00000000-0005-0000-0000-000032010000}"/>
    <cellStyle name="60% - Accent4 4" xfId="320" xr:uid="{00000000-0005-0000-0000-000033010000}"/>
    <cellStyle name="60% - Accent4 5" xfId="321" xr:uid="{00000000-0005-0000-0000-000034010000}"/>
    <cellStyle name="60% - Accent4 6" xfId="322" xr:uid="{00000000-0005-0000-0000-000035010000}"/>
    <cellStyle name="60% - Accent5 2" xfId="323" xr:uid="{00000000-0005-0000-0000-000036010000}"/>
    <cellStyle name="60% - Accent5 2 2" xfId="324" xr:uid="{00000000-0005-0000-0000-000037010000}"/>
    <cellStyle name="60% - Accent5 2 3" xfId="325" xr:uid="{00000000-0005-0000-0000-000038010000}"/>
    <cellStyle name="60% - Accent5 3" xfId="326" xr:uid="{00000000-0005-0000-0000-000039010000}"/>
    <cellStyle name="60% - Accent5 3 2" xfId="327" xr:uid="{00000000-0005-0000-0000-00003A010000}"/>
    <cellStyle name="60% - Accent5 3 3" xfId="328" xr:uid="{00000000-0005-0000-0000-00003B010000}"/>
    <cellStyle name="60% - Accent5 4" xfId="329" xr:uid="{00000000-0005-0000-0000-00003C010000}"/>
    <cellStyle name="60% - Accent5 5" xfId="330" xr:uid="{00000000-0005-0000-0000-00003D010000}"/>
    <cellStyle name="60% - Accent5 6" xfId="331" xr:uid="{00000000-0005-0000-0000-00003E010000}"/>
    <cellStyle name="60% - Accent6 2" xfId="332" xr:uid="{00000000-0005-0000-0000-00003F010000}"/>
    <cellStyle name="60% - Accent6 2 2" xfId="333" xr:uid="{00000000-0005-0000-0000-000040010000}"/>
    <cellStyle name="60% - Accent6 2 3" xfId="334" xr:uid="{00000000-0005-0000-0000-000041010000}"/>
    <cellStyle name="60% - Accent6 3" xfId="335" xr:uid="{00000000-0005-0000-0000-000042010000}"/>
    <cellStyle name="60% - Accent6 3 2" xfId="336" xr:uid="{00000000-0005-0000-0000-000043010000}"/>
    <cellStyle name="60% - Accent6 3 3" xfId="337" xr:uid="{00000000-0005-0000-0000-000044010000}"/>
    <cellStyle name="60% - Accent6 4" xfId="338" xr:uid="{00000000-0005-0000-0000-000045010000}"/>
    <cellStyle name="60% - Accent6 5" xfId="339" xr:uid="{00000000-0005-0000-0000-000046010000}"/>
    <cellStyle name="60% - Accent6 6" xfId="340" xr:uid="{00000000-0005-0000-0000-000047010000}"/>
    <cellStyle name="_x0007_Á" xfId="341" xr:uid="{00000000-0005-0000-0000-000048010000}"/>
    <cellStyle name="Accent1 2" xfId="342" xr:uid="{00000000-0005-0000-0000-000049010000}"/>
    <cellStyle name="Accent1 2 2" xfId="343" xr:uid="{00000000-0005-0000-0000-00004A010000}"/>
    <cellStyle name="Accent1 2 3" xfId="344" xr:uid="{00000000-0005-0000-0000-00004B010000}"/>
    <cellStyle name="Accent1 3" xfId="345" xr:uid="{00000000-0005-0000-0000-00004C010000}"/>
    <cellStyle name="Accent1 3 2" xfId="346" xr:uid="{00000000-0005-0000-0000-00004D010000}"/>
    <cellStyle name="Accent1 3 3" xfId="347" xr:uid="{00000000-0005-0000-0000-00004E010000}"/>
    <cellStyle name="Accent1 4" xfId="348" xr:uid="{00000000-0005-0000-0000-00004F010000}"/>
    <cellStyle name="Accent1 5" xfId="349" xr:uid="{00000000-0005-0000-0000-000050010000}"/>
    <cellStyle name="Accent1 6" xfId="350" xr:uid="{00000000-0005-0000-0000-000051010000}"/>
    <cellStyle name="Accent2 2" xfId="351" xr:uid="{00000000-0005-0000-0000-000052010000}"/>
    <cellStyle name="Accent2 2 2" xfId="352" xr:uid="{00000000-0005-0000-0000-000053010000}"/>
    <cellStyle name="Accent2 2 3" xfId="353" xr:uid="{00000000-0005-0000-0000-000054010000}"/>
    <cellStyle name="Accent2 3" xfId="354" xr:uid="{00000000-0005-0000-0000-000055010000}"/>
    <cellStyle name="Accent2 3 2" xfId="355" xr:uid="{00000000-0005-0000-0000-000056010000}"/>
    <cellStyle name="Accent2 3 3" xfId="356" xr:uid="{00000000-0005-0000-0000-000057010000}"/>
    <cellStyle name="Accent2 4" xfId="357" xr:uid="{00000000-0005-0000-0000-000058010000}"/>
    <cellStyle name="Accent2 5" xfId="358" xr:uid="{00000000-0005-0000-0000-000059010000}"/>
    <cellStyle name="Accent2 6" xfId="359" xr:uid="{00000000-0005-0000-0000-00005A010000}"/>
    <cellStyle name="Accent3 2" xfId="360" xr:uid="{00000000-0005-0000-0000-00005B010000}"/>
    <cellStyle name="Accent3 2 2" xfId="361" xr:uid="{00000000-0005-0000-0000-00005C010000}"/>
    <cellStyle name="Accent3 2 3" xfId="362" xr:uid="{00000000-0005-0000-0000-00005D010000}"/>
    <cellStyle name="Accent3 3" xfId="363" xr:uid="{00000000-0005-0000-0000-00005E010000}"/>
    <cellStyle name="Accent3 3 2" xfId="364" xr:uid="{00000000-0005-0000-0000-00005F010000}"/>
    <cellStyle name="Accent3 3 3" xfId="365" xr:uid="{00000000-0005-0000-0000-000060010000}"/>
    <cellStyle name="Accent3 4" xfId="366" xr:uid="{00000000-0005-0000-0000-000061010000}"/>
    <cellStyle name="Accent3 5" xfId="367" xr:uid="{00000000-0005-0000-0000-000062010000}"/>
    <cellStyle name="Accent3 6" xfId="368" xr:uid="{00000000-0005-0000-0000-000063010000}"/>
    <cellStyle name="Accent4 2" xfId="369" xr:uid="{00000000-0005-0000-0000-000064010000}"/>
    <cellStyle name="Accent4 2 2" xfId="370" xr:uid="{00000000-0005-0000-0000-000065010000}"/>
    <cellStyle name="Accent4 2 3" xfId="371" xr:uid="{00000000-0005-0000-0000-000066010000}"/>
    <cellStyle name="Accent4 3" xfId="372" xr:uid="{00000000-0005-0000-0000-000067010000}"/>
    <cellStyle name="Accent4 3 2" xfId="373" xr:uid="{00000000-0005-0000-0000-000068010000}"/>
    <cellStyle name="Accent4 3 3" xfId="374" xr:uid="{00000000-0005-0000-0000-000069010000}"/>
    <cellStyle name="Accent4 4" xfId="375" xr:uid="{00000000-0005-0000-0000-00006A010000}"/>
    <cellStyle name="Accent4 5" xfId="376" xr:uid="{00000000-0005-0000-0000-00006B010000}"/>
    <cellStyle name="Accent4 6" xfId="377" xr:uid="{00000000-0005-0000-0000-00006C010000}"/>
    <cellStyle name="Accent5 2" xfId="378" xr:uid="{00000000-0005-0000-0000-00006D010000}"/>
    <cellStyle name="Accent5 2 2" xfId="379" xr:uid="{00000000-0005-0000-0000-00006E010000}"/>
    <cellStyle name="Accent5 2 3" xfId="380" xr:uid="{00000000-0005-0000-0000-00006F010000}"/>
    <cellStyle name="Accent5 3" xfId="381" xr:uid="{00000000-0005-0000-0000-000070010000}"/>
    <cellStyle name="Accent5 4" xfId="382" xr:uid="{00000000-0005-0000-0000-000071010000}"/>
    <cellStyle name="Accent6 2" xfId="383" xr:uid="{00000000-0005-0000-0000-000072010000}"/>
    <cellStyle name="Accent6 2 2" xfId="384" xr:uid="{00000000-0005-0000-0000-000073010000}"/>
    <cellStyle name="Accent6 2 3" xfId="385" xr:uid="{00000000-0005-0000-0000-000074010000}"/>
    <cellStyle name="Accent6 3" xfId="386" xr:uid="{00000000-0005-0000-0000-000075010000}"/>
    <cellStyle name="Accent6 4" xfId="387" xr:uid="{00000000-0005-0000-0000-000076010000}"/>
    <cellStyle name="Adjustable" xfId="388" xr:uid="{00000000-0005-0000-0000-000077010000}"/>
    <cellStyle name="Adjustable 2" xfId="389" xr:uid="{00000000-0005-0000-0000-000078010000}"/>
    <cellStyle name="Adjustable 2 2" xfId="390" xr:uid="{00000000-0005-0000-0000-000079010000}"/>
    <cellStyle name="Adjustable 3" xfId="391" xr:uid="{00000000-0005-0000-0000-00007A010000}"/>
    <cellStyle name="Adjustable 4" xfId="392" xr:uid="{00000000-0005-0000-0000-00007B010000}"/>
    <cellStyle name="Adjustable 5" xfId="393" xr:uid="{00000000-0005-0000-0000-00007C010000}"/>
    <cellStyle name="AFE" xfId="394" xr:uid="{00000000-0005-0000-0000-00007D010000}"/>
    <cellStyle name="AggblueCels_1x" xfId="395" xr:uid="{00000000-0005-0000-0000-00007E010000}"/>
    <cellStyle name="AggBoldCells" xfId="396" xr:uid="{00000000-0005-0000-0000-00007F010000}"/>
    <cellStyle name="AggCels" xfId="397" xr:uid="{00000000-0005-0000-0000-000080010000}"/>
    <cellStyle name="AutoFormat-Optionen" xfId="398" xr:uid="{00000000-0005-0000-0000-000081010000}"/>
    <cellStyle name="Bad 2" xfId="399" xr:uid="{00000000-0005-0000-0000-000082010000}"/>
    <cellStyle name="Bad 2 2" xfId="400" xr:uid="{00000000-0005-0000-0000-000083010000}"/>
    <cellStyle name="Bad 2 3" xfId="401" xr:uid="{00000000-0005-0000-0000-000084010000}"/>
    <cellStyle name="Bad 3" xfId="402" xr:uid="{00000000-0005-0000-0000-000085010000}"/>
    <cellStyle name="Bad 4" xfId="403" xr:uid="{00000000-0005-0000-0000-000086010000}"/>
    <cellStyle name="Band 1" xfId="404" xr:uid="{00000000-0005-0000-0000-000087010000}"/>
    <cellStyle name="Band 2" xfId="405" xr:uid="{00000000-0005-0000-0000-000088010000}"/>
    <cellStyle name="Best" xfId="406" xr:uid="{00000000-0005-0000-0000-000089010000}"/>
    <cellStyle name="Besuchter Hyperlink" xfId="407" xr:uid="{00000000-0005-0000-0000-00008A010000}"/>
    <cellStyle name="Bid £m format" xfId="8161" xr:uid="{2D0AE23C-C8DA-49CC-A963-3E12E2CFE658}"/>
    <cellStyle name="Blue" xfId="408" xr:uid="{00000000-0005-0000-0000-00008B010000}"/>
    <cellStyle name="Bold" xfId="409" xr:uid="{00000000-0005-0000-0000-00008C010000}"/>
    <cellStyle name="Bold 2" xfId="410" xr:uid="{00000000-0005-0000-0000-00008D010000}"/>
    <cellStyle name="Bold 2 2" xfId="411" xr:uid="{00000000-0005-0000-0000-00008E010000}"/>
    <cellStyle name="Bullet" xfId="412" xr:uid="{00000000-0005-0000-0000-00008F010000}"/>
    <cellStyle name="CALC Amount" xfId="413" xr:uid="{00000000-0005-0000-0000-000090010000}"/>
    <cellStyle name="Calculated" xfId="414" xr:uid="{00000000-0005-0000-0000-000091010000}"/>
    <cellStyle name="Calculation 2" xfId="415" xr:uid="{00000000-0005-0000-0000-000092010000}"/>
    <cellStyle name="Calculation 2 2" xfId="416" xr:uid="{00000000-0005-0000-0000-000093010000}"/>
    <cellStyle name="Calculation 2 2 2" xfId="417" xr:uid="{00000000-0005-0000-0000-000094010000}"/>
    <cellStyle name="Calculation 2 2 3" xfId="418" xr:uid="{00000000-0005-0000-0000-000095010000}"/>
    <cellStyle name="Calculation 2 3" xfId="419" xr:uid="{00000000-0005-0000-0000-000096010000}"/>
    <cellStyle name="Calculation 2 4" xfId="420" xr:uid="{00000000-0005-0000-0000-000097010000}"/>
    <cellStyle name="Calculation 2_FES2013 charts 2050 and progress" xfId="421" xr:uid="{00000000-0005-0000-0000-000098010000}"/>
    <cellStyle name="Calculation 3" xfId="422" xr:uid="{00000000-0005-0000-0000-000099010000}"/>
    <cellStyle name="Calculation 3 2" xfId="423" xr:uid="{00000000-0005-0000-0000-00009A010000}"/>
    <cellStyle name="Calculation 3 3" xfId="424" xr:uid="{00000000-0005-0000-0000-00009B010000}"/>
    <cellStyle name="Calculation 4" xfId="425" xr:uid="{00000000-0005-0000-0000-00009C010000}"/>
    <cellStyle name="Calculation 5" xfId="426" xr:uid="{00000000-0005-0000-0000-00009D010000}"/>
    <cellStyle name="Calculation 6" xfId="427" xr:uid="{00000000-0005-0000-0000-00009E010000}"/>
    <cellStyle name="CellBlue1" xfId="428" xr:uid="{00000000-0005-0000-0000-00009F010000}"/>
    <cellStyle name="CellNationValue" xfId="429" xr:uid="{00000000-0005-0000-0000-0000A0010000}"/>
    <cellStyle name="Check Cell 2" xfId="430" xr:uid="{00000000-0005-0000-0000-0000A1010000}"/>
    <cellStyle name="Check Cell 2 2" xfId="431" xr:uid="{00000000-0005-0000-0000-0000A2010000}"/>
    <cellStyle name="Check Cell 2 3" xfId="432" xr:uid="{00000000-0005-0000-0000-0000A3010000}"/>
    <cellStyle name="Check Cell 3" xfId="433" xr:uid="{00000000-0005-0000-0000-0000A4010000}"/>
    <cellStyle name="Check Cell 3 2" xfId="434" xr:uid="{00000000-0005-0000-0000-0000A5010000}"/>
    <cellStyle name="Check Cell 3 3" xfId="435" xr:uid="{00000000-0005-0000-0000-0000A6010000}"/>
    <cellStyle name="Check Cell 4" xfId="436" xr:uid="{00000000-0005-0000-0000-0000A7010000}"/>
    <cellStyle name="Check Cell 5" xfId="437" xr:uid="{00000000-0005-0000-0000-0000A8010000}"/>
    <cellStyle name="Check Cell 6" xfId="438" xr:uid="{00000000-0005-0000-0000-0000A9010000}"/>
    <cellStyle name="CheckCell_RP" xfId="439" xr:uid="{00000000-0005-0000-0000-0000AA010000}"/>
    <cellStyle name="CheckCelLbll_RP" xfId="440" xr:uid="{00000000-0005-0000-0000-0000AB010000}"/>
    <cellStyle name="CIL" xfId="8162" xr:uid="{C3291075-2602-4D62-B573-D0547EA88A93}"/>
    <cellStyle name="CIU" xfId="8163" xr:uid="{3576ABAC-CA34-4162-848E-9A706147A9FC}"/>
    <cellStyle name="CodeOutput_RP" xfId="441" xr:uid="{00000000-0005-0000-0000-0000AC010000}"/>
    <cellStyle name="Colhead" xfId="442" xr:uid="{00000000-0005-0000-0000-0000AD010000}"/>
    <cellStyle name="Column_Heading_RP" xfId="443" xr:uid="{00000000-0005-0000-0000-0000AE010000}"/>
    <cellStyle name="ColumnHeading" xfId="444" xr:uid="{00000000-0005-0000-0000-0000AF010000}"/>
    <cellStyle name="ColumnHeadings" xfId="445" xr:uid="{00000000-0005-0000-0000-0000B0010000}"/>
    <cellStyle name="ColumnHeadings2" xfId="446" xr:uid="{00000000-0005-0000-0000-0000B1010000}"/>
    <cellStyle name="Comma" xfId="1" builtinId="3"/>
    <cellStyle name="Comma [0.0]" xfId="447" xr:uid="{00000000-0005-0000-0000-0000B3010000}"/>
    <cellStyle name="Comma [0.0] 2" xfId="448" xr:uid="{00000000-0005-0000-0000-0000B4010000}"/>
    <cellStyle name="Comma [0.0] 2 2" xfId="449" xr:uid="{00000000-0005-0000-0000-0000B5010000}"/>
    <cellStyle name="Comma [0.0] 2 3" xfId="450" xr:uid="{00000000-0005-0000-0000-0000B6010000}"/>
    <cellStyle name="Comma [0.0] 3" xfId="451" xr:uid="{00000000-0005-0000-0000-0000B7010000}"/>
    <cellStyle name="Comma [0.0] 3 2" xfId="452" xr:uid="{00000000-0005-0000-0000-0000B8010000}"/>
    <cellStyle name="Comma [0.0] 4" xfId="453" xr:uid="{00000000-0005-0000-0000-0000B9010000}"/>
    <cellStyle name="Comma [0.0] 5" xfId="454" xr:uid="{00000000-0005-0000-0000-0000BA010000}"/>
    <cellStyle name="Comma [0.0]_1" xfId="455" xr:uid="{00000000-0005-0000-0000-0000BB010000}"/>
    <cellStyle name="Comma [0] 10" xfId="456" xr:uid="{00000000-0005-0000-0000-0000BC010000}"/>
    <cellStyle name="Comma [0] 10 2" xfId="457" xr:uid="{00000000-0005-0000-0000-0000BD010000}"/>
    <cellStyle name="Comma [0] 10 2 2" xfId="7913" xr:uid="{00000000-0005-0000-0000-0000BE010000}"/>
    <cellStyle name="Comma [0] 10 3" xfId="458" xr:uid="{00000000-0005-0000-0000-0000BF010000}"/>
    <cellStyle name="Comma [0] 10 3 2" xfId="7914" xr:uid="{00000000-0005-0000-0000-0000C0010000}"/>
    <cellStyle name="Comma [0] 10 4" xfId="7912" xr:uid="{00000000-0005-0000-0000-0000C1010000}"/>
    <cellStyle name="Comma [0] 11" xfId="459" xr:uid="{00000000-0005-0000-0000-0000C2010000}"/>
    <cellStyle name="Comma [0] 11 2" xfId="460" xr:uid="{00000000-0005-0000-0000-0000C3010000}"/>
    <cellStyle name="Comma [0] 11 2 2" xfId="7916" xr:uid="{00000000-0005-0000-0000-0000C4010000}"/>
    <cellStyle name="Comma [0] 11 3" xfId="461" xr:uid="{00000000-0005-0000-0000-0000C5010000}"/>
    <cellStyle name="Comma [0] 11 3 2" xfId="7917" xr:uid="{00000000-0005-0000-0000-0000C6010000}"/>
    <cellStyle name="Comma [0] 11 4" xfId="7915" xr:uid="{00000000-0005-0000-0000-0000C7010000}"/>
    <cellStyle name="Comma [0] 12" xfId="462" xr:uid="{00000000-0005-0000-0000-0000C8010000}"/>
    <cellStyle name="Comma [0] 12 2" xfId="463" xr:uid="{00000000-0005-0000-0000-0000C9010000}"/>
    <cellStyle name="Comma [0] 12 2 2" xfId="7919" xr:uid="{00000000-0005-0000-0000-0000CA010000}"/>
    <cellStyle name="Comma [0] 12 3" xfId="464" xr:uid="{00000000-0005-0000-0000-0000CB010000}"/>
    <cellStyle name="Comma [0] 12 3 2" xfId="7920" xr:uid="{00000000-0005-0000-0000-0000CC010000}"/>
    <cellStyle name="Comma [0] 12 4" xfId="7918" xr:uid="{00000000-0005-0000-0000-0000CD010000}"/>
    <cellStyle name="Comma [0] 13" xfId="465" xr:uid="{00000000-0005-0000-0000-0000CE010000}"/>
    <cellStyle name="Comma [0] 13 2" xfId="466" xr:uid="{00000000-0005-0000-0000-0000CF010000}"/>
    <cellStyle name="Comma [0] 13 2 2" xfId="7922" xr:uid="{00000000-0005-0000-0000-0000D0010000}"/>
    <cellStyle name="Comma [0] 13 3" xfId="467" xr:uid="{00000000-0005-0000-0000-0000D1010000}"/>
    <cellStyle name="Comma [0] 13 3 2" xfId="7923" xr:uid="{00000000-0005-0000-0000-0000D2010000}"/>
    <cellStyle name="Comma [0] 13 4" xfId="7921" xr:uid="{00000000-0005-0000-0000-0000D3010000}"/>
    <cellStyle name="Comma [0] 14" xfId="468" xr:uid="{00000000-0005-0000-0000-0000D4010000}"/>
    <cellStyle name="Comma [0] 14 2" xfId="469" xr:uid="{00000000-0005-0000-0000-0000D5010000}"/>
    <cellStyle name="Comma [0] 14 2 2" xfId="7925" xr:uid="{00000000-0005-0000-0000-0000D6010000}"/>
    <cellStyle name="Comma [0] 14 3" xfId="470" xr:uid="{00000000-0005-0000-0000-0000D7010000}"/>
    <cellStyle name="Comma [0] 14 3 2" xfId="7926" xr:uid="{00000000-0005-0000-0000-0000D8010000}"/>
    <cellStyle name="Comma [0] 14 4" xfId="7924" xr:uid="{00000000-0005-0000-0000-0000D9010000}"/>
    <cellStyle name="Comma [0] 15" xfId="471" xr:uid="{00000000-0005-0000-0000-0000DA010000}"/>
    <cellStyle name="Comma [0] 15 2" xfId="472" xr:uid="{00000000-0005-0000-0000-0000DB010000}"/>
    <cellStyle name="Comma [0] 15 2 2" xfId="7928" xr:uid="{00000000-0005-0000-0000-0000DC010000}"/>
    <cellStyle name="Comma [0] 15 3" xfId="473" xr:uid="{00000000-0005-0000-0000-0000DD010000}"/>
    <cellStyle name="Comma [0] 15 3 2" xfId="7929" xr:uid="{00000000-0005-0000-0000-0000DE010000}"/>
    <cellStyle name="Comma [0] 15 4" xfId="7927" xr:uid="{00000000-0005-0000-0000-0000DF010000}"/>
    <cellStyle name="Comma [0] 16" xfId="474" xr:uid="{00000000-0005-0000-0000-0000E0010000}"/>
    <cellStyle name="Comma [0] 16 2" xfId="475" xr:uid="{00000000-0005-0000-0000-0000E1010000}"/>
    <cellStyle name="Comma [0] 16 2 2" xfId="7931" xr:uid="{00000000-0005-0000-0000-0000E2010000}"/>
    <cellStyle name="Comma [0] 16 3" xfId="476" xr:uid="{00000000-0005-0000-0000-0000E3010000}"/>
    <cellStyle name="Comma [0] 16 3 2" xfId="7932" xr:uid="{00000000-0005-0000-0000-0000E4010000}"/>
    <cellStyle name="Comma [0] 16 4" xfId="7930" xr:uid="{00000000-0005-0000-0000-0000E5010000}"/>
    <cellStyle name="Comma [0] 17" xfId="477" xr:uid="{00000000-0005-0000-0000-0000E6010000}"/>
    <cellStyle name="Comma [0] 17 2" xfId="478" xr:uid="{00000000-0005-0000-0000-0000E7010000}"/>
    <cellStyle name="Comma [0] 17 2 2" xfId="7934" xr:uid="{00000000-0005-0000-0000-0000E8010000}"/>
    <cellStyle name="Comma [0] 17 3" xfId="479" xr:uid="{00000000-0005-0000-0000-0000E9010000}"/>
    <cellStyle name="Comma [0] 17 3 2" xfId="7935" xr:uid="{00000000-0005-0000-0000-0000EA010000}"/>
    <cellStyle name="Comma [0] 17 4" xfId="7933" xr:uid="{00000000-0005-0000-0000-0000EB010000}"/>
    <cellStyle name="Comma [0] 18" xfId="480" xr:uid="{00000000-0005-0000-0000-0000EC010000}"/>
    <cellStyle name="Comma [0] 18 2" xfId="481" xr:uid="{00000000-0005-0000-0000-0000ED010000}"/>
    <cellStyle name="Comma [0] 18 2 2" xfId="7937" xr:uid="{00000000-0005-0000-0000-0000EE010000}"/>
    <cellStyle name="Comma [0] 18 3" xfId="482" xr:uid="{00000000-0005-0000-0000-0000EF010000}"/>
    <cellStyle name="Comma [0] 18 3 2" xfId="7938" xr:uid="{00000000-0005-0000-0000-0000F0010000}"/>
    <cellStyle name="Comma [0] 18 4" xfId="7936" xr:uid="{00000000-0005-0000-0000-0000F1010000}"/>
    <cellStyle name="Comma [0] 19" xfId="483" xr:uid="{00000000-0005-0000-0000-0000F2010000}"/>
    <cellStyle name="Comma [0] 19 2" xfId="484" xr:uid="{00000000-0005-0000-0000-0000F3010000}"/>
    <cellStyle name="Comma [0] 19 2 2" xfId="7940" xr:uid="{00000000-0005-0000-0000-0000F4010000}"/>
    <cellStyle name="Comma [0] 19 3" xfId="485" xr:uid="{00000000-0005-0000-0000-0000F5010000}"/>
    <cellStyle name="Comma [0] 19 3 2" xfId="7941" xr:uid="{00000000-0005-0000-0000-0000F6010000}"/>
    <cellStyle name="Comma [0] 19 4" xfId="7939" xr:uid="{00000000-0005-0000-0000-0000F7010000}"/>
    <cellStyle name="Comma [0] 2" xfId="486" xr:uid="{00000000-0005-0000-0000-0000F8010000}"/>
    <cellStyle name="Comma [0] 2 2" xfId="7942" xr:uid="{00000000-0005-0000-0000-0000F9010000}"/>
    <cellStyle name="Comma [0] 20" xfId="487" xr:uid="{00000000-0005-0000-0000-0000FA010000}"/>
    <cellStyle name="Comma [0] 20 2" xfId="488" xr:uid="{00000000-0005-0000-0000-0000FB010000}"/>
    <cellStyle name="Comma [0] 20 2 2" xfId="7944" xr:uid="{00000000-0005-0000-0000-0000FC010000}"/>
    <cellStyle name="Comma [0] 20 3" xfId="489" xr:uid="{00000000-0005-0000-0000-0000FD010000}"/>
    <cellStyle name="Comma [0] 20 3 2" xfId="7945" xr:uid="{00000000-0005-0000-0000-0000FE010000}"/>
    <cellStyle name="Comma [0] 20 4" xfId="7943" xr:uid="{00000000-0005-0000-0000-0000FF010000}"/>
    <cellStyle name="Comma [0] 21" xfId="490" xr:uid="{00000000-0005-0000-0000-000000020000}"/>
    <cellStyle name="Comma [0] 21 2" xfId="491" xr:uid="{00000000-0005-0000-0000-000001020000}"/>
    <cellStyle name="Comma [0] 21 2 2" xfId="7947" xr:uid="{00000000-0005-0000-0000-000002020000}"/>
    <cellStyle name="Comma [0] 21 3" xfId="492" xr:uid="{00000000-0005-0000-0000-000003020000}"/>
    <cellStyle name="Comma [0] 21 3 2" xfId="7948" xr:uid="{00000000-0005-0000-0000-000004020000}"/>
    <cellStyle name="Comma [0] 21 4" xfId="7946" xr:uid="{00000000-0005-0000-0000-000005020000}"/>
    <cellStyle name="Comma [0] 22" xfId="493" xr:uid="{00000000-0005-0000-0000-000006020000}"/>
    <cellStyle name="Comma [0] 22 2" xfId="494" xr:uid="{00000000-0005-0000-0000-000007020000}"/>
    <cellStyle name="Comma [0] 22 2 2" xfId="7950" xr:uid="{00000000-0005-0000-0000-000008020000}"/>
    <cellStyle name="Comma [0] 22 3" xfId="495" xr:uid="{00000000-0005-0000-0000-000009020000}"/>
    <cellStyle name="Comma [0] 22 3 2" xfId="7951" xr:uid="{00000000-0005-0000-0000-00000A020000}"/>
    <cellStyle name="Comma [0] 22 4" xfId="7949" xr:uid="{00000000-0005-0000-0000-00000B020000}"/>
    <cellStyle name="Comma [0] 23" xfId="496" xr:uid="{00000000-0005-0000-0000-00000C020000}"/>
    <cellStyle name="Comma [0] 23 2" xfId="497" xr:uid="{00000000-0005-0000-0000-00000D020000}"/>
    <cellStyle name="Comma [0] 23 2 2" xfId="7953" xr:uid="{00000000-0005-0000-0000-00000E020000}"/>
    <cellStyle name="Comma [0] 23 3" xfId="498" xr:uid="{00000000-0005-0000-0000-00000F020000}"/>
    <cellStyle name="Comma [0] 23 3 2" xfId="7954" xr:uid="{00000000-0005-0000-0000-000010020000}"/>
    <cellStyle name="Comma [0] 23 4" xfId="7952" xr:uid="{00000000-0005-0000-0000-000011020000}"/>
    <cellStyle name="Comma [0] 24" xfId="499" xr:uid="{00000000-0005-0000-0000-000012020000}"/>
    <cellStyle name="Comma [0] 24 2" xfId="500" xr:uid="{00000000-0005-0000-0000-000013020000}"/>
    <cellStyle name="Comma [0] 24 2 2" xfId="7956" xr:uid="{00000000-0005-0000-0000-000014020000}"/>
    <cellStyle name="Comma [0] 24 3" xfId="501" xr:uid="{00000000-0005-0000-0000-000015020000}"/>
    <cellStyle name="Comma [0] 24 3 2" xfId="7957" xr:uid="{00000000-0005-0000-0000-000016020000}"/>
    <cellStyle name="Comma [0] 24 4" xfId="7955" xr:uid="{00000000-0005-0000-0000-000017020000}"/>
    <cellStyle name="Comma [0] 25" xfId="502" xr:uid="{00000000-0005-0000-0000-000018020000}"/>
    <cellStyle name="Comma [0] 25 2" xfId="503" xr:uid="{00000000-0005-0000-0000-000019020000}"/>
    <cellStyle name="Comma [0] 25 2 2" xfId="7959" xr:uid="{00000000-0005-0000-0000-00001A020000}"/>
    <cellStyle name="Comma [0] 25 3" xfId="504" xr:uid="{00000000-0005-0000-0000-00001B020000}"/>
    <cellStyle name="Comma [0] 25 3 2" xfId="7960" xr:uid="{00000000-0005-0000-0000-00001C020000}"/>
    <cellStyle name="Comma [0] 25 4" xfId="7958" xr:uid="{00000000-0005-0000-0000-00001D020000}"/>
    <cellStyle name="Comma [0] 26" xfId="505" xr:uid="{00000000-0005-0000-0000-00001E020000}"/>
    <cellStyle name="Comma [0] 26 2" xfId="506" xr:uid="{00000000-0005-0000-0000-00001F020000}"/>
    <cellStyle name="Comma [0] 26 2 2" xfId="7962" xr:uid="{00000000-0005-0000-0000-000020020000}"/>
    <cellStyle name="Comma [0] 26 3" xfId="507" xr:uid="{00000000-0005-0000-0000-000021020000}"/>
    <cellStyle name="Comma [0] 26 3 2" xfId="7963" xr:uid="{00000000-0005-0000-0000-000022020000}"/>
    <cellStyle name="Comma [0] 26 4" xfId="7961" xr:uid="{00000000-0005-0000-0000-000023020000}"/>
    <cellStyle name="Comma [0] 27" xfId="508" xr:uid="{00000000-0005-0000-0000-000024020000}"/>
    <cellStyle name="Comma [0] 27 2" xfId="509" xr:uid="{00000000-0005-0000-0000-000025020000}"/>
    <cellStyle name="Comma [0] 27 2 2" xfId="7965" xr:uid="{00000000-0005-0000-0000-000026020000}"/>
    <cellStyle name="Comma [0] 27 3" xfId="510" xr:uid="{00000000-0005-0000-0000-000027020000}"/>
    <cellStyle name="Comma [0] 27 3 2" xfId="7966" xr:uid="{00000000-0005-0000-0000-000028020000}"/>
    <cellStyle name="Comma [0] 27 4" xfId="7964" xr:uid="{00000000-0005-0000-0000-000029020000}"/>
    <cellStyle name="Comma [0] 28" xfId="511" xr:uid="{00000000-0005-0000-0000-00002A020000}"/>
    <cellStyle name="Comma [0] 28 2" xfId="512" xr:uid="{00000000-0005-0000-0000-00002B020000}"/>
    <cellStyle name="Comma [0] 28 2 2" xfId="7968" xr:uid="{00000000-0005-0000-0000-00002C020000}"/>
    <cellStyle name="Comma [0] 28 3" xfId="513" xr:uid="{00000000-0005-0000-0000-00002D020000}"/>
    <cellStyle name="Comma [0] 28 3 2" xfId="7969" xr:uid="{00000000-0005-0000-0000-00002E020000}"/>
    <cellStyle name="Comma [0] 28 4" xfId="7967" xr:uid="{00000000-0005-0000-0000-00002F020000}"/>
    <cellStyle name="Comma [0] 29" xfId="514" xr:uid="{00000000-0005-0000-0000-000030020000}"/>
    <cellStyle name="Comma [0] 29 2" xfId="515" xr:uid="{00000000-0005-0000-0000-000031020000}"/>
    <cellStyle name="Comma [0] 29 2 2" xfId="7971" xr:uid="{00000000-0005-0000-0000-000032020000}"/>
    <cellStyle name="Comma [0] 29 3" xfId="516" xr:uid="{00000000-0005-0000-0000-000033020000}"/>
    <cellStyle name="Comma [0] 29 3 2" xfId="7972" xr:uid="{00000000-0005-0000-0000-000034020000}"/>
    <cellStyle name="Comma [0] 29 4" xfId="7970" xr:uid="{00000000-0005-0000-0000-000035020000}"/>
    <cellStyle name="Comma [0] 3" xfId="517" xr:uid="{00000000-0005-0000-0000-000036020000}"/>
    <cellStyle name="Comma [0] 3 2" xfId="518" xr:uid="{00000000-0005-0000-0000-000037020000}"/>
    <cellStyle name="Comma [0] 3 2 2" xfId="7974" xr:uid="{00000000-0005-0000-0000-000038020000}"/>
    <cellStyle name="Comma [0] 3 3" xfId="519" xr:uid="{00000000-0005-0000-0000-000039020000}"/>
    <cellStyle name="Comma [0] 3 3 2" xfId="7975" xr:uid="{00000000-0005-0000-0000-00003A020000}"/>
    <cellStyle name="Comma [0] 3 4" xfId="7973" xr:uid="{00000000-0005-0000-0000-00003B020000}"/>
    <cellStyle name="Comma [0] 30" xfId="520" xr:uid="{00000000-0005-0000-0000-00003C020000}"/>
    <cellStyle name="Comma [0] 30 2" xfId="521" xr:uid="{00000000-0005-0000-0000-00003D020000}"/>
    <cellStyle name="Comma [0] 30 2 2" xfId="7977" xr:uid="{00000000-0005-0000-0000-00003E020000}"/>
    <cellStyle name="Comma [0] 30 3" xfId="522" xr:uid="{00000000-0005-0000-0000-00003F020000}"/>
    <cellStyle name="Comma [0] 30 3 2" xfId="7978" xr:uid="{00000000-0005-0000-0000-000040020000}"/>
    <cellStyle name="Comma [0] 30 4" xfId="7976" xr:uid="{00000000-0005-0000-0000-000041020000}"/>
    <cellStyle name="Comma [0] 31" xfId="523" xr:uid="{00000000-0005-0000-0000-000042020000}"/>
    <cellStyle name="Comma [0] 31 2" xfId="524" xr:uid="{00000000-0005-0000-0000-000043020000}"/>
    <cellStyle name="Comma [0] 31 2 2" xfId="7980" xr:uid="{00000000-0005-0000-0000-000044020000}"/>
    <cellStyle name="Comma [0] 31 3" xfId="525" xr:uid="{00000000-0005-0000-0000-000045020000}"/>
    <cellStyle name="Comma [0] 31 3 2" xfId="7981" xr:uid="{00000000-0005-0000-0000-000046020000}"/>
    <cellStyle name="Comma [0] 31 4" xfId="7979" xr:uid="{00000000-0005-0000-0000-000047020000}"/>
    <cellStyle name="Comma [0] 4" xfId="526" xr:uid="{00000000-0005-0000-0000-000048020000}"/>
    <cellStyle name="Comma [0] 4 2" xfId="7982" xr:uid="{00000000-0005-0000-0000-000049020000}"/>
    <cellStyle name="Comma [0] 5" xfId="527" xr:uid="{00000000-0005-0000-0000-00004A020000}"/>
    <cellStyle name="Comma [0] 5 2" xfId="7983" xr:uid="{00000000-0005-0000-0000-00004B020000}"/>
    <cellStyle name="Comma [0] 6" xfId="528" xr:uid="{00000000-0005-0000-0000-00004C020000}"/>
    <cellStyle name="Comma [0] 7" xfId="529" xr:uid="{00000000-0005-0000-0000-00004D020000}"/>
    <cellStyle name="Comma [0] 7 2" xfId="530" xr:uid="{00000000-0005-0000-0000-00004E020000}"/>
    <cellStyle name="Comma [0] 7 2 2" xfId="7985" xr:uid="{00000000-0005-0000-0000-00004F020000}"/>
    <cellStyle name="Comma [0] 7 3" xfId="531" xr:uid="{00000000-0005-0000-0000-000050020000}"/>
    <cellStyle name="Comma [0] 7 3 2" xfId="7986" xr:uid="{00000000-0005-0000-0000-000051020000}"/>
    <cellStyle name="Comma [0] 7 4" xfId="7984" xr:uid="{00000000-0005-0000-0000-000052020000}"/>
    <cellStyle name="Comma [0] 8" xfId="532" xr:uid="{00000000-0005-0000-0000-000053020000}"/>
    <cellStyle name="Comma [0] 8 2" xfId="533" xr:uid="{00000000-0005-0000-0000-000054020000}"/>
    <cellStyle name="Comma [0] 8 2 2" xfId="7988" xr:uid="{00000000-0005-0000-0000-000055020000}"/>
    <cellStyle name="Comma [0] 8 3" xfId="534" xr:uid="{00000000-0005-0000-0000-000056020000}"/>
    <cellStyle name="Comma [0] 8 3 2" xfId="7989" xr:uid="{00000000-0005-0000-0000-000057020000}"/>
    <cellStyle name="Comma [0] 8 4" xfId="7987" xr:uid="{00000000-0005-0000-0000-000058020000}"/>
    <cellStyle name="Comma [0] 9" xfId="535" xr:uid="{00000000-0005-0000-0000-000059020000}"/>
    <cellStyle name="Comma [0] 9 2" xfId="536" xr:uid="{00000000-0005-0000-0000-00005A020000}"/>
    <cellStyle name="Comma [0] 9 2 2" xfId="7991" xr:uid="{00000000-0005-0000-0000-00005B020000}"/>
    <cellStyle name="Comma [0] 9 3" xfId="537" xr:uid="{00000000-0005-0000-0000-00005C020000}"/>
    <cellStyle name="Comma [0] 9 3 2" xfId="7992" xr:uid="{00000000-0005-0000-0000-00005D020000}"/>
    <cellStyle name="Comma [0] 9 4" xfId="7990" xr:uid="{00000000-0005-0000-0000-00005E020000}"/>
    <cellStyle name="Comma [1]" xfId="538" xr:uid="{00000000-0005-0000-0000-00005F020000}"/>
    <cellStyle name="Comma [2]" xfId="539" xr:uid="{00000000-0005-0000-0000-000060020000}"/>
    <cellStyle name="Comma 10" xfId="540" xr:uid="{00000000-0005-0000-0000-000061020000}"/>
    <cellStyle name="Comma 10 2" xfId="541" xr:uid="{00000000-0005-0000-0000-000062020000}"/>
    <cellStyle name="Comma 10 3" xfId="7993" xr:uid="{00000000-0005-0000-0000-000063020000}"/>
    <cellStyle name="Comma 11" xfId="542" xr:uid="{00000000-0005-0000-0000-000064020000}"/>
    <cellStyle name="Comma 11 2" xfId="543" xr:uid="{00000000-0005-0000-0000-000065020000}"/>
    <cellStyle name="Comma 11 2 2" xfId="7995" xr:uid="{00000000-0005-0000-0000-000066020000}"/>
    <cellStyle name="Comma 11 3" xfId="7994" xr:uid="{00000000-0005-0000-0000-000067020000}"/>
    <cellStyle name="Comma 12" xfId="544" xr:uid="{00000000-0005-0000-0000-000068020000}"/>
    <cellStyle name="Comma 12 2" xfId="545" xr:uid="{00000000-0005-0000-0000-000069020000}"/>
    <cellStyle name="Comma 12 2 2" xfId="7997" xr:uid="{00000000-0005-0000-0000-00006A020000}"/>
    <cellStyle name="Comma 12 3" xfId="7996" xr:uid="{00000000-0005-0000-0000-00006B020000}"/>
    <cellStyle name="Comma 13" xfId="546" xr:uid="{00000000-0005-0000-0000-00006C020000}"/>
    <cellStyle name="Comma 13 2" xfId="547" xr:uid="{00000000-0005-0000-0000-00006D020000}"/>
    <cellStyle name="Comma 13 3" xfId="7998" xr:uid="{00000000-0005-0000-0000-00006E020000}"/>
    <cellStyle name="Comma 14" xfId="548" xr:uid="{00000000-0005-0000-0000-00006F020000}"/>
    <cellStyle name="Comma 14 2" xfId="549" xr:uid="{00000000-0005-0000-0000-000070020000}"/>
    <cellStyle name="Comma 14 2 2" xfId="8000" xr:uid="{00000000-0005-0000-0000-000071020000}"/>
    <cellStyle name="Comma 14 3" xfId="7999" xr:uid="{00000000-0005-0000-0000-000072020000}"/>
    <cellStyle name="Comma 15" xfId="550" xr:uid="{00000000-0005-0000-0000-000073020000}"/>
    <cellStyle name="Comma 15 2" xfId="551" xr:uid="{00000000-0005-0000-0000-000074020000}"/>
    <cellStyle name="Comma 15 3" xfId="8001" xr:uid="{00000000-0005-0000-0000-000075020000}"/>
    <cellStyle name="Comma 16" xfId="552" xr:uid="{00000000-0005-0000-0000-000076020000}"/>
    <cellStyle name="Comma 16 2" xfId="553" xr:uid="{00000000-0005-0000-0000-000077020000}"/>
    <cellStyle name="Comma 16 3" xfId="8002" xr:uid="{00000000-0005-0000-0000-000078020000}"/>
    <cellStyle name="Comma 17" xfId="554" xr:uid="{00000000-0005-0000-0000-000079020000}"/>
    <cellStyle name="Comma 17 2" xfId="555" xr:uid="{00000000-0005-0000-0000-00007A020000}"/>
    <cellStyle name="Comma 17 2 2" xfId="8004" xr:uid="{00000000-0005-0000-0000-00007B020000}"/>
    <cellStyle name="Comma 17 3" xfId="8003" xr:uid="{00000000-0005-0000-0000-00007C020000}"/>
    <cellStyle name="Comma 18" xfId="556" xr:uid="{00000000-0005-0000-0000-00007D020000}"/>
    <cellStyle name="Comma 18 2" xfId="557" xr:uid="{00000000-0005-0000-0000-00007E020000}"/>
    <cellStyle name="Comma 18 2 2" xfId="8006" xr:uid="{00000000-0005-0000-0000-00007F020000}"/>
    <cellStyle name="Comma 18 3" xfId="8005" xr:uid="{00000000-0005-0000-0000-000080020000}"/>
    <cellStyle name="Comma 19" xfId="558" xr:uid="{00000000-0005-0000-0000-000081020000}"/>
    <cellStyle name="Comma 19 2" xfId="559" xr:uid="{00000000-0005-0000-0000-000082020000}"/>
    <cellStyle name="Comma 19 2 2" xfId="8008" xr:uid="{00000000-0005-0000-0000-000083020000}"/>
    <cellStyle name="Comma 19 3" xfId="8007" xr:uid="{00000000-0005-0000-0000-000084020000}"/>
    <cellStyle name="Comma 2" xfId="560" xr:uid="{00000000-0005-0000-0000-000085020000}"/>
    <cellStyle name="Comma 2 10" xfId="8009" xr:uid="{00000000-0005-0000-0000-000086020000}"/>
    <cellStyle name="Comma 2 11" xfId="8164" xr:uid="{0415B531-3139-4D77-91AD-E218F2563FC3}"/>
    <cellStyle name="Comma 2 2" xfId="561" xr:uid="{00000000-0005-0000-0000-000087020000}"/>
    <cellStyle name="Comma 2 2 2" xfId="562" xr:uid="{00000000-0005-0000-0000-000088020000}"/>
    <cellStyle name="Comma 2 2 2 2" xfId="8011" xr:uid="{00000000-0005-0000-0000-000089020000}"/>
    <cellStyle name="Comma 2 2 3" xfId="8010" xr:uid="{00000000-0005-0000-0000-00008A020000}"/>
    <cellStyle name="Comma 2 2 4" xfId="8165" xr:uid="{F1FBF360-041D-40BB-8406-B0200DACB98C}"/>
    <cellStyle name="Comma 2 3" xfId="563" xr:uid="{00000000-0005-0000-0000-00008B020000}"/>
    <cellStyle name="Comma 2 3 2" xfId="564" xr:uid="{00000000-0005-0000-0000-00008C020000}"/>
    <cellStyle name="Comma 2 3 2 2" xfId="8012" xr:uid="{00000000-0005-0000-0000-00008D020000}"/>
    <cellStyle name="Comma 2 3 3" xfId="8392" xr:uid="{179D38C1-1316-498F-8B6B-C193849597D1}"/>
    <cellStyle name="Comma 2 4" xfId="565" xr:uid="{00000000-0005-0000-0000-00008E020000}"/>
    <cellStyle name="Comma 2 4 2" xfId="566" xr:uid="{00000000-0005-0000-0000-00008F020000}"/>
    <cellStyle name="Comma 2 4 2 2" xfId="8014" xr:uid="{00000000-0005-0000-0000-000090020000}"/>
    <cellStyle name="Comma 2 4 3" xfId="8013" xr:uid="{00000000-0005-0000-0000-000091020000}"/>
    <cellStyle name="Comma 2 5" xfId="567" xr:uid="{00000000-0005-0000-0000-000092020000}"/>
    <cellStyle name="Comma 2 5 2" xfId="8015" xr:uid="{00000000-0005-0000-0000-000093020000}"/>
    <cellStyle name="Comma 2 6" xfId="568" xr:uid="{00000000-0005-0000-0000-000094020000}"/>
    <cellStyle name="Comma 2 6 2" xfId="8016" xr:uid="{00000000-0005-0000-0000-000095020000}"/>
    <cellStyle name="Comma 2 7" xfId="569" xr:uid="{00000000-0005-0000-0000-000096020000}"/>
    <cellStyle name="Comma 2 7 2" xfId="8017" xr:uid="{00000000-0005-0000-0000-000097020000}"/>
    <cellStyle name="Comma 2 8" xfId="570" xr:uid="{00000000-0005-0000-0000-000098020000}"/>
    <cellStyle name="Comma 2 8 2" xfId="8018" xr:uid="{00000000-0005-0000-0000-000099020000}"/>
    <cellStyle name="Comma 2 9" xfId="7907" xr:uid="{00000000-0005-0000-0000-00009A020000}"/>
    <cellStyle name="Comma 2 9 2" xfId="8145" xr:uid="{00000000-0005-0000-0000-00009B020000}"/>
    <cellStyle name="Comma 2_Calculations" xfId="571" xr:uid="{00000000-0005-0000-0000-00009C020000}"/>
    <cellStyle name="Comma 20" xfId="572" xr:uid="{00000000-0005-0000-0000-00009D020000}"/>
    <cellStyle name="Comma 20 2" xfId="573" xr:uid="{00000000-0005-0000-0000-00009E020000}"/>
    <cellStyle name="Comma 20 2 2" xfId="8020" xr:uid="{00000000-0005-0000-0000-00009F020000}"/>
    <cellStyle name="Comma 20 3" xfId="574" xr:uid="{00000000-0005-0000-0000-0000A0020000}"/>
    <cellStyle name="Comma 20 3 2" xfId="8021" xr:uid="{00000000-0005-0000-0000-0000A1020000}"/>
    <cellStyle name="Comma 20 4" xfId="8019" xr:uid="{00000000-0005-0000-0000-0000A2020000}"/>
    <cellStyle name="Comma 21" xfId="575" xr:uid="{00000000-0005-0000-0000-0000A3020000}"/>
    <cellStyle name="Comma 21 2" xfId="576" xr:uid="{00000000-0005-0000-0000-0000A4020000}"/>
    <cellStyle name="Comma 21 2 2" xfId="8023" xr:uid="{00000000-0005-0000-0000-0000A5020000}"/>
    <cellStyle name="Comma 21 3" xfId="577" xr:uid="{00000000-0005-0000-0000-0000A6020000}"/>
    <cellStyle name="Comma 21 3 2" xfId="8024" xr:uid="{00000000-0005-0000-0000-0000A7020000}"/>
    <cellStyle name="Comma 21 4" xfId="8022" xr:uid="{00000000-0005-0000-0000-0000A8020000}"/>
    <cellStyle name="Comma 22" xfId="578" xr:uid="{00000000-0005-0000-0000-0000A9020000}"/>
    <cellStyle name="Comma 22 2" xfId="579" xr:uid="{00000000-0005-0000-0000-0000AA020000}"/>
    <cellStyle name="Comma 22 2 2" xfId="8026" xr:uid="{00000000-0005-0000-0000-0000AB020000}"/>
    <cellStyle name="Comma 22 3" xfId="580" xr:uid="{00000000-0005-0000-0000-0000AC020000}"/>
    <cellStyle name="Comma 22 3 2" xfId="8027" xr:uid="{00000000-0005-0000-0000-0000AD020000}"/>
    <cellStyle name="Comma 22 4" xfId="8025" xr:uid="{00000000-0005-0000-0000-0000AE020000}"/>
    <cellStyle name="Comma 23" xfId="581" xr:uid="{00000000-0005-0000-0000-0000AF020000}"/>
    <cellStyle name="Comma 23 2" xfId="582" xr:uid="{00000000-0005-0000-0000-0000B0020000}"/>
    <cellStyle name="Comma 23 2 2" xfId="8029" xr:uid="{00000000-0005-0000-0000-0000B1020000}"/>
    <cellStyle name="Comma 23 3" xfId="583" xr:uid="{00000000-0005-0000-0000-0000B2020000}"/>
    <cellStyle name="Comma 23 3 2" xfId="8030" xr:uid="{00000000-0005-0000-0000-0000B3020000}"/>
    <cellStyle name="Comma 23 4" xfId="8028" xr:uid="{00000000-0005-0000-0000-0000B4020000}"/>
    <cellStyle name="Comma 24" xfId="584" xr:uid="{00000000-0005-0000-0000-0000B5020000}"/>
    <cellStyle name="Comma 24 2" xfId="585" xr:uid="{00000000-0005-0000-0000-0000B6020000}"/>
    <cellStyle name="Comma 24 2 2" xfId="8032" xr:uid="{00000000-0005-0000-0000-0000B7020000}"/>
    <cellStyle name="Comma 24 3" xfId="586" xr:uid="{00000000-0005-0000-0000-0000B8020000}"/>
    <cellStyle name="Comma 24 3 2" xfId="8033" xr:uid="{00000000-0005-0000-0000-0000B9020000}"/>
    <cellStyle name="Comma 24 4" xfId="8031" xr:uid="{00000000-0005-0000-0000-0000BA020000}"/>
    <cellStyle name="Comma 25" xfId="587" xr:uid="{00000000-0005-0000-0000-0000BB020000}"/>
    <cellStyle name="Comma 25 2" xfId="588" xr:uid="{00000000-0005-0000-0000-0000BC020000}"/>
    <cellStyle name="Comma 25 2 2" xfId="8035" xr:uid="{00000000-0005-0000-0000-0000BD020000}"/>
    <cellStyle name="Comma 25 3" xfId="589" xr:uid="{00000000-0005-0000-0000-0000BE020000}"/>
    <cellStyle name="Comma 25 3 2" xfId="8036" xr:uid="{00000000-0005-0000-0000-0000BF020000}"/>
    <cellStyle name="Comma 25 4" xfId="8034" xr:uid="{00000000-0005-0000-0000-0000C0020000}"/>
    <cellStyle name="Comma 26" xfId="590" xr:uid="{00000000-0005-0000-0000-0000C1020000}"/>
    <cellStyle name="Comma 26 2" xfId="591" xr:uid="{00000000-0005-0000-0000-0000C2020000}"/>
    <cellStyle name="Comma 26 2 2" xfId="8038" xr:uid="{00000000-0005-0000-0000-0000C3020000}"/>
    <cellStyle name="Comma 26 3" xfId="592" xr:uid="{00000000-0005-0000-0000-0000C4020000}"/>
    <cellStyle name="Comma 26 3 2" xfId="8039" xr:uid="{00000000-0005-0000-0000-0000C5020000}"/>
    <cellStyle name="Comma 26 4" xfId="8037" xr:uid="{00000000-0005-0000-0000-0000C6020000}"/>
    <cellStyle name="Comma 27" xfId="593" xr:uid="{00000000-0005-0000-0000-0000C7020000}"/>
    <cellStyle name="Comma 27 2" xfId="594" xr:uid="{00000000-0005-0000-0000-0000C8020000}"/>
    <cellStyle name="Comma 27 2 2" xfId="8041" xr:uid="{00000000-0005-0000-0000-0000C9020000}"/>
    <cellStyle name="Comma 27 3" xfId="595" xr:uid="{00000000-0005-0000-0000-0000CA020000}"/>
    <cellStyle name="Comma 27 3 2" xfId="8042" xr:uid="{00000000-0005-0000-0000-0000CB020000}"/>
    <cellStyle name="Comma 27 4" xfId="8040" xr:uid="{00000000-0005-0000-0000-0000CC020000}"/>
    <cellStyle name="Comma 28" xfId="596" xr:uid="{00000000-0005-0000-0000-0000CD020000}"/>
    <cellStyle name="Comma 28 2" xfId="597" xr:uid="{00000000-0005-0000-0000-0000CE020000}"/>
    <cellStyle name="Comma 28 2 2" xfId="8044" xr:uid="{00000000-0005-0000-0000-0000CF020000}"/>
    <cellStyle name="Comma 28 3" xfId="598" xr:uid="{00000000-0005-0000-0000-0000D0020000}"/>
    <cellStyle name="Comma 28 3 2" xfId="8045" xr:uid="{00000000-0005-0000-0000-0000D1020000}"/>
    <cellStyle name="Comma 28 4" xfId="8043" xr:uid="{00000000-0005-0000-0000-0000D2020000}"/>
    <cellStyle name="Comma 29" xfId="599" xr:uid="{00000000-0005-0000-0000-0000D3020000}"/>
    <cellStyle name="Comma 29 2" xfId="600" xr:uid="{00000000-0005-0000-0000-0000D4020000}"/>
    <cellStyle name="Comma 29 2 2" xfId="8047" xr:uid="{00000000-0005-0000-0000-0000D5020000}"/>
    <cellStyle name="Comma 29 3" xfId="601" xr:uid="{00000000-0005-0000-0000-0000D6020000}"/>
    <cellStyle name="Comma 29 3 2" xfId="8048" xr:uid="{00000000-0005-0000-0000-0000D7020000}"/>
    <cellStyle name="Comma 29 4" xfId="8046" xr:uid="{00000000-0005-0000-0000-0000D8020000}"/>
    <cellStyle name="Comma 3" xfId="602" xr:uid="{00000000-0005-0000-0000-0000D9020000}"/>
    <cellStyle name="Comma 3 2" xfId="603" xr:uid="{00000000-0005-0000-0000-0000DA020000}"/>
    <cellStyle name="Comma 3 2 2" xfId="604" xr:uid="{00000000-0005-0000-0000-0000DB020000}"/>
    <cellStyle name="Comma 3 2 2 2" xfId="8051" xr:uid="{00000000-0005-0000-0000-0000DC020000}"/>
    <cellStyle name="Comma 3 2 2 3" xfId="8168" xr:uid="{32E9751B-3B11-4889-B8E5-C8B0A7A41BE0}"/>
    <cellStyle name="Comma 3 2 3" xfId="605" xr:uid="{00000000-0005-0000-0000-0000DD020000}"/>
    <cellStyle name="Comma 3 2 3 2" xfId="8052" xr:uid="{00000000-0005-0000-0000-0000DE020000}"/>
    <cellStyle name="Comma 3 2 3 3" xfId="8394" xr:uid="{2DA7A426-4998-4A85-B4EA-5F88331EE9FF}"/>
    <cellStyle name="Comma 3 2 4" xfId="8050" xr:uid="{00000000-0005-0000-0000-0000DF020000}"/>
    <cellStyle name="Comma 3 2 5" xfId="8167" xr:uid="{D04C1307-2A0C-4C79-A548-61A6ACC95522}"/>
    <cellStyle name="Comma 3 3" xfId="606" xr:uid="{00000000-0005-0000-0000-0000E0020000}"/>
    <cellStyle name="Comma 3 3 2" xfId="8053" xr:uid="{00000000-0005-0000-0000-0000E1020000}"/>
    <cellStyle name="Comma 3 3 3" xfId="8169" xr:uid="{A5D5A08E-E130-4886-A1B6-CBB4864E5BF2}"/>
    <cellStyle name="Comma 3 4" xfId="607" xr:uid="{00000000-0005-0000-0000-0000E2020000}"/>
    <cellStyle name="Comma 3 4 2" xfId="8054" xr:uid="{00000000-0005-0000-0000-0000E3020000}"/>
    <cellStyle name="Comma 3 4 3" xfId="8393" xr:uid="{54121195-7439-406F-B05C-83FE675C8B11}"/>
    <cellStyle name="Comma 3 5" xfId="608" xr:uid="{00000000-0005-0000-0000-0000E4020000}"/>
    <cellStyle name="Comma 3 5 2" xfId="8055" xr:uid="{00000000-0005-0000-0000-0000E5020000}"/>
    <cellStyle name="Comma 3 6" xfId="7905" xr:uid="{00000000-0005-0000-0000-0000E6020000}"/>
    <cellStyle name="Comma 3 6 2" xfId="8144" xr:uid="{00000000-0005-0000-0000-0000E7020000}"/>
    <cellStyle name="Comma 3 7" xfId="8049" xr:uid="{00000000-0005-0000-0000-0000E8020000}"/>
    <cellStyle name="Comma 3 8" xfId="8166" xr:uid="{0706D390-3C23-4376-92C3-50CBA9B9F05F}"/>
    <cellStyle name="Comma 3_Pan_Europe_Datafile_2012_H2" xfId="609" xr:uid="{00000000-0005-0000-0000-0000E9020000}"/>
    <cellStyle name="Comma 30" xfId="610" xr:uid="{00000000-0005-0000-0000-0000EA020000}"/>
    <cellStyle name="Comma 30 2" xfId="611" xr:uid="{00000000-0005-0000-0000-0000EB020000}"/>
    <cellStyle name="Comma 30 2 2" xfId="8057" xr:uid="{00000000-0005-0000-0000-0000EC020000}"/>
    <cellStyle name="Comma 30 3" xfId="612" xr:uid="{00000000-0005-0000-0000-0000ED020000}"/>
    <cellStyle name="Comma 30 3 2" xfId="8058" xr:uid="{00000000-0005-0000-0000-0000EE020000}"/>
    <cellStyle name="Comma 30 4" xfId="8056" xr:uid="{00000000-0005-0000-0000-0000EF020000}"/>
    <cellStyle name="Comma 31" xfId="613" xr:uid="{00000000-0005-0000-0000-0000F0020000}"/>
    <cellStyle name="Comma 31 2" xfId="614" xr:uid="{00000000-0005-0000-0000-0000F1020000}"/>
    <cellStyle name="Comma 31 2 2" xfId="8060" xr:uid="{00000000-0005-0000-0000-0000F2020000}"/>
    <cellStyle name="Comma 31 3" xfId="615" xr:uid="{00000000-0005-0000-0000-0000F3020000}"/>
    <cellStyle name="Comma 31 3 2" xfId="8061" xr:uid="{00000000-0005-0000-0000-0000F4020000}"/>
    <cellStyle name="Comma 31 4" xfId="8059" xr:uid="{00000000-0005-0000-0000-0000F5020000}"/>
    <cellStyle name="Comma 32" xfId="616" xr:uid="{00000000-0005-0000-0000-0000F6020000}"/>
    <cellStyle name="Comma 33" xfId="617" xr:uid="{00000000-0005-0000-0000-0000F7020000}"/>
    <cellStyle name="Comma 33 2" xfId="618" xr:uid="{00000000-0005-0000-0000-0000F8020000}"/>
    <cellStyle name="Comma 33 2 2" xfId="8063" xr:uid="{00000000-0005-0000-0000-0000F9020000}"/>
    <cellStyle name="Comma 33 3" xfId="619" xr:uid="{00000000-0005-0000-0000-0000FA020000}"/>
    <cellStyle name="Comma 33 3 2" xfId="8064" xr:uid="{00000000-0005-0000-0000-0000FB020000}"/>
    <cellStyle name="Comma 33 4" xfId="8062" xr:uid="{00000000-0005-0000-0000-0000FC020000}"/>
    <cellStyle name="Comma 34" xfId="620" xr:uid="{00000000-0005-0000-0000-0000FD020000}"/>
    <cellStyle name="Comma 34 2" xfId="621" xr:uid="{00000000-0005-0000-0000-0000FE020000}"/>
    <cellStyle name="Comma 34 2 2" xfId="8066" xr:uid="{00000000-0005-0000-0000-0000FF020000}"/>
    <cellStyle name="Comma 34 3" xfId="622" xr:uid="{00000000-0005-0000-0000-000000030000}"/>
    <cellStyle name="Comma 34 3 2" xfId="8067" xr:uid="{00000000-0005-0000-0000-000001030000}"/>
    <cellStyle name="Comma 34 4" xfId="8065" xr:uid="{00000000-0005-0000-0000-000002030000}"/>
    <cellStyle name="Comma 35" xfId="623" xr:uid="{00000000-0005-0000-0000-000003030000}"/>
    <cellStyle name="Comma 35 2" xfId="624" xr:uid="{00000000-0005-0000-0000-000004030000}"/>
    <cellStyle name="Comma 35 2 2" xfId="8069" xr:uid="{00000000-0005-0000-0000-000005030000}"/>
    <cellStyle name="Comma 35 3" xfId="625" xr:uid="{00000000-0005-0000-0000-000006030000}"/>
    <cellStyle name="Comma 35 3 2" xfId="8070" xr:uid="{00000000-0005-0000-0000-000007030000}"/>
    <cellStyle name="Comma 35 4" xfId="8068" xr:uid="{00000000-0005-0000-0000-000008030000}"/>
    <cellStyle name="Comma 36" xfId="626" xr:uid="{00000000-0005-0000-0000-000009030000}"/>
    <cellStyle name="Comma 36 2" xfId="627" xr:uid="{00000000-0005-0000-0000-00000A030000}"/>
    <cellStyle name="Comma 36 2 2" xfId="8072" xr:uid="{00000000-0005-0000-0000-00000B030000}"/>
    <cellStyle name="Comma 36 3" xfId="628" xr:uid="{00000000-0005-0000-0000-00000C030000}"/>
    <cellStyle name="Comma 36 3 2" xfId="8073" xr:uid="{00000000-0005-0000-0000-00000D030000}"/>
    <cellStyle name="Comma 36 4" xfId="8071" xr:uid="{00000000-0005-0000-0000-00000E030000}"/>
    <cellStyle name="Comma 37" xfId="629" xr:uid="{00000000-0005-0000-0000-00000F030000}"/>
    <cellStyle name="Comma 37 2" xfId="630" xr:uid="{00000000-0005-0000-0000-000010030000}"/>
    <cellStyle name="Comma 37 2 2" xfId="8075" xr:uid="{00000000-0005-0000-0000-000011030000}"/>
    <cellStyle name="Comma 37 3" xfId="631" xr:uid="{00000000-0005-0000-0000-000012030000}"/>
    <cellStyle name="Comma 37 3 2" xfId="8076" xr:uid="{00000000-0005-0000-0000-000013030000}"/>
    <cellStyle name="Comma 37 4" xfId="8074" xr:uid="{00000000-0005-0000-0000-000014030000}"/>
    <cellStyle name="Comma 38" xfId="632" xr:uid="{00000000-0005-0000-0000-000015030000}"/>
    <cellStyle name="Comma 38 2" xfId="633" xr:uid="{00000000-0005-0000-0000-000016030000}"/>
    <cellStyle name="Comma 38 2 2" xfId="8078" xr:uid="{00000000-0005-0000-0000-000017030000}"/>
    <cellStyle name="Comma 38 3" xfId="634" xr:uid="{00000000-0005-0000-0000-000018030000}"/>
    <cellStyle name="Comma 38 3 2" xfId="8079" xr:uid="{00000000-0005-0000-0000-000019030000}"/>
    <cellStyle name="Comma 38 4" xfId="8077" xr:uid="{00000000-0005-0000-0000-00001A030000}"/>
    <cellStyle name="Comma 39" xfId="635" xr:uid="{00000000-0005-0000-0000-00001B030000}"/>
    <cellStyle name="Comma 39 2" xfId="8080" xr:uid="{00000000-0005-0000-0000-00001C030000}"/>
    <cellStyle name="Comma 4" xfId="636" xr:uid="{00000000-0005-0000-0000-00001D030000}"/>
    <cellStyle name="Comma 4 2" xfId="637" xr:uid="{00000000-0005-0000-0000-00001E030000}"/>
    <cellStyle name="Comma 4 2 2" xfId="8082" xr:uid="{00000000-0005-0000-0000-00001F030000}"/>
    <cellStyle name="Comma 4 2 3" xfId="8171" xr:uid="{2F80ADF3-E0D3-4850-A2B7-45AA0B30075B}"/>
    <cellStyle name="Comma 4 3" xfId="638" xr:uid="{00000000-0005-0000-0000-000020030000}"/>
    <cellStyle name="Comma 4 3 2" xfId="8083" xr:uid="{00000000-0005-0000-0000-000021030000}"/>
    <cellStyle name="Comma 4 3 3" xfId="8395" xr:uid="{2B70FECA-E7D1-4353-A6FD-BFFC31ABC541}"/>
    <cellStyle name="Comma 4 4" xfId="639" xr:uid="{00000000-0005-0000-0000-000022030000}"/>
    <cellStyle name="Comma 4 4 2" xfId="8084" xr:uid="{00000000-0005-0000-0000-000023030000}"/>
    <cellStyle name="Comma 4 5" xfId="8081" xr:uid="{00000000-0005-0000-0000-000024030000}"/>
    <cellStyle name="Comma 4 6" xfId="8170" xr:uid="{65F994DA-F686-4134-BC5A-7BC5A1E26678}"/>
    <cellStyle name="Comma 40" xfId="640" xr:uid="{00000000-0005-0000-0000-000025030000}"/>
    <cellStyle name="Comma 40 2" xfId="8085" xr:uid="{00000000-0005-0000-0000-000026030000}"/>
    <cellStyle name="Comma 41" xfId="641" xr:uid="{00000000-0005-0000-0000-000027030000}"/>
    <cellStyle name="Comma 41 2" xfId="8086" xr:uid="{00000000-0005-0000-0000-000028030000}"/>
    <cellStyle name="Comma 42" xfId="642" xr:uid="{00000000-0005-0000-0000-000029030000}"/>
    <cellStyle name="Comma 42 2" xfId="643" xr:uid="{00000000-0005-0000-0000-00002A030000}"/>
    <cellStyle name="Comma 42 2 2" xfId="8088" xr:uid="{00000000-0005-0000-0000-00002B030000}"/>
    <cellStyle name="Comma 42 3" xfId="8087" xr:uid="{00000000-0005-0000-0000-00002C030000}"/>
    <cellStyle name="Comma 43" xfId="644" xr:uid="{00000000-0005-0000-0000-00002D030000}"/>
    <cellStyle name="Comma 43 2" xfId="645" xr:uid="{00000000-0005-0000-0000-00002E030000}"/>
    <cellStyle name="Comma 43 2 2" xfId="8090" xr:uid="{00000000-0005-0000-0000-00002F030000}"/>
    <cellStyle name="Comma 43 3" xfId="8089" xr:uid="{00000000-0005-0000-0000-000030030000}"/>
    <cellStyle name="Comma 44" xfId="646" xr:uid="{00000000-0005-0000-0000-000031030000}"/>
    <cellStyle name="Comma 44 2" xfId="647" xr:uid="{00000000-0005-0000-0000-000032030000}"/>
    <cellStyle name="Comma 44 2 2" xfId="8092" xr:uid="{00000000-0005-0000-0000-000033030000}"/>
    <cellStyle name="Comma 44 3" xfId="8091" xr:uid="{00000000-0005-0000-0000-000034030000}"/>
    <cellStyle name="Comma 45" xfId="648" xr:uid="{00000000-0005-0000-0000-000035030000}"/>
    <cellStyle name="Comma 45 2" xfId="8093" xr:uid="{00000000-0005-0000-0000-000036030000}"/>
    <cellStyle name="Comma 46" xfId="649" xr:uid="{00000000-0005-0000-0000-000037030000}"/>
    <cellStyle name="Comma 46 2" xfId="8094" xr:uid="{00000000-0005-0000-0000-000038030000}"/>
    <cellStyle name="Comma 47" xfId="650" xr:uid="{00000000-0005-0000-0000-000039030000}"/>
    <cellStyle name="Comma 47 2" xfId="8095" xr:uid="{00000000-0005-0000-0000-00003A030000}"/>
    <cellStyle name="Comma 48" xfId="651" xr:uid="{00000000-0005-0000-0000-00003B030000}"/>
    <cellStyle name="Comma 48 2" xfId="8096" xr:uid="{00000000-0005-0000-0000-00003C030000}"/>
    <cellStyle name="Comma 49" xfId="652" xr:uid="{00000000-0005-0000-0000-00003D030000}"/>
    <cellStyle name="Comma 49 2" xfId="8097" xr:uid="{00000000-0005-0000-0000-00003E030000}"/>
    <cellStyle name="Comma 5" xfId="653" xr:uid="{00000000-0005-0000-0000-00003F030000}"/>
    <cellStyle name="Comma 5 2" xfId="654" xr:uid="{00000000-0005-0000-0000-000040030000}"/>
    <cellStyle name="Comma 5 2 2" xfId="8099" xr:uid="{00000000-0005-0000-0000-000041030000}"/>
    <cellStyle name="Comma 5 3" xfId="655" xr:uid="{00000000-0005-0000-0000-000042030000}"/>
    <cellStyle name="Comma 5 3 2" xfId="8100" xr:uid="{00000000-0005-0000-0000-000043030000}"/>
    <cellStyle name="Comma 5 4" xfId="656" xr:uid="{00000000-0005-0000-0000-000044030000}"/>
    <cellStyle name="Comma 5 4 2" xfId="657" xr:uid="{00000000-0005-0000-0000-000045030000}"/>
    <cellStyle name="Comma 5 4 2 2" xfId="8102" xr:uid="{00000000-0005-0000-0000-000046030000}"/>
    <cellStyle name="Comma 5 4 3" xfId="8101" xr:uid="{00000000-0005-0000-0000-000047030000}"/>
    <cellStyle name="Comma 5 5" xfId="8098" xr:uid="{00000000-0005-0000-0000-000048030000}"/>
    <cellStyle name="Comma 5 6" xfId="8172" xr:uid="{62B6DD9C-8DAB-4143-8880-893A771B9890}"/>
    <cellStyle name="Comma 50" xfId="658" xr:uid="{00000000-0005-0000-0000-000049030000}"/>
    <cellStyle name="Comma 50 2" xfId="8103" xr:uid="{00000000-0005-0000-0000-00004A030000}"/>
    <cellStyle name="Comma 51" xfId="659" xr:uid="{00000000-0005-0000-0000-00004B030000}"/>
    <cellStyle name="Comma 51 2" xfId="8104" xr:uid="{00000000-0005-0000-0000-00004C030000}"/>
    <cellStyle name="Comma 52" xfId="660" xr:uid="{00000000-0005-0000-0000-00004D030000}"/>
    <cellStyle name="Comma 52 2" xfId="8105" xr:uid="{00000000-0005-0000-0000-00004E030000}"/>
    <cellStyle name="Comma 53" xfId="661" xr:uid="{00000000-0005-0000-0000-00004F030000}"/>
    <cellStyle name="Comma 53 2" xfId="8106" xr:uid="{00000000-0005-0000-0000-000050030000}"/>
    <cellStyle name="Comma 54" xfId="662" xr:uid="{00000000-0005-0000-0000-000051030000}"/>
    <cellStyle name="Comma 54 2" xfId="8107" xr:uid="{00000000-0005-0000-0000-000052030000}"/>
    <cellStyle name="Comma 55" xfId="663" xr:uid="{00000000-0005-0000-0000-000053030000}"/>
    <cellStyle name="Comma 55 2" xfId="8108" xr:uid="{00000000-0005-0000-0000-000054030000}"/>
    <cellStyle name="Comma 56" xfId="664" xr:uid="{00000000-0005-0000-0000-000055030000}"/>
    <cellStyle name="Comma 56 2" xfId="8109" xr:uid="{00000000-0005-0000-0000-000056030000}"/>
    <cellStyle name="Comma 57" xfId="665" xr:uid="{00000000-0005-0000-0000-000057030000}"/>
    <cellStyle name="Comma 57 2" xfId="8110" xr:uid="{00000000-0005-0000-0000-000058030000}"/>
    <cellStyle name="Comma 58" xfId="666" xr:uid="{00000000-0005-0000-0000-000059030000}"/>
    <cellStyle name="Comma 58 2" xfId="8111" xr:uid="{00000000-0005-0000-0000-00005A030000}"/>
    <cellStyle name="Comma 59" xfId="667" xr:uid="{00000000-0005-0000-0000-00005B030000}"/>
    <cellStyle name="Comma 59 2" xfId="8112" xr:uid="{00000000-0005-0000-0000-00005C030000}"/>
    <cellStyle name="Comma 6" xfId="668" xr:uid="{00000000-0005-0000-0000-00005D030000}"/>
    <cellStyle name="Comma 6 2" xfId="669" xr:uid="{00000000-0005-0000-0000-00005E030000}"/>
    <cellStyle name="Comma 6 2 2" xfId="8114" xr:uid="{00000000-0005-0000-0000-00005F030000}"/>
    <cellStyle name="Comma 6 3" xfId="670" xr:uid="{00000000-0005-0000-0000-000060030000}"/>
    <cellStyle name="Comma 6 3 2" xfId="8115" xr:uid="{00000000-0005-0000-0000-000061030000}"/>
    <cellStyle name="Comma 6 4" xfId="671" xr:uid="{00000000-0005-0000-0000-000062030000}"/>
    <cellStyle name="Comma 6 4 2" xfId="672" xr:uid="{00000000-0005-0000-0000-000063030000}"/>
    <cellStyle name="Comma 6 4 2 2" xfId="8117" xr:uid="{00000000-0005-0000-0000-000064030000}"/>
    <cellStyle name="Comma 6 4 3" xfId="8116" xr:uid="{00000000-0005-0000-0000-000065030000}"/>
    <cellStyle name="Comma 6 5" xfId="8113" xr:uid="{00000000-0005-0000-0000-000066030000}"/>
    <cellStyle name="Comma 60" xfId="673" xr:uid="{00000000-0005-0000-0000-000067030000}"/>
    <cellStyle name="Comma 60 2" xfId="8118" xr:uid="{00000000-0005-0000-0000-000068030000}"/>
    <cellStyle name="Comma 61" xfId="674" xr:uid="{00000000-0005-0000-0000-000069030000}"/>
    <cellStyle name="Comma 61 2" xfId="8119" xr:uid="{00000000-0005-0000-0000-00006A030000}"/>
    <cellStyle name="Comma 62" xfId="675" xr:uid="{00000000-0005-0000-0000-00006B030000}"/>
    <cellStyle name="Comma 62 2" xfId="8120" xr:uid="{00000000-0005-0000-0000-00006C030000}"/>
    <cellStyle name="Comma 63" xfId="676" xr:uid="{00000000-0005-0000-0000-00006D030000}"/>
    <cellStyle name="Comma 63 2" xfId="8121" xr:uid="{00000000-0005-0000-0000-00006E030000}"/>
    <cellStyle name="Comma 64" xfId="677" xr:uid="{00000000-0005-0000-0000-00006F030000}"/>
    <cellStyle name="Comma 64 2" xfId="8122" xr:uid="{00000000-0005-0000-0000-000070030000}"/>
    <cellStyle name="Comma 65" xfId="7892" xr:uid="{00000000-0005-0000-0000-000071030000}"/>
    <cellStyle name="Comma 65 2" xfId="8139" xr:uid="{00000000-0005-0000-0000-000072030000}"/>
    <cellStyle name="Comma 66" xfId="7893" xr:uid="{00000000-0005-0000-0000-000073030000}"/>
    <cellStyle name="Comma 66 2" xfId="8140" xr:uid="{00000000-0005-0000-0000-000074030000}"/>
    <cellStyle name="Comma 67" xfId="8" xr:uid="{00000000-0005-0000-0000-000075030000}"/>
    <cellStyle name="Comma 67 2" xfId="7910" xr:uid="{00000000-0005-0000-0000-000076030000}"/>
    <cellStyle name="Comma 68" xfId="7901" xr:uid="{00000000-0005-0000-0000-000077030000}"/>
    <cellStyle name="Comma 68 2" xfId="8141" xr:uid="{00000000-0005-0000-0000-000078030000}"/>
    <cellStyle name="Comma 69" xfId="7904" xr:uid="{00000000-0005-0000-0000-000079030000}"/>
    <cellStyle name="Comma 69 2" xfId="8143" xr:uid="{00000000-0005-0000-0000-00007A030000}"/>
    <cellStyle name="Comma 7" xfId="678" xr:uid="{00000000-0005-0000-0000-00007B030000}"/>
    <cellStyle name="Comma 7 2" xfId="679" xr:uid="{00000000-0005-0000-0000-00007C030000}"/>
    <cellStyle name="Comma 7 2 2" xfId="8124" xr:uid="{00000000-0005-0000-0000-00007D030000}"/>
    <cellStyle name="Comma 7 3" xfId="680" xr:uid="{00000000-0005-0000-0000-00007E030000}"/>
    <cellStyle name="Comma 7 3 2" xfId="8125" xr:uid="{00000000-0005-0000-0000-00007F030000}"/>
    <cellStyle name="Comma 7 4" xfId="8123" xr:uid="{00000000-0005-0000-0000-000080030000}"/>
    <cellStyle name="Comma 70" xfId="7908" xr:uid="{00000000-0005-0000-0000-000081030000}"/>
    <cellStyle name="Comma 70 2" xfId="8146" xr:uid="{00000000-0005-0000-0000-000082030000}"/>
    <cellStyle name="Comma 71" xfId="7909" xr:uid="{00000000-0005-0000-0000-000083030000}"/>
    <cellStyle name="Comma 72" xfId="8138" xr:uid="{00000000-0005-0000-0000-000084030000}"/>
    <cellStyle name="Comma 73" xfId="8148" xr:uid="{00000000-0005-0000-0000-000085030000}"/>
    <cellStyle name="Comma 74" xfId="8137" xr:uid="{00000000-0005-0000-0000-000086030000}"/>
    <cellStyle name="Comma 75" xfId="8147" xr:uid="{00000000-0005-0000-0000-000087030000}"/>
    <cellStyle name="Comma 8" xfId="681" xr:uid="{00000000-0005-0000-0000-000088030000}"/>
    <cellStyle name="Comma 8 2" xfId="682" xr:uid="{00000000-0005-0000-0000-000089030000}"/>
    <cellStyle name="Comma 8 2 2" xfId="8127" xr:uid="{00000000-0005-0000-0000-00008A030000}"/>
    <cellStyle name="Comma 8 3" xfId="683" xr:uid="{00000000-0005-0000-0000-00008B030000}"/>
    <cellStyle name="Comma 8 3 2" xfId="8128" xr:uid="{00000000-0005-0000-0000-00008C030000}"/>
    <cellStyle name="Comma 8 4" xfId="8126" xr:uid="{00000000-0005-0000-0000-00008D030000}"/>
    <cellStyle name="Comma 9" xfId="684" xr:uid="{00000000-0005-0000-0000-00008E030000}"/>
    <cellStyle name="Comma 9 2" xfId="685" xr:uid="{00000000-0005-0000-0000-00008F030000}"/>
    <cellStyle name="Comma 9 2 2" xfId="8130" xr:uid="{00000000-0005-0000-0000-000090030000}"/>
    <cellStyle name="Comma 9 3" xfId="8129" xr:uid="{00000000-0005-0000-0000-000091030000}"/>
    <cellStyle name="Comma no zeroes" xfId="686" xr:uid="{00000000-0005-0000-0000-000092030000}"/>
    <cellStyle name="Comma no zeroes 2" xfId="687" xr:uid="{00000000-0005-0000-0000-000093030000}"/>
    <cellStyle name="Comma one decimal no zeroes" xfId="688" xr:uid="{00000000-0005-0000-0000-000094030000}"/>
    <cellStyle name="Comma one decimal no zeroes 2" xfId="689" xr:uid="{00000000-0005-0000-0000-000095030000}"/>
    <cellStyle name="Comment" xfId="690" xr:uid="{00000000-0005-0000-0000-000096030000}"/>
    <cellStyle name="Comments" xfId="691" xr:uid="{00000000-0005-0000-0000-000097030000}"/>
    <cellStyle name="Comments 2" xfId="692" xr:uid="{00000000-0005-0000-0000-000098030000}"/>
    <cellStyle name="Comments 2 2" xfId="693" xr:uid="{00000000-0005-0000-0000-000099030000}"/>
    <cellStyle name="Comments 2 3" xfId="694" xr:uid="{00000000-0005-0000-0000-00009A030000}"/>
    <cellStyle name="Comments 3" xfId="695" xr:uid="{00000000-0005-0000-0000-00009B030000}"/>
    <cellStyle name="Comments 3 2" xfId="696" xr:uid="{00000000-0005-0000-0000-00009C030000}"/>
    <cellStyle name="Comments 4" xfId="697" xr:uid="{00000000-0005-0000-0000-00009D030000}"/>
    <cellStyle name="Comments 4 2" xfId="698" xr:uid="{00000000-0005-0000-0000-00009E030000}"/>
    <cellStyle name="Comments 5" xfId="699" xr:uid="{00000000-0005-0000-0000-00009F030000}"/>
    <cellStyle name="Comments 5 2" xfId="700" xr:uid="{00000000-0005-0000-0000-0000A0030000}"/>
    <cellStyle name="Comments 6" xfId="701" xr:uid="{00000000-0005-0000-0000-0000A1030000}"/>
    <cellStyle name="Comments 7" xfId="702" xr:uid="{00000000-0005-0000-0000-0000A2030000}"/>
    <cellStyle name="Comments_1" xfId="703" xr:uid="{00000000-0005-0000-0000-0000A3030000}"/>
    <cellStyle name="Constant_RP" xfId="704" xr:uid="{00000000-0005-0000-0000-0000A4030000}"/>
    <cellStyle name="ConstantLbl_RP" xfId="705" xr:uid="{00000000-0005-0000-0000-0000A5030000}"/>
    <cellStyle name="Constants" xfId="706" xr:uid="{00000000-0005-0000-0000-0000A6030000}"/>
    <cellStyle name="Constants 2" xfId="707" xr:uid="{00000000-0005-0000-0000-0000A7030000}"/>
    <cellStyle name="Constants 3" xfId="708" xr:uid="{00000000-0005-0000-0000-0000A8030000}"/>
    <cellStyle name="Content1" xfId="709" xr:uid="{00000000-0005-0000-0000-0000A9030000}"/>
    <cellStyle name="Content1 2" xfId="710" xr:uid="{00000000-0005-0000-0000-0000AA030000}"/>
    <cellStyle name="Content1 3" xfId="711" xr:uid="{00000000-0005-0000-0000-0000AB030000}"/>
    <cellStyle name="Content2" xfId="712" xr:uid="{00000000-0005-0000-0000-0000AC030000}"/>
    <cellStyle name="Content2 2" xfId="713" xr:uid="{00000000-0005-0000-0000-0000AD030000}"/>
    <cellStyle name="Content2 3" xfId="714" xr:uid="{00000000-0005-0000-0000-0000AE030000}"/>
    <cellStyle name="Country Data_Normal" xfId="715" xr:uid="{00000000-0005-0000-0000-0000AF030000}"/>
    <cellStyle name="CountryTitle" xfId="716" xr:uid="{00000000-0005-0000-0000-0000B0030000}"/>
    <cellStyle name="Currency [0] 2" xfId="717" xr:uid="{00000000-0005-0000-0000-0000B1030000}"/>
    <cellStyle name="Currency [0] 2 2" xfId="8131" xr:uid="{00000000-0005-0000-0000-0000B2030000}"/>
    <cellStyle name="Currency [0] 3" xfId="718" xr:uid="{00000000-0005-0000-0000-0000B3030000}"/>
    <cellStyle name="Currency [0] 3 2" xfId="8132" xr:uid="{00000000-0005-0000-0000-0000B4030000}"/>
    <cellStyle name="Currency [0] 4" xfId="719" xr:uid="{00000000-0005-0000-0000-0000B5030000}"/>
    <cellStyle name="Currency [0] 4 2" xfId="8133" xr:uid="{00000000-0005-0000-0000-0000B6030000}"/>
    <cellStyle name="Currency 2" xfId="720" xr:uid="{00000000-0005-0000-0000-0000B7030000}"/>
    <cellStyle name="Currency 2 2" xfId="8134" xr:uid="{00000000-0005-0000-0000-0000B8030000}"/>
    <cellStyle name="Currency 2 2 2" xfId="8174" xr:uid="{14984D00-5394-436E-BD48-78A210A9D3E9}"/>
    <cellStyle name="Currency 2 3" xfId="8396" xr:uid="{8A7CE335-81C4-4920-82B2-381EB8B8694E}"/>
    <cellStyle name="Currency 2 4" xfId="8173" xr:uid="{79470914-82DA-4698-A2E5-06B7D3690C99}"/>
    <cellStyle name="Currency 3" xfId="721" xr:uid="{00000000-0005-0000-0000-0000B9030000}"/>
    <cellStyle name="Currency 3 2" xfId="8135" xr:uid="{00000000-0005-0000-0000-0000BA030000}"/>
    <cellStyle name="Currency 4" xfId="722" xr:uid="{00000000-0005-0000-0000-0000BB030000}"/>
    <cellStyle name="Currency 4 2" xfId="8136" xr:uid="{00000000-0005-0000-0000-0000BC030000}"/>
    <cellStyle name="Currency 5" xfId="12" xr:uid="{00000000-0005-0000-0000-0000BD030000}"/>
    <cellStyle name="Currency 5 2" xfId="7911" xr:uid="{00000000-0005-0000-0000-0000BE030000}"/>
    <cellStyle name="Currency 6" xfId="7902" xr:uid="{00000000-0005-0000-0000-0000BF030000}"/>
    <cellStyle name="Currency 6 2" xfId="8142" xr:uid="{00000000-0005-0000-0000-0000C0030000}"/>
    <cellStyle name="CustomizationGreenCells" xfId="723" xr:uid="{00000000-0005-0000-0000-0000C1030000}"/>
    <cellStyle name="CustomizationGreenCells 2" xfId="724" xr:uid="{00000000-0005-0000-0000-0000C2030000}"/>
    <cellStyle name="CustomizationGreenCells 3" xfId="725" xr:uid="{00000000-0005-0000-0000-0000C3030000}"/>
    <cellStyle name="Data" xfId="726" xr:uid="{00000000-0005-0000-0000-0000C4030000}"/>
    <cellStyle name="Description" xfId="727" xr:uid="{00000000-0005-0000-0000-0000C5030000}"/>
    <cellStyle name="Description 2" xfId="8175" xr:uid="{A8C6A054-FDF5-4EA2-88CB-3EBA12572FDE}"/>
    <cellStyle name="Direction" xfId="728" xr:uid="{00000000-0005-0000-0000-0000C6030000}"/>
    <cellStyle name="DM" xfId="729" xr:uid="{00000000-0005-0000-0000-0000C7030000}"/>
    <cellStyle name="Dollar" xfId="730" xr:uid="{00000000-0005-0000-0000-0000C8030000}"/>
    <cellStyle name="Dollars" xfId="731" xr:uid="{00000000-0005-0000-0000-0000C9030000}"/>
    <cellStyle name="Dollars 2" xfId="732" xr:uid="{00000000-0005-0000-0000-0000CA030000}"/>
    <cellStyle name="Dollars 3" xfId="733" xr:uid="{00000000-0005-0000-0000-0000CB030000}"/>
    <cellStyle name="Dollars 3 2" xfId="734" xr:uid="{00000000-0005-0000-0000-0000CC030000}"/>
    <cellStyle name="Dollars 3 3" xfId="735" xr:uid="{00000000-0005-0000-0000-0000CD030000}"/>
    <cellStyle name="Dollars 3 3 2" xfId="736" xr:uid="{00000000-0005-0000-0000-0000CE030000}"/>
    <cellStyle name="Dollars 4" xfId="737" xr:uid="{00000000-0005-0000-0000-0000CF030000}"/>
    <cellStyle name="Dollars 4 2" xfId="738" xr:uid="{00000000-0005-0000-0000-0000D0030000}"/>
    <cellStyle name="Dollars(0)" xfId="739" xr:uid="{00000000-0005-0000-0000-0000D1030000}"/>
    <cellStyle name="Dollars(0) 2" xfId="740" xr:uid="{00000000-0005-0000-0000-0000D2030000}"/>
    <cellStyle name="Dollars(0) 3" xfId="741" xr:uid="{00000000-0005-0000-0000-0000D3030000}"/>
    <cellStyle name="Dollars(0) 3 2" xfId="742" xr:uid="{00000000-0005-0000-0000-0000D4030000}"/>
    <cellStyle name="Dollars(0) 3 3" xfId="743" xr:uid="{00000000-0005-0000-0000-0000D5030000}"/>
    <cellStyle name="Dollars(0) 3 3 2" xfId="744" xr:uid="{00000000-0005-0000-0000-0000D6030000}"/>
    <cellStyle name="Dollars(0) 4" xfId="745" xr:uid="{00000000-0005-0000-0000-0000D7030000}"/>
    <cellStyle name="Dollars(0) 4 2" xfId="746" xr:uid="{00000000-0005-0000-0000-0000D8030000}"/>
    <cellStyle name="Dollars(0)_Gas Flow Dynamics" xfId="747" xr:uid="{00000000-0005-0000-0000-0000D9030000}"/>
    <cellStyle name="Dollars_DDATA" xfId="748" xr:uid="{00000000-0005-0000-0000-0000DA030000}"/>
    <cellStyle name="Empty_B_border" xfId="749" xr:uid="{00000000-0005-0000-0000-0000DB030000}"/>
    <cellStyle name="EmptyReference" xfId="750" xr:uid="{00000000-0005-0000-0000-0000DC030000}"/>
    <cellStyle name="Enlarged" xfId="751" xr:uid="{00000000-0005-0000-0000-0000DD030000}"/>
    <cellStyle name="EOS" xfId="752" xr:uid="{00000000-0005-0000-0000-0000DE030000}"/>
    <cellStyle name="ErrorCheck" xfId="753" xr:uid="{00000000-0005-0000-0000-0000DF030000}"/>
    <cellStyle name="ErrorCheck 2" xfId="754" xr:uid="{00000000-0005-0000-0000-0000E0030000}"/>
    <cellStyle name="ErrorCheck 3" xfId="755" xr:uid="{00000000-0005-0000-0000-0000E1030000}"/>
    <cellStyle name="ErrorCheck 3 2" xfId="756" xr:uid="{00000000-0005-0000-0000-0000E2030000}"/>
    <cellStyle name="ErrorCheck 3 3" xfId="757" xr:uid="{00000000-0005-0000-0000-0000E3030000}"/>
    <cellStyle name="ErrorCheck 3 3 2" xfId="758" xr:uid="{00000000-0005-0000-0000-0000E4030000}"/>
    <cellStyle name="ErrorCheck 4" xfId="759" xr:uid="{00000000-0005-0000-0000-0000E5030000}"/>
    <cellStyle name="ErrorCheck 4 2" xfId="760" xr:uid="{00000000-0005-0000-0000-0000E6030000}"/>
    <cellStyle name="ErrorCheck_Gas Flow Dynamics" xfId="761" xr:uid="{00000000-0005-0000-0000-0000E7030000}"/>
    <cellStyle name="Euro" xfId="762" xr:uid="{00000000-0005-0000-0000-0000E8030000}"/>
    <cellStyle name="Euro 2" xfId="763" xr:uid="{00000000-0005-0000-0000-0000E9030000}"/>
    <cellStyle name="Euro 3" xfId="764" xr:uid="{00000000-0005-0000-0000-0000EA030000}"/>
    <cellStyle name="Euro 3 2" xfId="765" xr:uid="{00000000-0005-0000-0000-0000EB030000}"/>
    <cellStyle name="Euro 4" xfId="766" xr:uid="{00000000-0005-0000-0000-0000EC030000}"/>
    <cellStyle name="Euro 5" xfId="767" xr:uid="{00000000-0005-0000-0000-0000ED030000}"/>
    <cellStyle name="Euro 6" xfId="8176" xr:uid="{11863621-C08D-4E3D-B89B-6B0A40AF1715}"/>
    <cellStyle name="Euro_FES2013 charts 2050 and progress" xfId="768" xr:uid="{00000000-0005-0000-0000-0000EE030000}"/>
    <cellStyle name="Explanatory Text 2" xfId="769" xr:uid="{00000000-0005-0000-0000-0000EF030000}"/>
    <cellStyle name="Explanatory Text 2 2" xfId="770" xr:uid="{00000000-0005-0000-0000-0000F0030000}"/>
    <cellStyle name="Explanatory Text 2 2 2" xfId="771" xr:uid="{00000000-0005-0000-0000-0000F1030000}"/>
    <cellStyle name="Explanatory Text 2 2 3" xfId="772" xr:uid="{00000000-0005-0000-0000-0000F2030000}"/>
    <cellStyle name="Explanatory Text 2 3" xfId="773" xr:uid="{00000000-0005-0000-0000-0000F3030000}"/>
    <cellStyle name="Explanatory Text 3" xfId="774" xr:uid="{00000000-0005-0000-0000-0000F4030000}"/>
    <cellStyle name="Explanatory Text 4" xfId="775" xr:uid="{00000000-0005-0000-0000-0000F5030000}"/>
    <cellStyle name="EYBlocked" xfId="776" xr:uid="{00000000-0005-0000-0000-0000F6030000}"/>
    <cellStyle name="EYBlocked 2" xfId="777" xr:uid="{00000000-0005-0000-0000-0000F7030000}"/>
    <cellStyle name="EYBlocked 3" xfId="778" xr:uid="{00000000-0005-0000-0000-0000F8030000}"/>
    <cellStyle name="EYCallUp" xfId="779" xr:uid="{00000000-0005-0000-0000-0000F9030000}"/>
    <cellStyle name="EYCallUp 2" xfId="780" xr:uid="{00000000-0005-0000-0000-0000FA030000}"/>
    <cellStyle name="EYCallUp 3" xfId="781" xr:uid="{00000000-0005-0000-0000-0000FB030000}"/>
    <cellStyle name="EYCheck" xfId="782" xr:uid="{00000000-0005-0000-0000-0000FC030000}"/>
    <cellStyle name="EYDate" xfId="783" xr:uid="{00000000-0005-0000-0000-0000FD030000}"/>
    <cellStyle name="EYDeviant" xfId="784" xr:uid="{00000000-0005-0000-0000-0000FE030000}"/>
    <cellStyle name="EYDeviant 2" xfId="785" xr:uid="{00000000-0005-0000-0000-0000FF030000}"/>
    <cellStyle name="EYDeviant 3" xfId="786" xr:uid="{00000000-0005-0000-0000-000000040000}"/>
    <cellStyle name="EYHeader1" xfId="787" xr:uid="{00000000-0005-0000-0000-000001040000}"/>
    <cellStyle name="EYHeader1 2" xfId="788" xr:uid="{00000000-0005-0000-0000-000002040000}"/>
    <cellStyle name="EYHeader1 2 2" xfId="789" xr:uid="{00000000-0005-0000-0000-000003040000}"/>
    <cellStyle name="EYHeader1 2 2 2" xfId="790" xr:uid="{00000000-0005-0000-0000-000004040000}"/>
    <cellStyle name="EYHeader1 2 2 3" xfId="791" xr:uid="{00000000-0005-0000-0000-000005040000}"/>
    <cellStyle name="EYHeader1 2 2 4" xfId="792" xr:uid="{00000000-0005-0000-0000-000006040000}"/>
    <cellStyle name="EYHeader1 2 2_Subsidy" xfId="793" xr:uid="{00000000-0005-0000-0000-000007040000}"/>
    <cellStyle name="EYHeader1 2 3" xfId="794" xr:uid="{00000000-0005-0000-0000-000008040000}"/>
    <cellStyle name="EYHeader1 2 4" xfId="795" xr:uid="{00000000-0005-0000-0000-000009040000}"/>
    <cellStyle name="EYHeader1 2 5" xfId="796" xr:uid="{00000000-0005-0000-0000-00000A040000}"/>
    <cellStyle name="EYHeader1 2_ST" xfId="797" xr:uid="{00000000-0005-0000-0000-00000B040000}"/>
    <cellStyle name="EYHeader1 3" xfId="798" xr:uid="{00000000-0005-0000-0000-00000C040000}"/>
    <cellStyle name="EYHeader1 3 10" xfId="799" xr:uid="{00000000-0005-0000-0000-00000D040000}"/>
    <cellStyle name="EYHeader1 3 2" xfId="800" xr:uid="{00000000-0005-0000-0000-00000E040000}"/>
    <cellStyle name="EYHeader1 3 3" xfId="801" xr:uid="{00000000-0005-0000-0000-00000F040000}"/>
    <cellStyle name="EYHeader1 3 4" xfId="802" xr:uid="{00000000-0005-0000-0000-000010040000}"/>
    <cellStyle name="EYHeader1 3 4 2" xfId="803" xr:uid="{00000000-0005-0000-0000-000011040000}"/>
    <cellStyle name="EYHeader1 3 4 2 2" xfId="804" xr:uid="{00000000-0005-0000-0000-000012040000}"/>
    <cellStyle name="EYHeader1 3 4 2 3" xfId="805" xr:uid="{00000000-0005-0000-0000-000013040000}"/>
    <cellStyle name="EYHeader1 3 4 2 4" xfId="806" xr:uid="{00000000-0005-0000-0000-000014040000}"/>
    <cellStyle name="EYHeader1 3 4 2 5" xfId="807" xr:uid="{00000000-0005-0000-0000-000015040000}"/>
    <cellStyle name="EYHeader1 3 4 2 6" xfId="808" xr:uid="{00000000-0005-0000-0000-000016040000}"/>
    <cellStyle name="EYHeader1 3 4 3" xfId="809" xr:uid="{00000000-0005-0000-0000-000017040000}"/>
    <cellStyle name="EYHeader1 3 4 3 2" xfId="810" xr:uid="{00000000-0005-0000-0000-000018040000}"/>
    <cellStyle name="EYHeader1 3 4 4" xfId="811" xr:uid="{00000000-0005-0000-0000-000019040000}"/>
    <cellStyle name="EYHeader1 3 4 5" xfId="812" xr:uid="{00000000-0005-0000-0000-00001A040000}"/>
    <cellStyle name="EYHeader1 3 4 6" xfId="813" xr:uid="{00000000-0005-0000-0000-00001B040000}"/>
    <cellStyle name="EYHeader1 3 4 7" xfId="814" xr:uid="{00000000-0005-0000-0000-00001C040000}"/>
    <cellStyle name="EYHeader1 3 4 8" xfId="815" xr:uid="{00000000-0005-0000-0000-00001D040000}"/>
    <cellStyle name="EYHeader1 3 5" xfId="816" xr:uid="{00000000-0005-0000-0000-00001E040000}"/>
    <cellStyle name="EYHeader1 3 5 2" xfId="817" xr:uid="{00000000-0005-0000-0000-00001F040000}"/>
    <cellStyle name="EYHeader1 3 5 2 2" xfId="818" xr:uid="{00000000-0005-0000-0000-000020040000}"/>
    <cellStyle name="EYHeader1 3 5 2 3" xfId="819" xr:uid="{00000000-0005-0000-0000-000021040000}"/>
    <cellStyle name="EYHeader1 3 5 2 4" xfId="820" xr:uid="{00000000-0005-0000-0000-000022040000}"/>
    <cellStyle name="EYHeader1 3 5 2 5" xfId="821" xr:uid="{00000000-0005-0000-0000-000023040000}"/>
    <cellStyle name="EYHeader1 3 5 2 6" xfId="822" xr:uid="{00000000-0005-0000-0000-000024040000}"/>
    <cellStyle name="EYHeader1 3 5 3" xfId="823" xr:uid="{00000000-0005-0000-0000-000025040000}"/>
    <cellStyle name="EYHeader1 3 5 3 2" xfId="824" xr:uid="{00000000-0005-0000-0000-000026040000}"/>
    <cellStyle name="EYHeader1 3 5 4" xfId="825" xr:uid="{00000000-0005-0000-0000-000027040000}"/>
    <cellStyle name="EYHeader1 3 5 5" xfId="826" xr:uid="{00000000-0005-0000-0000-000028040000}"/>
    <cellStyle name="EYHeader1 3 5 6" xfId="827" xr:uid="{00000000-0005-0000-0000-000029040000}"/>
    <cellStyle name="EYHeader1 3 5 7" xfId="828" xr:uid="{00000000-0005-0000-0000-00002A040000}"/>
    <cellStyle name="EYHeader1 3 5 8" xfId="829" xr:uid="{00000000-0005-0000-0000-00002B040000}"/>
    <cellStyle name="EYHeader1 3 6" xfId="830" xr:uid="{00000000-0005-0000-0000-00002C040000}"/>
    <cellStyle name="EYHeader1 3 6 2" xfId="831" xr:uid="{00000000-0005-0000-0000-00002D040000}"/>
    <cellStyle name="EYHeader1 3 7" xfId="832" xr:uid="{00000000-0005-0000-0000-00002E040000}"/>
    <cellStyle name="EYHeader1 3 8" xfId="833" xr:uid="{00000000-0005-0000-0000-00002F040000}"/>
    <cellStyle name="EYHeader1 3 9" xfId="834" xr:uid="{00000000-0005-0000-0000-000030040000}"/>
    <cellStyle name="EYHeader1 3_Subsidy" xfId="835" xr:uid="{00000000-0005-0000-0000-000031040000}"/>
    <cellStyle name="EYHeader1 4" xfId="836" xr:uid="{00000000-0005-0000-0000-000032040000}"/>
    <cellStyle name="EYHeader1 5" xfId="837" xr:uid="{00000000-0005-0000-0000-000033040000}"/>
    <cellStyle name="EYHeader1 5 2" xfId="838" xr:uid="{00000000-0005-0000-0000-000034040000}"/>
    <cellStyle name="EYHeader1 6" xfId="839" xr:uid="{00000000-0005-0000-0000-000035040000}"/>
    <cellStyle name="EYHeader1 6 2" xfId="840" xr:uid="{00000000-0005-0000-0000-000036040000}"/>
    <cellStyle name="EYHeader1 6 2 2" xfId="841" xr:uid="{00000000-0005-0000-0000-000037040000}"/>
    <cellStyle name="EYHeader1 6 2 3" xfId="842" xr:uid="{00000000-0005-0000-0000-000038040000}"/>
    <cellStyle name="EYHeader1 6 2 4" xfId="843" xr:uid="{00000000-0005-0000-0000-000039040000}"/>
    <cellStyle name="EYHeader1 6 2 5" xfId="844" xr:uid="{00000000-0005-0000-0000-00003A040000}"/>
    <cellStyle name="EYHeader1 6 2 6" xfId="845" xr:uid="{00000000-0005-0000-0000-00003B040000}"/>
    <cellStyle name="EYHeader1 6 3" xfId="846" xr:uid="{00000000-0005-0000-0000-00003C040000}"/>
    <cellStyle name="EYHeader1 6 3 2" xfId="847" xr:uid="{00000000-0005-0000-0000-00003D040000}"/>
    <cellStyle name="EYHeader1 6 4" xfId="848" xr:uid="{00000000-0005-0000-0000-00003E040000}"/>
    <cellStyle name="EYHeader1 6 5" xfId="849" xr:uid="{00000000-0005-0000-0000-00003F040000}"/>
    <cellStyle name="EYHeader1 6 6" xfId="850" xr:uid="{00000000-0005-0000-0000-000040040000}"/>
    <cellStyle name="EYHeader1 6 7" xfId="851" xr:uid="{00000000-0005-0000-0000-000041040000}"/>
    <cellStyle name="EYHeader1 6 8" xfId="852" xr:uid="{00000000-0005-0000-0000-000042040000}"/>
    <cellStyle name="EYHeader1_Calculations" xfId="853" xr:uid="{00000000-0005-0000-0000-000043040000}"/>
    <cellStyle name="EYHeader2" xfId="854" xr:uid="{00000000-0005-0000-0000-000044040000}"/>
    <cellStyle name="EYHeader3" xfId="855" xr:uid="{00000000-0005-0000-0000-000045040000}"/>
    <cellStyle name="EYInputDate" xfId="856" xr:uid="{00000000-0005-0000-0000-000046040000}"/>
    <cellStyle name="EYInputPercent" xfId="857" xr:uid="{00000000-0005-0000-0000-000047040000}"/>
    <cellStyle name="EYInputValue" xfId="858" xr:uid="{00000000-0005-0000-0000-000048040000}"/>
    <cellStyle name="EYNormal" xfId="859" xr:uid="{00000000-0005-0000-0000-000049040000}"/>
    <cellStyle name="EYPercent" xfId="860" xr:uid="{00000000-0005-0000-0000-00004A040000}"/>
    <cellStyle name="EYPercentCapped" xfId="861" xr:uid="{00000000-0005-0000-0000-00004B040000}"/>
    <cellStyle name="EYSubTotal" xfId="862" xr:uid="{00000000-0005-0000-0000-00004C040000}"/>
    <cellStyle name="EYSubTotal 10" xfId="863" xr:uid="{00000000-0005-0000-0000-00004D040000}"/>
    <cellStyle name="EYSubTotal 10 2" xfId="864" xr:uid="{00000000-0005-0000-0000-00004E040000}"/>
    <cellStyle name="EYSubTotal 10 2 2" xfId="865" xr:uid="{00000000-0005-0000-0000-00004F040000}"/>
    <cellStyle name="EYSubTotal 10 2 3" xfId="866" xr:uid="{00000000-0005-0000-0000-000050040000}"/>
    <cellStyle name="EYSubTotal 10 2 4" xfId="867" xr:uid="{00000000-0005-0000-0000-000051040000}"/>
    <cellStyle name="EYSubTotal 10 2 5" xfId="868" xr:uid="{00000000-0005-0000-0000-000052040000}"/>
    <cellStyle name="EYSubTotal 10 2 6" xfId="869" xr:uid="{00000000-0005-0000-0000-000053040000}"/>
    <cellStyle name="EYSubTotal 10 3" xfId="870" xr:uid="{00000000-0005-0000-0000-000054040000}"/>
    <cellStyle name="EYSubTotal 10 3 2" xfId="871" xr:uid="{00000000-0005-0000-0000-000055040000}"/>
    <cellStyle name="EYSubTotal 10 4" xfId="872" xr:uid="{00000000-0005-0000-0000-000056040000}"/>
    <cellStyle name="EYSubTotal 10 5" xfId="873" xr:uid="{00000000-0005-0000-0000-000057040000}"/>
    <cellStyle name="EYSubTotal 10 6" xfId="874" xr:uid="{00000000-0005-0000-0000-000058040000}"/>
    <cellStyle name="EYSubTotal 10 7" xfId="875" xr:uid="{00000000-0005-0000-0000-000059040000}"/>
    <cellStyle name="EYSubTotal 11" xfId="876" xr:uid="{00000000-0005-0000-0000-00005A040000}"/>
    <cellStyle name="EYSubTotal 11 2" xfId="877" xr:uid="{00000000-0005-0000-0000-00005B040000}"/>
    <cellStyle name="EYSubTotal 11 2 2" xfId="878" xr:uid="{00000000-0005-0000-0000-00005C040000}"/>
    <cellStyle name="EYSubTotal 11 2 3" xfId="879" xr:uid="{00000000-0005-0000-0000-00005D040000}"/>
    <cellStyle name="EYSubTotal 11 2 4" xfId="880" xr:uid="{00000000-0005-0000-0000-00005E040000}"/>
    <cellStyle name="EYSubTotal 11 2 5" xfId="881" xr:uid="{00000000-0005-0000-0000-00005F040000}"/>
    <cellStyle name="EYSubTotal 11 2 6" xfId="882" xr:uid="{00000000-0005-0000-0000-000060040000}"/>
    <cellStyle name="EYSubTotal 11 3" xfId="883" xr:uid="{00000000-0005-0000-0000-000061040000}"/>
    <cellStyle name="EYSubTotal 11 3 2" xfId="884" xr:uid="{00000000-0005-0000-0000-000062040000}"/>
    <cellStyle name="EYSubTotal 11 4" xfId="885" xr:uid="{00000000-0005-0000-0000-000063040000}"/>
    <cellStyle name="EYSubTotal 11 5" xfId="886" xr:uid="{00000000-0005-0000-0000-000064040000}"/>
    <cellStyle name="EYSubTotal 11 6" xfId="887" xr:uid="{00000000-0005-0000-0000-000065040000}"/>
    <cellStyle name="EYSubTotal 11 7" xfId="888" xr:uid="{00000000-0005-0000-0000-000066040000}"/>
    <cellStyle name="EYSubTotal 12" xfId="889" xr:uid="{00000000-0005-0000-0000-000067040000}"/>
    <cellStyle name="EYSubTotal 12 2" xfId="890" xr:uid="{00000000-0005-0000-0000-000068040000}"/>
    <cellStyle name="EYSubTotal 12 2 2" xfId="891" xr:uid="{00000000-0005-0000-0000-000069040000}"/>
    <cellStyle name="EYSubTotal 12 2 3" xfId="892" xr:uid="{00000000-0005-0000-0000-00006A040000}"/>
    <cellStyle name="EYSubTotal 12 2 4" xfId="893" xr:uid="{00000000-0005-0000-0000-00006B040000}"/>
    <cellStyle name="EYSubTotal 12 2 5" xfId="894" xr:uid="{00000000-0005-0000-0000-00006C040000}"/>
    <cellStyle name="EYSubTotal 12 2 6" xfId="895" xr:uid="{00000000-0005-0000-0000-00006D040000}"/>
    <cellStyle name="EYSubTotal 12 3" xfId="896" xr:uid="{00000000-0005-0000-0000-00006E040000}"/>
    <cellStyle name="EYSubTotal 12 3 2" xfId="897" xr:uid="{00000000-0005-0000-0000-00006F040000}"/>
    <cellStyle name="EYSubTotal 12 4" xfId="898" xr:uid="{00000000-0005-0000-0000-000070040000}"/>
    <cellStyle name="EYSubTotal 12 5" xfId="899" xr:uid="{00000000-0005-0000-0000-000071040000}"/>
    <cellStyle name="EYSubTotal 12 6" xfId="900" xr:uid="{00000000-0005-0000-0000-000072040000}"/>
    <cellStyle name="EYSubTotal 12 7" xfId="901" xr:uid="{00000000-0005-0000-0000-000073040000}"/>
    <cellStyle name="EYSubTotal 13" xfId="902" xr:uid="{00000000-0005-0000-0000-000074040000}"/>
    <cellStyle name="EYSubTotal 13 2" xfId="903" xr:uid="{00000000-0005-0000-0000-000075040000}"/>
    <cellStyle name="EYSubTotal 13 3" xfId="904" xr:uid="{00000000-0005-0000-0000-000076040000}"/>
    <cellStyle name="EYSubTotal 13 4" xfId="905" xr:uid="{00000000-0005-0000-0000-000077040000}"/>
    <cellStyle name="EYSubTotal 13 5" xfId="906" xr:uid="{00000000-0005-0000-0000-000078040000}"/>
    <cellStyle name="EYSubTotal 13 6" xfId="907" xr:uid="{00000000-0005-0000-0000-000079040000}"/>
    <cellStyle name="EYSubTotal 14" xfId="908" xr:uid="{00000000-0005-0000-0000-00007A040000}"/>
    <cellStyle name="EYSubTotal 14 2" xfId="909" xr:uid="{00000000-0005-0000-0000-00007B040000}"/>
    <cellStyle name="EYSubTotal 15" xfId="910" xr:uid="{00000000-0005-0000-0000-00007C040000}"/>
    <cellStyle name="EYSubTotal 16" xfId="911" xr:uid="{00000000-0005-0000-0000-00007D040000}"/>
    <cellStyle name="EYSubTotal 17" xfId="912" xr:uid="{00000000-0005-0000-0000-00007E040000}"/>
    <cellStyle name="EYSubTotal 18" xfId="913" xr:uid="{00000000-0005-0000-0000-00007F040000}"/>
    <cellStyle name="EYSubTotal 19" xfId="914" xr:uid="{00000000-0005-0000-0000-000080040000}"/>
    <cellStyle name="EYSubTotal 2" xfId="915" xr:uid="{00000000-0005-0000-0000-000081040000}"/>
    <cellStyle name="EYSubTotal 2 10" xfId="916" xr:uid="{00000000-0005-0000-0000-000082040000}"/>
    <cellStyle name="EYSubTotal 2 10 2" xfId="917" xr:uid="{00000000-0005-0000-0000-000083040000}"/>
    <cellStyle name="EYSubTotal 2 10 2 2" xfId="918" xr:uid="{00000000-0005-0000-0000-000084040000}"/>
    <cellStyle name="EYSubTotal 2 10 2 3" xfId="919" xr:uid="{00000000-0005-0000-0000-000085040000}"/>
    <cellStyle name="EYSubTotal 2 10 2 4" xfId="920" xr:uid="{00000000-0005-0000-0000-000086040000}"/>
    <cellStyle name="EYSubTotal 2 10 2 5" xfId="921" xr:uid="{00000000-0005-0000-0000-000087040000}"/>
    <cellStyle name="EYSubTotal 2 10 2 6" xfId="922" xr:uid="{00000000-0005-0000-0000-000088040000}"/>
    <cellStyle name="EYSubTotal 2 10 3" xfId="923" xr:uid="{00000000-0005-0000-0000-000089040000}"/>
    <cellStyle name="EYSubTotal 2 10 3 2" xfId="924" xr:uid="{00000000-0005-0000-0000-00008A040000}"/>
    <cellStyle name="EYSubTotal 2 10 4" xfId="925" xr:uid="{00000000-0005-0000-0000-00008B040000}"/>
    <cellStyle name="EYSubTotal 2 10 5" xfId="926" xr:uid="{00000000-0005-0000-0000-00008C040000}"/>
    <cellStyle name="EYSubTotal 2 10 6" xfId="927" xr:uid="{00000000-0005-0000-0000-00008D040000}"/>
    <cellStyle name="EYSubTotal 2 10 7" xfId="928" xr:uid="{00000000-0005-0000-0000-00008E040000}"/>
    <cellStyle name="EYSubTotal 2 11" xfId="929" xr:uid="{00000000-0005-0000-0000-00008F040000}"/>
    <cellStyle name="EYSubTotal 2 11 2" xfId="930" xr:uid="{00000000-0005-0000-0000-000090040000}"/>
    <cellStyle name="EYSubTotal 2 11 3" xfId="931" xr:uid="{00000000-0005-0000-0000-000091040000}"/>
    <cellStyle name="EYSubTotal 2 11 4" xfId="932" xr:uid="{00000000-0005-0000-0000-000092040000}"/>
    <cellStyle name="EYSubTotal 2 11 5" xfId="933" xr:uid="{00000000-0005-0000-0000-000093040000}"/>
    <cellStyle name="EYSubTotal 2 11 6" xfId="934" xr:uid="{00000000-0005-0000-0000-000094040000}"/>
    <cellStyle name="EYSubTotal 2 12" xfId="935" xr:uid="{00000000-0005-0000-0000-000095040000}"/>
    <cellStyle name="EYSubTotal 2 12 2" xfId="936" xr:uid="{00000000-0005-0000-0000-000096040000}"/>
    <cellStyle name="EYSubTotal 2 13" xfId="937" xr:uid="{00000000-0005-0000-0000-000097040000}"/>
    <cellStyle name="EYSubTotal 2 14" xfId="938" xr:uid="{00000000-0005-0000-0000-000098040000}"/>
    <cellStyle name="EYSubTotal 2 15" xfId="939" xr:uid="{00000000-0005-0000-0000-000099040000}"/>
    <cellStyle name="EYSubTotal 2 16" xfId="940" xr:uid="{00000000-0005-0000-0000-00009A040000}"/>
    <cellStyle name="EYSubTotal 2 17" xfId="941" xr:uid="{00000000-0005-0000-0000-00009B040000}"/>
    <cellStyle name="EYSubTotal 2 2" xfId="942" xr:uid="{00000000-0005-0000-0000-00009C040000}"/>
    <cellStyle name="EYSubTotal 2 2 10" xfId="943" xr:uid="{00000000-0005-0000-0000-00009D040000}"/>
    <cellStyle name="EYSubTotal 2 2 10 2" xfId="944" xr:uid="{00000000-0005-0000-0000-00009E040000}"/>
    <cellStyle name="EYSubTotal 2 2 11" xfId="945" xr:uid="{00000000-0005-0000-0000-00009F040000}"/>
    <cellStyle name="EYSubTotal 2 2 12" xfId="946" xr:uid="{00000000-0005-0000-0000-0000A0040000}"/>
    <cellStyle name="EYSubTotal 2 2 13" xfId="947" xr:uid="{00000000-0005-0000-0000-0000A1040000}"/>
    <cellStyle name="EYSubTotal 2 2 14" xfId="948" xr:uid="{00000000-0005-0000-0000-0000A2040000}"/>
    <cellStyle name="EYSubTotal 2 2 2" xfId="949" xr:uid="{00000000-0005-0000-0000-0000A3040000}"/>
    <cellStyle name="EYSubTotal 2 2 2 2" xfId="950" xr:uid="{00000000-0005-0000-0000-0000A4040000}"/>
    <cellStyle name="EYSubTotal 2 2 2 2 2" xfId="951" xr:uid="{00000000-0005-0000-0000-0000A5040000}"/>
    <cellStyle name="EYSubTotal 2 2 2 2 2 2" xfId="952" xr:uid="{00000000-0005-0000-0000-0000A6040000}"/>
    <cellStyle name="EYSubTotal 2 2 2 2 2 3" xfId="953" xr:uid="{00000000-0005-0000-0000-0000A7040000}"/>
    <cellStyle name="EYSubTotal 2 2 2 2 2 4" xfId="954" xr:uid="{00000000-0005-0000-0000-0000A8040000}"/>
    <cellStyle name="EYSubTotal 2 2 2 2 2 5" xfId="955" xr:uid="{00000000-0005-0000-0000-0000A9040000}"/>
    <cellStyle name="EYSubTotal 2 2 2 2 2 6" xfId="956" xr:uid="{00000000-0005-0000-0000-0000AA040000}"/>
    <cellStyle name="EYSubTotal 2 2 2 2 3" xfId="957" xr:uid="{00000000-0005-0000-0000-0000AB040000}"/>
    <cellStyle name="EYSubTotal 2 2 2 2 3 2" xfId="958" xr:uid="{00000000-0005-0000-0000-0000AC040000}"/>
    <cellStyle name="EYSubTotal 2 2 2 2 4" xfId="959" xr:uid="{00000000-0005-0000-0000-0000AD040000}"/>
    <cellStyle name="EYSubTotal 2 2 2 2 5" xfId="960" xr:uid="{00000000-0005-0000-0000-0000AE040000}"/>
    <cellStyle name="EYSubTotal 2 2 2 2 6" xfId="961" xr:uid="{00000000-0005-0000-0000-0000AF040000}"/>
    <cellStyle name="EYSubTotal 2 2 2 2 7" xfId="962" xr:uid="{00000000-0005-0000-0000-0000B0040000}"/>
    <cellStyle name="EYSubTotal 2 2 2 3" xfId="963" xr:uid="{00000000-0005-0000-0000-0000B1040000}"/>
    <cellStyle name="EYSubTotal 2 2 2 3 2" xfId="964" xr:uid="{00000000-0005-0000-0000-0000B2040000}"/>
    <cellStyle name="EYSubTotal 2 2 2 3 3" xfId="965" xr:uid="{00000000-0005-0000-0000-0000B3040000}"/>
    <cellStyle name="EYSubTotal 2 2 2 3 4" xfId="966" xr:uid="{00000000-0005-0000-0000-0000B4040000}"/>
    <cellStyle name="EYSubTotal 2 2 2 3 5" xfId="967" xr:uid="{00000000-0005-0000-0000-0000B5040000}"/>
    <cellStyle name="EYSubTotal 2 2 2 3 6" xfId="968" xr:uid="{00000000-0005-0000-0000-0000B6040000}"/>
    <cellStyle name="EYSubTotal 2 2 2 4" xfId="969" xr:uid="{00000000-0005-0000-0000-0000B7040000}"/>
    <cellStyle name="EYSubTotal 2 2 2 4 2" xfId="970" xr:uid="{00000000-0005-0000-0000-0000B8040000}"/>
    <cellStyle name="EYSubTotal 2 2 2 5" xfId="971" xr:uid="{00000000-0005-0000-0000-0000B9040000}"/>
    <cellStyle name="EYSubTotal 2 2 2 6" xfId="972" xr:uid="{00000000-0005-0000-0000-0000BA040000}"/>
    <cellStyle name="EYSubTotal 2 2 2 7" xfId="973" xr:uid="{00000000-0005-0000-0000-0000BB040000}"/>
    <cellStyle name="EYSubTotal 2 2 2 8" xfId="974" xr:uid="{00000000-0005-0000-0000-0000BC040000}"/>
    <cellStyle name="EYSubTotal 2 2 2_Subsidy" xfId="975" xr:uid="{00000000-0005-0000-0000-0000BD040000}"/>
    <cellStyle name="EYSubTotal 2 2 3" xfId="976" xr:uid="{00000000-0005-0000-0000-0000BE040000}"/>
    <cellStyle name="EYSubTotal 2 2 3 2" xfId="977" xr:uid="{00000000-0005-0000-0000-0000BF040000}"/>
    <cellStyle name="EYSubTotal 2 2 3 2 2" xfId="978" xr:uid="{00000000-0005-0000-0000-0000C0040000}"/>
    <cellStyle name="EYSubTotal 2 2 3 2 3" xfId="979" xr:uid="{00000000-0005-0000-0000-0000C1040000}"/>
    <cellStyle name="EYSubTotal 2 2 3 2 4" xfId="980" xr:uid="{00000000-0005-0000-0000-0000C2040000}"/>
    <cellStyle name="EYSubTotal 2 2 3 2 5" xfId="981" xr:uid="{00000000-0005-0000-0000-0000C3040000}"/>
    <cellStyle name="EYSubTotal 2 2 3 2 6" xfId="982" xr:uid="{00000000-0005-0000-0000-0000C4040000}"/>
    <cellStyle name="EYSubTotal 2 2 3 3" xfId="983" xr:uid="{00000000-0005-0000-0000-0000C5040000}"/>
    <cellStyle name="EYSubTotal 2 2 3 3 2" xfId="984" xr:uid="{00000000-0005-0000-0000-0000C6040000}"/>
    <cellStyle name="EYSubTotal 2 2 3 4" xfId="985" xr:uid="{00000000-0005-0000-0000-0000C7040000}"/>
    <cellStyle name="EYSubTotal 2 2 3 5" xfId="986" xr:uid="{00000000-0005-0000-0000-0000C8040000}"/>
    <cellStyle name="EYSubTotal 2 2 3 6" xfId="987" xr:uid="{00000000-0005-0000-0000-0000C9040000}"/>
    <cellStyle name="EYSubTotal 2 2 3 7" xfId="988" xr:uid="{00000000-0005-0000-0000-0000CA040000}"/>
    <cellStyle name="EYSubTotal 2 2 4" xfId="989" xr:uid="{00000000-0005-0000-0000-0000CB040000}"/>
    <cellStyle name="EYSubTotal 2 2 4 2" xfId="990" xr:uid="{00000000-0005-0000-0000-0000CC040000}"/>
    <cellStyle name="EYSubTotal 2 2 4 2 2" xfId="991" xr:uid="{00000000-0005-0000-0000-0000CD040000}"/>
    <cellStyle name="EYSubTotal 2 2 4 2 3" xfId="992" xr:uid="{00000000-0005-0000-0000-0000CE040000}"/>
    <cellStyle name="EYSubTotal 2 2 4 2 4" xfId="993" xr:uid="{00000000-0005-0000-0000-0000CF040000}"/>
    <cellStyle name="EYSubTotal 2 2 4 2 5" xfId="994" xr:uid="{00000000-0005-0000-0000-0000D0040000}"/>
    <cellStyle name="EYSubTotal 2 2 4 2 6" xfId="995" xr:uid="{00000000-0005-0000-0000-0000D1040000}"/>
    <cellStyle name="EYSubTotal 2 2 4 3" xfId="996" xr:uid="{00000000-0005-0000-0000-0000D2040000}"/>
    <cellStyle name="EYSubTotal 2 2 4 3 2" xfId="997" xr:uid="{00000000-0005-0000-0000-0000D3040000}"/>
    <cellStyle name="EYSubTotal 2 2 4 4" xfId="998" xr:uid="{00000000-0005-0000-0000-0000D4040000}"/>
    <cellStyle name="EYSubTotal 2 2 4 5" xfId="999" xr:uid="{00000000-0005-0000-0000-0000D5040000}"/>
    <cellStyle name="EYSubTotal 2 2 4 6" xfId="1000" xr:uid="{00000000-0005-0000-0000-0000D6040000}"/>
    <cellStyle name="EYSubTotal 2 2 4 7" xfId="1001" xr:uid="{00000000-0005-0000-0000-0000D7040000}"/>
    <cellStyle name="EYSubTotal 2 2 5" xfId="1002" xr:uid="{00000000-0005-0000-0000-0000D8040000}"/>
    <cellStyle name="EYSubTotal 2 2 5 2" xfId="1003" xr:uid="{00000000-0005-0000-0000-0000D9040000}"/>
    <cellStyle name="EYSubTotal 2 2 5 2 2" xfId="1004" xr:uid="{00000000-0005-0000-0000-0000DA040000}"/>
    <cellStyle name="EYSubTotal 2 2 5 2 3" xfId="1005" xr:uid="{00000000-0005-0000-0000-0000DB040000}"/>
    <cellStyle name="EYSubTotal 2 2 5 2 4" xfId="1006" xr:uid="{00000000-0005-0000-0000-0000DC040000}"/>
    <cellStyle name="EYSubTotal 2 2 5 2 5" xfId="1007" xr:uid="{00000000-0005-0000-0000-0000DD040000}"/>
    <cellStyle name="EYSubTotal 2 2 5 2 6" xfId="1008" xr:uid="{00000000-0005-0000-0000-0000DE040000}"/>
    <cellStyle name="EYSubTotal 2 2 5 3" xfId="1009" xr:uid="{00000000-0005-0000-0000-0000DF040000}"/>
    <cellStyle name="EYSubTotal 2 2 5 3 2" xfId="1010" xr:uid="{00000000-0005-0000-0000-0000E0040000}"/>
    <cellStyle name="EYSubTotal 2 2 5 4" xfId="1011" xr:uid="{00000000-0005-0000-0000-0000E1040000}"/>
    <cellStyle name="EYSubTotal 2 2 5 5" xfId="1012" xr:uid="{00000000-0005-0000-0000-0000E2040000}"/>
    <cellStyle name="EYSubTotal 2 2 5 6" xfId="1013" xr:uid="{00000000-0005-0000-0000-0000E3040000}"/>
    <cellStyle name="EYSubTotal 2 2 5 7" xfId="1014" xr:uid="{00000000-0005-0000-0000-0000E4040000}"/>
    <cellStyle name="EYSubTotal 2 2 6" xfId="1015" xr:uid="{00000000-0005-0000-0000-0000E5040000}"/>
    <cellStyle name="EYSubTotal 2 2 6 2" xfId="1016" xr:uid="{00000000-0005-0000-0000-0000E6040000}"/>
    <cellStyle name="EYSubTotal 2 2 6 2 2" xfId="1017" xr:uid="{00000000-0005-0000-0000-0000E7040000}"/>
    <cellStyle name="EYSubTotal 2 2 6 2 3" xfId="1018" xr:uid="{00000000-0005-0000-0000-0000E8040000}"/>
    <cellStyle name="EYSubTotal 2 2 6 2 4" xfId="1019" xr:uid="{00000000-0005-0000-0000-0000E9040000}"/>
    <cellStyle name="EYSubTotal 2 2 6 2 5" xfId="1020" xr:uid="{00000000-0005-0000-0000-0000EA040000}"/>
    <cellStyle name="EYSubTotal 2 2 6 2 6" xfId="1021" xr:uid="{00000000-0005-0000-0000-0000EB040000}"/>
    <cellStyle name="EYSubTotal 2 2 6 3" xfId="1022" xr:uid="{00000000-0005-0000-0000-0000EC040000}"/>
    <cellStyle name="EYSubTotal 2 2 6 3 2" xfId="1023" xr:uid="{00000000-0005-0000-0000-0000ED040000}"/>
    <cellStyle name="EYSubTotal 2 2 6 4" xfId="1024" xr:uid="{00000000-0005-0000-0000-0000EE040000}"/>
    <cellStyle name="EYSubTotal 2 2 6 5" xfId="1025" xr:uid="{00000000-0005-0000-0000-0000EF040000}"/>
    <cellStyle name="EYSubTotal 2 2 6 6" xfId="1026" xr:uid="{00000000-0005-0000-0000-0000F0040000}"/>
    <cellStyle name="EYSubTotal 2 2 6 7" xfId="1027" xr:uid="{00000000-0005-0000-0000-0000F1040000}"/>
    <cellStyle name="EYSubTotal 2 2 7" xfId="1028" xr:uid="{00000000-0005-0000-0000-0000F2040000}"/>
    <cellStyle name="EYSubTotal 2 2 7 2" xfId="1029" xr:uid="{00000000-0005-0000-0000-0000F3040000}"/>
    <cellStyle name="EYSubTotal 2 2 7 2 2" xfId="1030" xr:uid="{00000000-0005-0000-0000-0000F4040000}"/>
    <cellStyle name="EYSubTotal 2 2 7 2 3" xfId="1031" xr:uid="{00000000-0005-0000-0000-0000F5040000}"/>
    <cellStyle name="EYSubTotal 2 2 7 2 4" xfId="1032" xr:uid="{00000000-0005-0000-0000-0000F6040000}"/>
    <cellStyle name="EYSubTotal 2 2 7 2 5" xfId="1033" xr:uid="{00000000-0005-0000-0000-0000F7040000}"/>
    <cellStyle name="EYSubTotal 2 2 7 2 6" xfId="1034" xr:uid="{00000000-0005-0000-0000-0000F8040000}"/>
    <cellStyle name="EYSubTotal 2 2 7 3" xfId="1035" xr:uid="{00000000-0005-0000-0000-0000F9040000}"/>
    <cellStyle name="EYSubTotal 2 2 7 3 2" xfId="1036" xr:uid="{00000000-0005-0000-0000-0000FA040000}"/>
    <cellStyle name="EYSubTotal 2 2 7 4" xfId="1037" xr:uid="{00000000-0005-0000-0000-0000FB040000}"/>
    <cellStyle name="EYSubTotal 2 2 7 5" xfId="1038" xr:uid="{00000000-0005-0000-0000-0000FC040000}"/>
    <cellStyle name="EYSubTotal 2 2 7 6" xfId="1039" xr:uid="{00000000-0005-0000-0000-0000FD040000}"/>
    <cellStyle name="EYSubTotal 2 2 7 7" xfId="1040" xr:uid="{00000000-0005-0000-0000-0000FE040000}"/>
    <cellStyle name="EYSubTotal 2 2 8" xfId="1041" xr:uid="{00000000-0005-0000-0000-0000FF040000}"/>
    <cellStyle name="EYSubTotal 2 2 8 2" xfId="1042" xr:uid="{00000000-0005-0000-0000-000000050000}"/>
    <cellStyle name="EYSubTotal 2 2 8 2 2" xfId="1043" xr:uid="{00000000-0005-0000-0000-000001050000}"/>
    <cellStyle name="EYSubTotal 2 2 8 2 3" xfId="1044" xr:uid="{00000000-0005-0000-0000-000002050000}"/>
    <cellStyle name="EYSubTotal 2 2 8 2 4" xfId="1045" xr:uid="{00000000-0005-0000-0000-000003050000}"/>
    <cellStyle name="EYSubTotal 2 2 8 2 5" xfId="1046" xr:uid="{00000000-0005-0000-0000-000004050000}"/>
    <cellStyle name="EYSubTotal 2 2 8 2 6" xfId="1047" xr:uid="{00000000-0005-0000-0000-000005050000}"/>
    <cellStyle name="EYSubTotal 2 2 8 3" xfId="1048" xr:uid="{00000000-0005-0000-0000-000006050000}"/>
    <cellStyle name="EYSubTotal 2 2 8 3 2" xfId="1049" xr:uid="{00000000-0005-0000-0000-000007050000}"/>
    <cellStyle name="EYSubTotal 2 2 8 4" xfId="1050" xr:uid="{00000000-0005-0000-0000-000008050000}"/>
    <cellStyle name="EYSubTotal 2 2 8 5" xfId="1051" xr:uid="{00000000-0005-0000-0000-000009050000}"/>
    <cellStyle name="EYSubTotal 2 2 8 6" xfId="1052" xr:uid="{00000000-0005-0000-0000-00000A050000}"/>
    <cellStyle name="EYSubTotal 2 2 8 7" xfId="1053" xr:uid="{00000000-0005-0000-0000-00000B050000}"/>
    <cellStyle name="EYSubTotal 2 2 9" xfId="1054" xr:uid="{00000000-0005-0000-0000-00000C050000}"/>
    <cellStyle name="EYSubTotal 2 2 9 2" xfId="1055" xr:uid="{00000000-0005-0000-0000-00000D050000}"/>
    <cellStyle name="EYSubTotal 2 2 9 3" xfId="1056" xr:uid="{00000000-0005-0000-0000-00000E050000}"/>
    <cellStyle name="EYSubTotal 2 2 9 4" xfId="1057" xr:uid="{00000000-0005-0000-0000-00000F050000}"/>
    <cellStyle name="EYSubTotal 2 2 9 5" xfId="1058" xr:uid="{00000000-0005-0000-0000-000010050000}"/>
    <cellStyle name="EYSubTotal 2 2 9 6" xfId="1059" xr:uid="{00000000-0005-0000-0000-000011050000}"/>
    <cellStyle name="EYSubTotal 2 2_Subsidy" xfId="1060" xr:uid="{00000000-0005-0000-0000-000012050000}"/>
    <cellStyle name="EYSubTotal 2 3" xfId="1061" xr:uid="{00000000-0005-0000-0000-000013050000}"/>
    <cellStyle name="EYSubTotal 2 3 10" xfId="1062" xr:uid="{00000000-0005-0000-0000-000014050000}"/>
    <cellStyle name="EYSubTotal 2 3 10 2" xfId="1063" xr:uid="{00000000-0005-0000-0000-000015050000}"/>
    <cellStyle name="EYSubTotal 2 3 11" xfId="1064" xr:uid="{00000000-0005-0000-0000-000016050000}"/>
    <cellStyle name="EYSubTotal 2 3 12" xfId="1065" xr:uid="{00000000-0005-0000-0000-000017050000}"/>
    <cellStyle name="EYSubTotal 2 3 13" xfId="1066" xr:uid="{00000000-0005-0000-0000-000018050000}"/>
    <cellStyle name="EYSubTotal 2 3 14" xfId="1067" xr:uid="{00000000-0005-0000-0000-000019050000}"/>
    <cellStyle name="EYSubTotal 2 3 2" xfId="1068" xr:uid="{00000000-0005-0000-0000-00001A050000}"/>
    <cellStyle name="EYSubTotal 2 3 2 2" xfId="1069" xr:uid="{00000000-0005-0000-0000-00001B050000}"/>
    <cellStyle name="EYSubTotal 2 3 2 2 2" xfId="1070" xr:uid="{00000000-0005-0000-0000-00001C050000}"/>
    <cellStyle name="EYSubTotal 2 3 2 2 2 2" xfId="1071" xr:uid="{00000000-0005-0000-0000-00001D050000}"/>
    <cellStyle name="EYSubTotal 2 3 2 2 2 3" xfId="1072" xr:uid="{00000000-0005-0000-0000-00001E050000}"/>
    <cellStyle name="EYSubTotal 2 3 2 2 2 4" xfId="1073" xr:uid="{00000000-0005-0000-0000-00001F050000}"/>
    <cellStyle name="EYSubTotal 2 3 2 2 2 5" xfId="1074" xr:uid="{00000000-0005-0000-0000-000020050000}"/>
    <cellStyle name="EYSubTotal 2 3 2 2 2 6" xfId="1075" xr:uid="{00000000-0005-0000-0000-000021050000}"/>
    <cellStyle name="EYSubTotal 2 3 2 2 3" xfId="1076" xr:uid="{00000000-0005-0000-0000-000022050000}"/>
    <cellStyle name="EYSubTotal 2 3 2 2 3 2" xfId="1077" xr:uid="{00000000-0005-0000-0000-000023050000}"/>
    <cellStyle name="EYSubTotal 2 3 2 2 4" xfId="1078" xr:uid="{00000000-0005-0000-0000-000024050000}"/>
    <cellStyle name="EYSubTotal 2 3 2 2 5" xfId="1079" xr:uid="{00000000-0005-0000-0000-000025050000}"/>
    <cellStyle name="EYSubTotal 2 3 2 2 6" xfId="1080" xr:uid="{00000000-0005-0000-0000-000026050000}"/>
    <cellStyle name="EYSubTotal 2 3 2 2 7" xfId="1081" xr:uid="{00000000-0005-0000-0000-000027050000}"/>
    <cellStyle name="EYSubTotal 2 3 2 3" xfId="1082" xr:uid="{00000000-0005-0000-0000-000028050000}"/>
    <cellStyle name="EYSubTotal 2 3 2 3 2" xfId="1083" xr:uid="{00000000-0005-0000-0000-000029050000}"/>
    <cellStyle name="EYSubTotal 2 3 2 3 3" xfId="1084" xr:uid="{00000000-0005-0000-0000-00002A050000}"/>
    <cellStyle name="EYSubTotal 2 3 2 3 4" xfId="1085" xr:uid="{00000000-0005-0000-0000-00002B050000}"/>
    <cellStyle name="EYSubTotal 2 3 2 3 5" xfId="1086" xr:uid="{00000000-0005-0000-0000-00002C050000}"/>
    <cellStyle name="EYSubTotal 2 3 2 3 6" xfId="1087" xr:uid="{00000000-0005-0000-0000-00002D050000}"/>
    <cellStyle name="EYSubTotal 2 3 2 4" xfId="1088" xr:uid="{00000000-0005-0000-0000-00002E050000}"/>
    <cellStyle name="EYSubTotal 2 3 2 4 2" xfId="1089" xr:uid="{00000000-0005-0000-0000-00002F050000}"/>
    <cellStyle name="EYSubTotal 2 3 2 5" xfId="1090" xr:uid="{00000000-0005-0000-0000-000030050000}"/>
    <cellStyle name="EYSubTotal 2 3 2 6" xfId="1091" xr:uid="{00000000-0005-0000-0000-000031050000}"/>
    <cellStyle name="EYSubTotal 2 3 2 7" xfId="1092" xr:uid="{00000000-0005-0000-0000-000032050000}"/>
    <cellStyle name="EYSubTotal 2 3 2 8" xfId="1093" xr:uid="{00000000-0005-0000-0000-000033050000}"/>
    <cellStyle name="EYSubTotal 2 3 2_Subsidy" xfId="1094" xr:uid="{00000000-0005-0000-0000-000034050000}"/>
    <cellStyle name="EYSubTotal 2 3 3" xfId="1095" xr:uid="{00000000-0005-0000-0000-000035050000}"/>
    <cellStyle name="EYSubTotal 2 3 3 2" xfId="1096" xr:uid="{00000000-0005-0000-0000-000036050000}"/>
    <cellStyle name="EYSubTotal 2 3 3 2 2" xfId="1097" xr:uid="{00000000-0005-0000-0000-000037050000}"/>
    <cellStyle name="EYSubTotal 2 3 3 2 3" xfId="1098" xr:uid="{00000000-0005-0000-0000-000038050000}"/>
    <cellStyle name="EYSubTotal 2 3 3 2 4" xfId="1099" xr:uid="{00000000-0005-0000-0000-000039050000}"/>
    <cellStyle name="EYSubTotal 2 3 3 2 5" xfId="1100" xr:uid="{00000000-0005-0000-0000-00003A050000}"/>
    <cellStyle name="EYSubTotal 2 3 3 2 6" xfId="1101" xr:uid="{00000000-0005-0000-0000-00003B050000}"/>
    <cellStyle name="EYSubTotal 2 3 3 3" xfId="1102" xr:uid="{00000000-0005-0000-0000-00003C050000}"/>
    <cellStyle name="EYSubTotal 2 3 3 3 2" xfId="1103" xr:uid="{00000000-0005-0000-0000-00003D050000}"/>
    <cellStyle name="EYSubTotal 2 3 3 4" xfId="1104" xr:uid="{00000000-0005-0000-0000-00003E050000}"/>
    <cellStyle name="EYSubTotal 2 3 3 5" xfId="1105" xr:uid="{00000000-0005-0000-0000-00003F050000}"/>
    <cellStyle name="EYSubTotal 2 3 3 6" xfId="1106" xr:uid="{00000000-0005-0000-0000-000040050000}"/>
    <cellStyle name="EYSubTotal 2 3 3 7" xfId="1107" xr:uid="{00000000-0005-0000-0000-000041050000}"/>
    <cellStyle name="EYSubTotal 2 3 4" xfId="1108" xr:uid="{00000000-0005-0000-0000-000042050000}"/>
    <cellStyle name="EYSubTotal 2 3 4 2" xfId="1109" xr:uid="{00000000-0005-0000-0000-000043050000}"/>
    <cellStyle name="EYSubTotal 2 3 4 2 2" xfId="1110" xr:uid="{00000000-0005-0000-0000-000044050000}"/>
    <cellStyle name="EYSubTotal 2 3 4 2 3" xfId="1111" xr:uid="{00000000-0005-0000-0000-000045050000}"/>
    <cellStyle name="EYSubTotal 2 3 4 2 4" xfId="1112" xr:uid="{00000000-0005-0000-0000-000046050000}"/>
    <cellStyle name="EYSubTotal 2 3 4 2 5" xfId="1113" xr:uid="{00000000-0005-0000-0000-000047050000}"/>
    <cellStyle name="EYSubTotal 2 3 4 2 6" xfId="1114" xr:uid="{00000000-0005-0000-0000-000048050000}"/>
    <cellStyle name="EYSubTotal 2 3 4 3" xfId="1115" xr:uid="{00000000-0005-0000-0000-000049050000}"/>
    <cellStyle name="EYSubTotal 2 3 4 3 2" xfId="1116" xr:uid="{00000000-0005-0000-0000-00004A050000}"/>
    <cellStyle name="EYSubTotal 2 3 4 4" xfId="1117" xr:uid="{00000000-0005-0000-0000-00004B050000}"/>
    <cellStyle name="EYSubTotal 2 3 4 5" xfId="1118" xr:uid="{00000000-0005-0000-0000-00004C050000}"/>
    <cellStyle name="EYSubTotal 2 3 4 6" xfId="1119" xr:uid="{00000000-0005-0000-0000-00004D050000}"/>
    <cellStyle name="EYSubTotal 2 3 4 7" xfId="1120" xr:uid="{00000000-0005-0000-0000-00004E050000}"/>
    <cellStyle name="EYSubTotal 2 3 5" xfId="1121" xr:uid="{00000000-0005-0000-0000-00004F050000}"/>
    <cellStyle name="EYSubTotal 2 3 5 2" xfId="1122" xr:uid="{00000000-0005-0000-0000-000050050000}"/>
    <cellStyle name="EYSubTotal 2 3 5 2 2" xfId="1123" xr:uid="{00000000-0005-0000-0000-000051050000}"/>
    <cellStyle name="EYSubTotal 2 3 5 2 3" xfId="1124" xr:uid="{00000000-0005-0000-0000-000052050000}"/>
    <cellStyle name="EYSubTotal 2 3 5 2 4" xfId="1125" xr:uid="{00000000-0005-0000-0000-000053050000}"/>
    <cellStyle name="EYSubTotal 2 3 5 2 5" xfId="1126" xr:uid="{00000000-0005-0000-0000-000054050000}"/>
    <cellStyle name="EYSubTotal 2 3 5 2 6" xfId="1127" xr:uid="{00000000-0005-0000-0000-000055050000}"/>
    <cellStyle name="EYSubTotal 2 3 5 3" xfId="1128" xr:uid="{00000000-0005-0000-0000-000056050000}"/>
    <cellStyle name="EYSubTotal 2 3 5 3 2" xfId="1129" xr:uid="{00000000-0005-0000-0000-000057050000}"/>
    <cellStyle name="EYSubTotal 2 3 5 4" xfId="1130" xr:uid="{00000000-0005-0000-0000-000058050000}"/>
    <cellStyle name="EYSubTotal 2 3 5 5" xfId="1131" xr:uid="{00000000-0005-0000-0000-000059050000}"/>
    <cellStyle name="EYSubTotal 2 3 5 6" xfId="1132" xr:uid="{00000000-0005-0000-0000-00005A050000}"/>
    <cellStyle name="EYSubTotal 2 3 5 7" xfId="1133" xr:uid="{00000000-0005-0000-0000-00005B050000}"/>
    <cellStyle name="EYSubTotal 2 3 6" xfId="1134" xr:uid="{00000000-0005-0000-0000-00005C050000}"/>
    <cellStyle name="EYSubTotal 2 3 6 2" xfId="1135" xr:uid="{00000000-0005-0000-0000-00005D050000}"/>
    <cellStyle name="EYSubTotal 2 3 6 2 2" xfId="1136" xr:uid="{00000000-0005-0000-0000-00005E050000}"/>
    <cellStyle name="EYSubTotal 2 3 6 2 3" xfId="1137" xr:uid="{00000000-0005-0000-0000-00005F050000}"/>
    <cellStyle name="EYSubTotal 2 3 6 2 4" xfId="1138" xr:uid="{00000000-0005-0000-0000-000060050000}"/>
    <cellStyle name="EYSubTotal 2 3 6 2 5" xfId="1139" xr:uid="{00000000-0005-0000-0000-000061050000}"/>
    <cellStyle name="EYSubTotal 2 3 6 2 6" xfId="1140" xr:uid="{00000000-0005-0000-0000-000062050000}"/>
    <cellStyle name="EYSubTotal 2 3 6 3" xfId="1141" xr:uid="{00000000-0005-0000-0000-000063050000}"/>
    <cellStyle name="EYSubTotal 2 3 6 3 2" xfId="1142" xr:uid="{00000000-0005-0000-0000-000064050000}"/>
    <cellStyle name="EYSubTotal 2 3 6 4" xfId="1143" xr:uid="{00000000-0005-0000-0000-000065050000}"/>
    <cellStyle name="EYSubTotal 2 3 6 5" xfId="1144" xr:uid="{00000000-0005-0000-0000-000066050000}"/>
    <cellStyle name="EYSubTotal 2 3 6 6" xfId="1145" xr:uid="{00000000-0005-0000-0000-000067050000}"/>
    <cellStyle name="EYSubTotal 2 3 6 7" xfId="1146" xr:uid="{00000000-0005-0000-0000-000068050000}"/>
    <cellStyle name="EYSubTotal 2 3 7" xfId="1147" xr:uid="{00000000-0005-0000-0000-000069050000}"/>
    <cellStyle name="EYSubTotal 2 3 7 2" xfId="1148" xr:uid="{00000000-0005-0000-0000-00006A050000}"/>
    <cellStyle name="EYSubTotal 2 3 7 2 2" xfId="1149" xr:uid="{00000000-0005-0000-0000-00006B050000}"/>
    <cellStyle name="EYSubTotal 2 3 7 2 3" xfId="1150" xr:uid="{00000000-0005-0000-0000-00006C050000}"/>
    <cellStyle name="EYSubTotal 2 3 7 2 4" xfId="1151" xr:uid="{00000000-0005-0000-0000-00006D050000}"/>
    <cellStyle name="EYSubTotal 2 3 7 2 5" xfId="1152" xr:uid="{00000000-0005-0000-0000-00006E050000}"/>
    <cellStyle name="EYSubTotal 2 3 7 2 6" xfId="1153" xr:uid="{00000000-0005-0000-0000-00006F050000}"/>
    <cellStyle name="EYSubTotal 2 3 7 3" xfId="1154" xr:uid="{00000000-0005-0000-0000-000070050000}"/>
    <cellStyle name="EYSubTotal 2 3 7 3 2" xfId="1155" xr:uid="{00000000-0005-0000-0000-000071050000}"/>
    <cellStyle name="EYSubTotal 2 3 7 4" xfId="1156" xr:uid="{00000000-0005-0000-0000-000072050000}"/>
    <cellStyle name="EYSubTotal 2 3 7 5" xfId="1157" xr:uid="{00000000-0005-0000-0000-000073050000}"/>
    <cellStyle name="EYSubTotal 2 3 7 6" xfId="1158" xr:uid="{00000000-0005-0000-0000-000074050000}"/>
    <cellStyle name="EYSubTotal 2 3 7 7" xfId="1159" xr:uid="{00000000-0005-0000-0000-000075050000}"/>
    <cellStyle name="EYSubTotal 2 3 8" xfId="1160" xr:uid="{00000000-0005-0000-0000-000076050000}"/>
    <cellStyle name="EYSubTotal 2 3 8 2" xfId="1161" xr:uid="{00000000-0005-0000-0000-000077050000}"/>
    <cellStyle name="EYSubTotal 2 3 8 2 2" xfId="1162" xr:uid="{00000000-0005-0000-0000-000078050000}"/>
    <cellStyle name="EYSubTotal 2 3 8 2 3" xfId="1163" xr:uid="{00000000-0005-0000-0000-000079050000}"/>
    <cellStyle name="EYSubTotal 2 3 8 2 4" xfId="1164" xr:uid="{00000000-0005-0000-0000-00007A050000}"/>
    <cellStyle name="EYSubTotal 2 3 8 2 5" xfId="1165" xr:uid="{00000000-0005-0000-0000-00007B050000}"/>
    <cellStyle name="EYSubTotal 2 3 8 2 6" xfId="1166" xr:uid="{00000000-0005-0000-0000-00007C050000}"/>
    <cellStyle name="EYSubTotal 2 3 8 3" xfId="1167" xr:uid="{00000000-0005-0000-0000-00007D050000}"/>
    <cellStyle name="EYSubTotal 2 3 8 3 2" xfId="1168" xr:uid="{00000000-0005-0000-0000-00007E050000}"/>
    <cellStyle name="EYSubTotal 2 3 8 4" xfId="1169" xr:uid="{00000000-0005-0000-0000-00007F050000}"/>
    <cellStyle name="EYSubTotal 2 3 8 5" xfId="1170" xr:uid="{00000000-0005-0000-0000-000080050000}"/>
    <cellStyle name="EYSubTotal 2 3 8 6" xfId="1171" xr:uid="{00000000-0005-0000-0000-000081050000}"/>
    <cellStyle name="EYSubTotal 2 3 8 7" xfId="1172" xr:uid="{00000000-0005-0000-0000-000082050000}"/>
    <cellStyle name="EYSubTotal 2 3 9" xfId="1173" xr:uid="{00000000-0005-0000-0000-000083050000}"/>
    <cellStyle name="EYSubTotal 2 3 9 2" xfId="1174" xr:uid="{00000000-0005-0000-0000-000084050000}"/>
    <cellStyle name="EYSubTotal 2 3 9 3" xfId="1175" xr:uid="{00000000-0005-0000-0000-000085050000}"/>
    <cellStyle name="EYSubTotal 2 3 9 4" xfId="1176" xr:uid="{00000000-0005-0000-0000-000086050000}"/>
    <cellStyle name="EYSubTotal 2 3 9 5" xfId="1177" xr:uid="{00000000-0005-0000-0000-000087050000}"/>
    <cellStyle name="EYSubTotal 2 3 9 6" xfId="1178" xr:uid="{00000000-0005-0000-0000-000088050000}"/>
    <cellStyle name="EYSubTotal 2 3_Subsidy" xfId="1179" xr:uid="{00000000-0005-0000-0000-000089050000}"/>
    <cellStyle name="EYSubTotal 2 4" xfId="1180" xr:uid="{00000000-0005-0000-0000-00008A050000}"/>
    <cellStyle name="EYSubTotal 2 4 2" xfId="1181" xr:uid="{00000000-0005-0000-0000-00008B050000}"/>
    <cellStyle name="EYSubTotal 2 4 2 2" xfId="1182" xr:uid="{00000000-0005-0000-0000-00008C050000}"/>
    <cellStyle name="EYSubTotal 2 4 2 2 2" xfId="1183" xr:uid="{00000000-0005-0000-0000-00008D050000}"/>
    <cellStyle name="EYSubTotal 2 4 2 2 3" xfId="1184" xr:uid="{00000000-0005-0000-0000-00008E050000}"/>
    <cellStyle name="EYSubTotal 2 4 2 2 4" xfId="1185" xr:uid="{00000000-0005-0000-0000-00008F050000}"/>
    <cellStyle name="EYSubTotal 2 4 2 2 5" xfId="1186" xr:uid="{00000000-0005-0000-0000-000090050000}"/>
    <cellStyle name="EYSubTotal 2 4 2 2 6" xfId="1187" xr:uid="{00000000-0005-0000-0000-000091050000}"/>
    <cellStyle name="EYSubTotal 2 4 2 3" xfId="1188" xr:uid="{00000000-0005-0000-0000-000092050000}"/>
    <cellStyle name="EYSubTotal 2 4 2 3 2" xfId="1189" xr:uid="{00000000-0005-0000-0000-000093050000}"/>
    <cellStyle name="EYSubTotal 2 4 2 4" xfId="1190" xr:uid="{00000000-0005-0000-0000-000094050000}"/>
    <cellStyle name="EYSubTotal 2 4 2 5" xfId="1191" xr:uid="{00000000-0005-0000-0000-000095050000}"/>
    <cellStyle name="EYSubTotal 2 4 2 6" xfId="1192" xr:uid="{00000000-0005-0000-0000-000096050000}"/>
    <cellStyle name="EYSubTotal 2 4 2 7" xfId="1193" xr:uid="{00000000-0005-0000-0000-000097050000}"/>
    <cellStyle name="EYSubTotal 2 4 3" xfId="1194" xr:uid="{00000000-0005-0000-0000-000098050000}"/>
    <cellStyle name="EYSubTotal 2 4 3 2" xfId="1195" xr:uid="{00000000-0005-0000-0000-000099050000}"/>
    <cellStyle name="EYSubTotal 2 4 3 3" xfId="1196" xr:uid="{00000000-0005-0000-0000-00009A050000}"/>
    <cellStyle name="EYSubTotal 2 4 3 4" xfId="1197" xr:uid="{00000000-0005-0000-0000-00009B050000}"/>
    <cellStyle name="EYSubTotal 2 4 3 5" xfId="1198" xr:uid="{00000000-0005-0000-0000-00009C050000}"/>
    <cellStyle name="EYSubTotal 2 4 3 6" xfId="1199" xr:uid="{00000000-0005-0000-0000-00009D050000}"/>
    <cellStyle name="EYSubTotal 2 4 4" xfId="1200" xr:uid="{00000000-0005-0000-0000-00009E050000}"/>
    <cellStyle name="EYSubTotal 2 4 4 2" xfId="1201" xr:uid="{00000000-0005-0000-0000-00009F050000}"/>
    <cellStyle name="EYSubTotal 2 4 5" xfId="1202" xr:uid="{00000000-0005-0000-0000-0000A0050000}"/>
    <cellStyle name="EYSubTotal 2 4 6" xfId="1203" xr:uid="{00000000-0005-0000-0000-0000A1050000}"/>
    <cellStyle name="EYSubTotal 2 4 7" xfId="1204" xr:uid="{00000000-0005-0000-0000-0000A2050000}"/>
    <cellStyle name="EYSubTotal 2 4 8" xfId="1205" xr:uid="{00000000-0005-0000-0000-0000A3050000}"/>
    <cellStyle name="EYSubTotal 2 4_Subsidy" xfId="1206" xr:uid="{00000000-0005-0000-0000-0000A4050000}"/>
    <cellStyle name="EYSubTotal 2 5" xfId="1207" xr:uid="{00000000-0005-0000-0000-0000A5050000}"/>
    <cellStyle name="EYSubTotal 2 5 2" xfId="1208" xr:uid="{00000000-0005-0000-0000-0000A6050000}"/>
    <cellStyle name="EYSubTotal 2 5 2 2" xfId="1209" xr:uid="{00000000-0005-0000-0000-0000A7050000}"/>
    <cellStyle name="EYSubTotal 2 5 2 3" xfId="1210" xr:uid="{00000000-0005-0000-0000-0000A8050000}"/>
    <cellStyle name="EYSubTotal 2 5 2 4" xfId="1211" xr:uid="{00000000-0005-0000-0000-0000A9050000}"/>
    <cellStyle name="EYSubTotal 2 5 2 5" xfId="1212" xr:uid="{00000000-0005-0000-0000-0000AA050000}"/>
    <cellStyle name="EYSubTotal 2 5 2 6" xfId="1213" xr:uid="{00000000-0005-0000-0000-0000AB050000}"/>
    <cellStyle name="EYSubTotal 2 5 3" xfId="1214" xr:uid="{00000000-0005-0000-0000-0000AC050000}"/>
    <cellStyle name="EYSubTotal 2 5 3 2" xfId="1215" xr:uid="{00000000-0005-0000-0000-0000AD050000}"/>
    <cellStyle name="EYSubTotal 2 5 4" xfId="1216" xr:uid="{00000000-0005-0000-0000-0000AE050000}"/>
    <cellStyle name="EYSubTotal 2 5 5" xfId="1217" xr:uid="{00000000-0005-0000-0000-0000AF050000}"/>
    <cellStyle name="EYSubTotal 2 5 6" xfId="1218" xr:uid="{00000000-0005-0000-0000-0000B0050000}"/>
    <cellStyle name="EYSubTotal 2 5 7" xfId="1219" xr:uid="{00000000-0005-0000-0000-0000B1050000}"/>
    <cellStyle name="EYSubTotal 2 6" xfId="1220" xr:uid="{00000000-0005-0000-0000-0000B2050000}"/>
    <cellStyle name="EYSubTotal 2 6 2" xfId="1221" xr:uid="{00000000-0005-0000-0000-0000B3050000}"/>
    <cellStyle name="EYSubTotal 2 6 2 2" xfId="1222" xr:uid="{00000000-0005-0000-0000-0000B4050000}"/>
    <cellStyle name="EYSubTotal 2 6 2 3" xfId="1223" xr:uid="{00000000-0005-0000-0000-0000B5050000}"/>
    <cellStyle name="EYSubTotal 2 6 2 4" xfId="1224" xr:uid="{00000000-0005-0000-0000-0000B6050000}"/>
    <cellStyle name="EYSubTotal 2 6 2 5" xfId="1225" xr:uid="{00000000-0005-0000-0000-0000B7050000}"/>
    <cellStyle name="EYSubTotal 2 6 2 6" xfId="1226" xr:uid="{00000000-0005-0000-0000-0000B8050000}"/>
    <cellStyle name="EYSubTotal 2 6 3" xfId="1227" xr:uid="{00000000-0005-0000-0000-0000B9050000}"/>
    <cellStyle name="EYSubTotal 2 6 3 2" xfId="1228" xr:uid="{00000000-0005-0000-0000-0000BA050000}"/>
    <cellStyle name="EYSubTotal 2 6 4" xfId="1229" xr:uid="{00000000-0005-0000-0000-0000BB050000}"/>
    <cellStyle name="EYSubTotal 2 6 5" xfId="1230" xr:uid="{00000000-0005-0000-0000-0000BC050000}"/>
    <cellStyle name="EYSubTotal 2 6 6" xfId="1231" xr:uid="{00000000-0005-0000-0000-0000BD050000}"/>
    <cellStyle name="EYSubTotal 2 6 7" xfId="1232" xr:uid="{00000000-0005-0000-0000-0000BE050000}"/>
    <cellStyle name="EYSubTotal 2 7" xfId="1233" xr:uid="{00000000-0005-0000-0000-0000BF050000}"/>
    <cellStyle name="EYSubTotal 2 7 2" xfId="1234" xr:uid="{00000000-0005-0000-0000-0000C0050000}"/>
    <cellStyle name="EYSubTotal 2 7 2 2" xfId="1235" xr:uid="{00000000-0005-0000-0000-0000C1050000}"/>
    <cellStyle name="EYSubTotal 2 7 2 3" xfId="1236" xr:uid="{00000000-0005-0000-0000-0000C2050000}"/>
    <cellStyle name="EYSubTotal 2 7 2 4" xfId="1237" xr:uid="{00000000-0005-0000-0000-0000C3050000}"/>
    <cellStyle name="EYSubTotal 2 7 2 5" xfId="1238" xr:uid="{00000000-0005-0000-0000-0000C4050000}"/>
    <cellStyle name="EYSubTotal 2 7 2 6" xfId="1239" xr:uid="{00000000-0005-0000-0000-0000C5050000}"/>
    <cellStyle name="EYSubTotal 2 7 3" xfId="1240" xr:uid="{00000000-0005-0000-0000-0000C6050000}"/>
    <cellStyle name="EYSubTotal 2 7 3 2" xfId="1241" xr:uid="{00000000-0005-0000-0000-0000C7050000}"/>
    <cellStyle name="EYSubTotal 2 7 4" xfId="1242" xr:uid="{00000000-0005-0000-0000-0000C8050000}"/>
    <cellStyle name="EYSubTotal 2 7 5" xfId="1243" xr:uid="{00000000-0005-0000-0000-0000C9050000}"/>
    <cellStyle name="EYSubTotal 2 7 6" xfId="1244" xr:uid="{00000000-0005-0000-0000-0000CA050000}"/>
    <cellStyle name="EYSubTotal 2 7 7" xfId="1245" xr:uid="{00000000-0005-0000-0000-0000CB050000}"/>
    <cellStyle name="EYSubTotal 2 8" xfId="1246" xr:uid="{00000000-0005-0000-0000-0000CC050000}"/>
    <cellStyle name="EYSubTotal 2 8 2" xfId="1247" xr:uid="{00000000-0005-0000-0000-0000CD050000}"/>
    <cellStyle name="EYSubTotal 2 8 2 2" xfId="1248" xr:uid="{00000000-0005-0000-0000-0000CE050000}"/>
    <cellStyle name="EYSubTotal 2 8 2 3" xfId="1249" xr:uid="{00000000-0005-0000-0000-0000CF050000}"/>
    <cellStyle name="EYSubTotal 2 8 2 4" xfId="1250" xr:uid="{00000000-0005-0000-0000-0000D0050000}"/>
    <cellStyle name="EYSubTotal 2 8 2 5" xfId="1251" xr:uid="{00000000-0005-0000-0000-0000D1050000}"/>
    <cellStyle name="EYSubTotal 2 8 2 6" xfId="1252" xr:uid="{00000000-0005-0000-0000-0000D2050000}"/>
    <cellStyle name="EYSubTotal 2 8 3" xfId="1253" xr:uid="{00000000-0005-0000-0000-0000D3050000}"/>
    <cellStyle name="EYSubTotal 2 8 3 2" xfId="1254" xr:uid="{00000000-0005-0000-0000-0000D4050000}"/>
    <cellStyle name="EYSubTotal 2 8 4" xfId="1255" xr:uid="{00000000-0005-0000-0000-0000D5050000}"/>
    <cellStyle name="EYSubTotal 2 8 5" xfId="1256" xr:uid="{00000000-0005-0000-0000-0000D6050000}"/>
    <cellStyle name="EYSubTotal 2 8 6" xfId="1257" xr:uid="{00000000-0005-0000-0000-0000D7050000}"/>
    <cellStyle name="EYSubTotal 2 8 7" xfId="1258" xr:uid="{00000000-0005-0000-0000-0000D8050000}"/>
    <cellStyle name="EYSubTotal 2 9" xfId="1259" xr:uid="{00000000-0005-0000-0000-0000D9050000}"/>
    <cellStyle name="EYSubTotal 2 9 2" xfId="1260" xr:uid="{00000000-0005-0000-0000-0000DA050000}"/>
    <cellStyle name="EYSubTotal 2 9 2 2" xfId="1261" xr:uid="{00000000-0005-0000-0000-0000DB050000}"/>
    <cellStyle name="EYSubTotal 2 9 2 3" xfId="1262" xr:uid="{00000000-0005-0000-0000-0000DC050000}"/>
    <cellStyle name="EYSubTotal 2 9 2 4" xfId="1263" xr:uid="{00000000-0005-0000-0000-0000DD050000}"/>
    <cellStyle name="EYSubTotal 2 9 2 5" xfId="1264" xr:uid="{00000000-0005-0000-0000-0000DE050000}"/>
    <cellStyle name="EYSubTotal 2 9 2 6" xfId="1265" xr:uid="{00000000-0005-0000-0000-0000DF050000}"/>
    <cellStyle name="EYSubTotal 2 9 3" xfId="1266" xr:uid="{00000000-0005-0000-0000-0000E0050000}"/>
    <cellStyle name="EYSubTotal 2 9 3 2" xfId="1267" xr:uid="{00000000-0005-0000-0000-0000E1050000}"/>
    <cellStyle name="EYSubTotal 2 9 4" xfId="1268" xr:uid="{00000000-0005-0000-0000-0000E2050000}"/>
    <cellStyle name="EYSubTotal 2 9 5" xfId="1269" xr:uid="{00000000-0005-0000-0000-0000E3050000}"/>
    <cellStyle name="EYSubTotal 2 9 6" xfId="1270" xr:uid="{00000000-0005-0000-0000-0000E4050000}"/>
    <cellStyle name="EYSubTotal 2 9 7" xfId="1271" xr:uid="{00000000-0005-0000-0000-0000E5050000}"/>
    <cellStyle name="EYSubTotal 2_ST" xfId="1272" xr:uid="{00000000-0005-0000-0000-0000E6050000}"/>
    <cellStyle name="EYSubTotal 3" xfId="1273" xr:uid="{00000000-0005-0000-0000-0000E7050000}"/>
    <cellStyle name="EYSubTotal 3 10" xfId="1274" xr:uid="{00000000-0005-0000-0000-0000E8050000}"/>
    <cellStyle name="EYSubTotal 3 10 2" xfId="1275" xr:uid="{00000000-0005-0000-0000-0000E9050000}"/>
    <cellStyle name="EYSubTotal 3 11" xfId="1276" xr:uid="{00000000-0005-0000-0000-0000EA050000}"/>
    <cellStyle name="EYSubTotal 3 12" xfId="1277" xr:uid="{00000000-0005-0000-0000-0000EB050000}"/>
    <cellStyle name="EYSubTotal 3 13" xfId="1278" xr:uid="{00000000-0005-0000-0000-0000EC050000}"/>
    <cellStyle name="EYSubTotal 3 14" xfId="1279" xr:uid="{00000000-0005-0000-0000-0000ED050000}"/>
    <cellStyle name="EYSubTotal 3 15" xfId="1280" xr:uid="{00000000-0005-0000-0000-0000EE050000}"/>
    <cellStyle name="EYSubTotal 3 2" xfId="1281" xr:uid="{00000000-0005-0000-0000-0000EF050000}"/>
    <cellStyle name="EYSubTotal 3 2 2" xfId="1282" xr:uid="{00000000-0005-0000-0000-0000F0050000}"/>
    <cellStyle name="EYSubTotal 3 2 2 2" xfId="1283" xr:uid="{00000000-0005-0000-0000-0000F1050000}"/>
    <cellStyle name="EYSubTotal 3 2 2 2 2" xfId="1284" xr:uid="{00000000-0005-0000-0000-0000F2050000}"/>
    <cellStyle name="EYSubTotal 3 2 2 2 3" xfId="1285" xr:uid="{00000000-0005-0000-0000-0000F3050000}"/>
    <cellStyle name="EYSubTotal 3 2 2 2 4" xfId="1286" xr:uid="{00000000-0005-0000-0000-0000F4050000}"/>
    <cellStyle name="EYSubTotal 3 2 2 2 5" xfId="1287" xr:uid="{00000000-0005-0000-0000-0000F5050000}"/>
    <cellStyle name="EYSubTotal 3 2 2 2 6" xfId="1288" xr:uid="{00000000-0005-0000-0000-0000F6050000}"/>
    <cellStyle name="EYSubTotal 3 2 2 3" xfId="1289" xr:uid="{00000000-0005-0000-0000-0000F7050000}"/>
    <cellStyle name="EYSubTotal 3 2 2 3 2" xfId="1290" xr:uid="{00000000-0005-0000-0000-0000F8050000}"/>
    <cellStyle name="EYSubTotal 3 2 2 4" xfId="1291" xr:uid="{00000000-0005-0000-0000-0000F9050000}"/>
    <cellStyle name="EYSubTotal 3 2 2 5" xfId="1292" xr:uid="{00000000-0005-0000-0000-0000FA050000}"/>
    <cellStyle name="EYSubTotal 3 2 2 6" xfId="1293" xr:uid="{00000000-0005-0000-0000-0000FB050000}"/>
    <cellStyle name="EYSubTotal 3 2 2 7" xfId="1294" xr:uid="{00000000-0005-0000-0000-0000FC050000}"/>
    <cellStyle name="EYSubTotal 3 2 3" xfId="1295" xr:uid="{00000000-0005-0000-0000-0000FD050000}"/>
    <cellStyle name="EYSubTotal 3 2 3 2" xfId="1296" xr:uid="{00000000-0005-0000-0000-0000FE050000}"/>
    <cellStyle name="EYSubTotal 3 2 3 3" xfId="1297" xr:uid="{00000000-0005-0000-0000-0000FF050000}"/>
    <cellStyle name="EYSubTotal 3 2 3 4" xfId="1298" xr:uid="{00000000-0005-0000-0000-000000060000}"/>
    <cellStyle name="EYSubTotal 3 2 3 5" xfId="1299" xr:uid="{00000000-0005-0000-0000-000001060000}"/>
    <cellStyle name="EYSubTotal 3 2 3 6" xfId="1300" xr:uid="{00000000-0005-0000-0000-000002060000}"/>
    <cellStyle name="EYSubTotal 3 2 4" xfId="1301" xr:uid="{00000000-0005-0000-0000-000003060000}"/>
    <cellStyle name="EYSubTotal 3 2 4 2" xfId="1302" xr:uid="{00000000-0005-0000-0000-000004060000}"/>
    <cellStyle name="EYSubTotal 3 2 5" xfId="1303" xr:uid="{00000000-0005-0000-0000-000005060000}"/>
    <cellStyle name="EYSubTotal 3 2 6" xfId="1304" xr:uid="{00000000-0005-0000-0000-000006060000}"/>
    <cellStyle name="EYSubTotal 3 2 7" xfId="1305" xr:uid="{00000000-0005-0000-0000-000007060000}"/>
    <cellStyle name="EYSubTotal 3 2 8" xfId="1306" xr:uid="{00000000-0005-0000-0000-000008060000}"/>
    <cellStyle name="EYSubTotal 3 2_Subsidy" xfId="1307" xr:uid="{00000000-0005-0000-0000-000009060000}"/>
    <cellStyle name="EYSubTotal 3 3" xfId="1308" xr:uid="{00000000-0005-0000-0000-00000A060000}"/>
    <cellStyle name="EYSubTotal 3 3 2" xfId="1309" xr:uid="{00000000-0005-0000-0000-00000B060000}"/>
    <cellStyle name="EYSubTotal 3 3 2 2" xfId="1310" xr:uid="{00000000-0005-0000-0000-00000C060000}"/>
    <cellStyle name="EYSubTotal 3 3 2 3" xfId="1311" xr:uid="{00000000-0005-0000-0000-00000D060000}"/>
    <cellStyle name="EYSubTotal 3 3 2 4" xfId="1312" xr:uid="{00000000-0005-0000-0000-00000E060000}"/>
    <cellStyle name="EYSubTotal 3 3 2 5" xfId="1313" xr:uid="{00000000-0005-0000-0000-00000F060000}"/>
    <cellStyle name="EYSubTotal 3 3 2 6" xfId="1314" xr:uid="{00000000-0005-0000-0000-000010060000}"/>
    <cellStyle name="EYSubTotal 3 3 3" xfId="1315" xr:uid="{00000000-0005-0000-0000-000011060000}"/>
    <cellStyle name="EYSubTotal 3 3 3 2" xfId="1316" xr:uid="{00000000-0005-0000-0000-000012060000}"/>
    <cellStyle name="EYSubTotal 3 3 4" xfId="1317" xr:uid="{00000000-0005-0000-0000-000013060000}"/>
    <cellStyle name="EYSubTotal 3 3 5" xfId="1318" xr:uid="{00000000-0005-0000-0000-000014060000}"/>
    <cellStyle name="EYSubTotal 3 3 6" xfId="1319" xr:uid="{00000000-0005-0000-0000-000015060000}"/>
    <cellStyle name="EYSubTotal 3 3 7" xfId="1320" xr:uid="{00000000-0005-0000-0000-000016060000}"/>
    <cellStyle name="EYSubTotal 3 4" xfId="1321" xr:uid="{00000000-0005-0000-0000-000017060000}"/>
    <cellStyle name="EYSubTotal 3 4 2" xfId="1322" xr:uid="{00000000-0005-0000-0000-000018060000}"/>
    <cellStyle name="EYSubTotal 3 4 2 2" xfId="1323" xr:uid="{00000000-0005-0000-0000-000019060000}"/>
    <cellStyle name="EYSubTotal 3 4 2 3" xfId="1324" xr:uid="{00000000-0005-0000-0000-00001A060000}"/>
    <cellStyle name="EYSubTotal 3 4 2 4" xfId="1325" xr:uid="{00000000-0005-0000-0000-00001B060000}"/>
    <cellStyle name="EYSubTotal 3 4 2 5" xfId="1326" xr:uid="{00000000-0005-0000-0000-00001C060000}"/>
    <cellStyle name="EYSubTotal 3 4 2 6" xfId="1327" xr:uid="{00000000-0005-0000-0000-00001D060000}"/>
    <cellStyle name="EYSubTotal 3 4 3" xfId="1328" xr:uid="{00000000-0005-0000-0000-00001E060000}"/>
    <cellStyle name="EYSubTotal 3 4 3 2" xfId="1329" xr:uid="{00000000-0005-0000-0000-00001F060000}"/>
    <cellStyle name="EYSubTotal 3 4 4" xfId="1330" xr:uid="{00000000-0005-0000-0000-000020060000}"/>
    <cellStyle name="EYSubTotal 3 4 5" xfId="1331" xr:uid="{00000000-0005-0000-0000-000021060000}"/>
    <cellStyle name="EYSubTotal 3 4 6" xfId="1332" xr:uid="{00000000-0005-0000-0000-000022060000}"/>
    <cellStyle name="EYSubTotal 3 4 7" xfId="1333" xr:uid="{00000000-0005-0000-0000-000023060000}"/>
    <cellStyle name="EYSubTotal 3 5" xfId="1334" xr:uid="{00000000-0005-0000-0000-000024060000}"/>
    <cellStyle name="EYSubTotal 3 5 2" xfId="1335" xr:uid="{00000000-0005-0000-0000-000025060000}"/>
    <cellStyle name="EYSubTotal 3 5 2 2" xfId="1336" xr:uid="{00000000-0005-0000-0000-000026060000}"/>
    <cellStyle name="EYSubTotal 3 5 2 3" xfId="1337" xr:uid="{00000000-0005-0000-0000-000027060000}"/>
    <cellStyle name="EYSubTotal 3 5 2 4" xfId="1338" xr:uid="{00000000-0005-0000-0000-000028060000}"/>
    <cellStyle name="EYSubTotal 3 5 2 5" xfId="1339" xr:uid="{00000000-0005-0000-0000-000029060000}"/>
    <cellStyle name="EYSubTotal 3 5 2 6" xfId="1340" xr:uid="{00000000-0005-0000-0000-00002A060000}"/>
    <cellStyle name="EYSubTotal 3 5 3" xfId="1341" xr:uid="{00000000-0005-0000-0000-00002B060000}"/>
    <cellStyle name="EYSubTotal 3 5 3 2" xfId="1342" xr:uid="{00000000-0005-0000-0000-00002C060000}"/>
    <cellStyle name="EYSubTotal 3 5 4" xfId="1343" xr:uid="{00000000-0005-0000-0000-00002D060000}"/>
    <cellStyle name="EYSubTotal 3 5 5" xfId="1344" xr:uid="{00000000-0005-0000-0000-00002E060000}"/>
    <cellStyle name="EYSubTotal 3 5 6" xfId="1345" xr:uid="{00000000-0005-0000-0000-00002F060000}"/>
    <cellStyle name="EYSubTotal 3 5 7" xfId="1346" xr:uid="{00000000-0005-0000-0000-000030060000}"/>
    <cellStyle name="EYSubTotal 3 6" xfId="1347" xr:uid="{00000000-0005-0000-0000-000031060000}"/>
    <cellStyle name="EYSubTotal 3 6 2" xfId="1348" xr:uid="{00000000-0005-0000-0000-000032060000}"/>
    <cellStyle name="EYSubTotal 3 6 2 2" xfId="1349" xr:uid="{00000000-0005-0000-0000-000033060000}"/>
    <cellStyle name="EYSubTotal 3 6 2 3" xfId="1350" xr:uid="{00000000-0005-0000-0000-000034060000}"/>
    <cellStyle name="EYSubTotal 3 6 2 4" xfId="1351" xr:uid="{00000000-0005-0000-0000-000035060000}"/>
    <cellStyle name="EYSubTotal 3 6 2 5" xfId="1352" xr:uid="{00000000-0005-0000-0000-000036060000}"/>
    <cellStyle name="EYSubTotal 3 6 2 6" xfId="1353" xr:uid="{00000000-0005-0000-0000-000037060000}"/>
    <cellStyle name="EYSubTotal 3 6 3" xfId="1354" xr:uid="{00000000-0005-0000-0000-000038060000}"/>
    <cellStyle name="EYSubTotal 3 6 3 2" xfId="1355" xr:uid="{00000000-0005-0000-0000-000039060000}"/>
    <cellStyle name="EYSubTotal 3 6 4" xfId="1356" xr:uid="{00000000-0005-0000-0000-00003A060000}"/>
    <cellStyle name="EYSubTotal 3 6 5" xfId="1357" xr:uid="{00000000-0005-0000-0000-00003B060000}"/>
    <cellStyle name="EYSubTotal 3 6 6" xfId="1358" xr:uid="{00000000-0005-0000-0000-00003C060000}"/>
    <cellStyle name="EYSubTotal 3 6 7" xfId="1359" xr:uid="{00000000-0005-0000-0000-00003D060000}"/>
    <cellStyle name="EYSubTotal 3 7" xfId="1360" xr:uid="{00000000-0005-0000-0000-00003E060000}"/>
    <cellStyle name="EYSubTotal 3 7 2" xfId="1361" xr:uid="{00000000-0005-0000-0000-00003F060000}"/>
    <cellStyle name="EYSubTotal 3 7 2 2" xfId="1362" xr:uid="{00000000-0005-0000-0000-000040060000}"/>
    <cellStyle name="EYSubTotal 3 7 2 3" xfId="1363" xr:uid="{00000000-0005-0000-0000-000041060000}"/>
    <cellStyle name="EYSubTotal 3 7 2 4" xfId="1364" xr:uid="{00000000-0005-0000-0000-000042060000}"/>
    <cellStyle name="EYSubTotal 3 7 2 5" xfId="1365" xr:uid="{00000000-0005-0000-0000-000043060000}"/>
    <cellStyle name="EYSubTotal 3 7 2 6" xfId="1366" xr:uid="{00000000-0005-0000-0000-000044060000}"/>
    <cellStyle name="EYSubTotal 3 7 3" xfId="1367" xr:uid="{00000000-0005-0000-0000-000045060000}"/>
    <cellStyle name="EYSubTotal 3 7 3 2" xfId="1368" xr:uid="{00000000-0005-0000-0000-000046060000}"/>
    <cellStyle name="EYSubTotal 3 7 4" xfId="1369" xr:uid="{00000000-0005-0000-0000-000047060000}"/>
    <cellStyle name="EYSubTotal 3 7 5" xfId="1370" xr:uid="{00000000-0005-0000-0000-000048060000}"/>
    <cellStyle name="EYSubTotal 3 7 6" xfId="1371" xr:uid="{00000000-0005-0000-0000-000049060000}"/>
    <cellStyle name="EYSubTotal 3 7 7" xfId="1372" xr:uid="{00000000-0005-0000-0000-00004A060000}"/>
    <cellStyle name="EYSubTotal 3 8" xfId="1373" xr:uid="{00000000-0005-0000-0000-00004B060000}"/>
    <cellStyle name="EYSubTotal 3 8 2" xfId="1374" xr:uid="{00000000-0005-0000-0000-00004C060000}"/>
    <cellStyle name="EYSubTotal 3 8 2 2" xfId="1375" xr:uid="{00000000-0005-0000-0000-00004D060000}"/>
    <cellStyle name="EYSubTotal 3 8 2 3" xfId="1376" xr:uid="{00000000-0005-0000-0000-00004E060000}"/>
    <cellStyle name="EYSubTotal 3 8 2 4" xfId="1377" xr:uid="{00000000-0005-0000-0000-00004F060000}"/>
    <cellStyle name="EYSubTotal 3 8 2 5" xfId="1378" xr:uid="{00000000-0005-0000-0000-000050060000}"/>
    <cellStyle name="EYSubTotal 3 8 2 6" xfId="1379" xr:uid="{00000000-0005-0000-0000-000051060000}"/>
    <cellStyle name="EYSubTotal 3 8 3" xfId="1380" xr:uid="{00000000-0005-0000-0000-000052060000}"/>
    <cellStyle name="EYSubTotal 3 8 3 2" xfId="1381" xr:uid="{00000000-0005-0000-0000-000053060000}"/>
    <cellStyle name="EYSubTotal 3 8 4" xfId="1382" xr:uid="{00000000-0005-0000-0000-000054060000}"/>
    <cellStyle name="EYSubTotal 3 8 5" xfId="1383" xr:uid="{00000000-0005-0000-0000-000055060000}"/>
    <cellStyle name="EYSubTotal 3 8 6" xfId="1384" xr:uid="{00000000-0005-0000-0000-000056060000}"/>
    <cellStyle name="EYSubTotal 3 8 7" xfId="1385" xr:uid="{00000000-0005-0000-0000-000057060000}"/>
    <cellStyle name="EYSubTotal 3 9" xfId="1386" xr:uid="{00000000-0005-0000-0000-000058060000}"/>
    <cellStyle name="EYSubTotal 3 9 2" xfId="1387" xr:uid="{00000000-0005-0000-0000-000059060000}"/>
    <cellStyle name="EYSubTotal 3 9 3" xfId="1388" xr:uid="{00000000-0005-0000-0000-00005A060000}"/>
    <cellStyle name="EYSubTotal 3 9 4" xfId="1389" xr:uid="{00000000-0005-0000-0000-00005B060000}"/>
    <cellStyle name="EYSubTotal 3 9 5" xfId="1390" xr:uid="{00000000-0005-0000-0000-00005C060000}"/>
    <cellStyle name="EYSubTotal 3 9 6" xfId="1391" xr:uid="{00000000-0005-0000-0000-00005D060000}"/>
    <cellStyle name="EYSubTotal 3_Subsidy" xfId="1392" xr:uid="{00000000-0005-0000-0000-00005E060000}"/>
    <cellStyle name="EYSubTotal 4" xfId="1393" xr:uid="{00000000-0005-0000-0000-00005F060000}"/>
    <cellStyle name="EYSubTotal 4 10" xfId="1394" xr:uid="{00000000-0005-0000-0000-000060060000}"/>
    <cellStyle name="EYSubTotal 4 10 2" xfId="1395" xr:uid="{00000000-0005-0000-0000-000061060000}"/>
    <cellStyle name="EYSubTotal 4 11" xfId="1396" xr:uid="{00000000-0005-0000-0000-000062060000}"/>
    <cellStyle name="EYSubTotal 4 12" xfId="1397" xr:uid="{00000000-0005-0000-0000-000063060000}"/>
    <cellStyle name="EYSubTotal 4 13" xfId="1398" xr:uid="{00000000-0005-0000-0000-000064060000}"/>
    <cellStyle name="EYSubTotal 4 14" xfId="1399" xr:uid="{00000000-0005-0000-0000-000065060000}"/>
    <cellStyle name="EYSubTotal 4 2" xfId="1400" xr:uid="{00000000-0005-0000-0000-000066060000}"/>
    <cellStyle name="EYSubTotal 4 2 2" xfId="1401" xr:uid="{00000000-0005-0000-0000-000067060000}"/>
    <cellStyle name="EYSubTotal 4 2 2 2" xfId="1402" xr:uid="{00000000-0005-0000-0000-000068060000}"/>
    <cellStyle name="EYSubTotal 4 2 2 2 2" xfId="1403" xr:uid="{00000000-0005-0000-0000-000069060000}"/>
    <cellStyle name="EYSubTotal 4 2 2 2 3" xfId="1404" xr:uid="{00000000-0005-0000-0000-00006A060000}"/>
    <cellStyle name="EYSubTotal 4 2 2 2 4" xfId="1405" xr:uid="{00000000-0005-0000-0000-00006B060000}"/>
    <cellStyle name="EYSubTotal 4 2 2 2 5" xfId="1406" xr:uid="{00000000-0005-0000-0000-00006C060000}"/>
    <cellStyle name="EYSubTotal 4 2 2 2 6" xfId="1407" xr:uid="{00000000-0005-0000-0000-00006D060000}"/>
    <cellStyle name="EYSubTotal 4 2 2 3" xfId="1408" xr:uid="{00000000-0005-0000-0000-00006E060000}"/>
    <cellStyle name="EYSubTotal 4 2 2 3 2" xfId="1409" xr:uid="{00000000-0005-0000-0000-00006F060000}"/>
    <cellStyle name="EYSubTotal 4 2 2 4" xfId="1410" xr:uid="{00000000-0005-0000-0000-000070060000}"/>
    <cellStyle name="EYSubTotal 4 2 2 5" xfId="1411" xr:uid="{00000000-0005-0000-0000-000071060000}"/>
    <cellStyle name="EYSubTotal 4 2 2 6" xfId="1412" xr:uid="{00000000-0005-0000-0000-000072060000}"/>
    <cellStyle name="EYSubTotal 4 2 2 7" xfId="1413" xr:uid="{00000000-0005-0000-0000-000073060000}"/>
    <cellStyle name="EYSubTotal 4 2 3" xfId="1414" xr:uid="{00000000-0005-0000-0000-000074060000}"/>
    <cellStyle name="EYSubTotal 4 2 3 2" xfId="1415" xr:uid="{00000000-0005-0000-0000-000075060000}"/>
    <cellStyle name="EYSubTotal 4 2 3 3" xfId="1416" xr:uid="{00000000-0005-0000-0000-000076060000}"/>
    <cellStyle name="EYSubTotal 4 2 3 4" xfId="1417" xr:uid="{00000000-0005-0000-0000-000077060000}"/>
    <cellStyle name="EYSubTotal 4 2 3 5" xfId="1418" xr:uid="{00000000-0005-0000-0000-000078060000}"/>
    <cellStyle name="EYSubTotal 4 2 3 6" xfId="1419" xr:uid="{00000000-0005-0000-0000-000079060000}"/>
    <cellStyle name="EYSubTotal 4 2 4" xfId="1420" xr:uid="{00000000-0005-0000-0000-00007A060000}"/>
    <cellStyle name="EYSubTotal 4 2 4 2" xfId="1421" xr:uid="{00000000-0005-0000-0000-00007B060000}"/>
    <cellStyle name="EYSubTotal 4 2 5" xfId="1422" xr:uid="{00000000-0005-0000-0000-00007C060000}"/>
    <cellStyle name="EYSubTotal 4 2 6" xfId="1423" xr:uid="{00000000-0005-0000-0000-00007D060000}"/>
    <cellStyle name="EYSubTotal 4 2 7" xfId="1424" xr:uid="{00000000-0005-0000-0000-00007E060000}"/>
    <cellStyle name="EYSubTotal 4 2 8" xfId="1425" xr:uid="{00000000-0005-0000-0000-00007F060000}"/>
    <cellStyle name="EYSubTotal 4 2_Subsidy" xfId="1426" xr:uid="{00000000-0005-0000-0000-000080060000}"/>
    <cellStyle name="EYSubTotal 4 3" xfId="1427" xr:uid="{00000000-0005-0000-0000-000081060000}"/>
    <cellStyle name="EYSubTotal 4 3 2" xfId="1428" xr:uid="{00000000-0005-0000-0000-000082060000}"/>
    <cellStyle name="EYSubTotal 4 3 2 2" xfId="1429" xr:uid="{00000000-0005-0000-0000-000083060000}"/>
    <cellStyle name="EYSubTotal 4 3 2 3" xfId="1430" xr:uid="{00000000-0005-0000-0000-000084060000}"/>
    <cellStyle name="EYSubTotal 4 3 2 4" xfId="1431" xr:uid="{00000000-0005-0000-0000-000085060000}"/>
    <cellStyle name="EYSubTotal 4 3 2 5" xfId="1432" xr:uid="{00000000-0005-0000-0000-000086060000}"/>
    <cellStyle name="EYSubTotal 4 3 2 6" xfId="1433" xr:uid="{00000000-0005-0000-0000-000087060000}"/>
    <cellStyle name="EYSubTotal 4 3 3" xfId="1434" xr:uid="{00000000-0005-0000-0000-000088060000}"/>
    <cellStyle name="EYSubTotal 4 3 3 2" xfId="1435" xr:uid="{00000000-0005-0000-0000-000089060000}"/>
    <cellStyle name="EYSubTotal 4 3 4" xfId="1436" xr:uid="{00000000-0005-0000-0000-00008A060000}"/>
    <cellStyle name="EYSubTotal 4 3 5" xfId="1437" xr:uid="{00000000-0005-0000-0000-00008B060000}"/>
    <cellStyle name="EYSubTotal 4 3 6" xfId="1438" xr:uid="{00000000-0005-0000-0000-00008C060000}"/>
    <cellStyle name="EYSubTotal 4 3 7" xfId="1439" xr:uid="{00000000-0005-0000-0000-00008D060000}"/>
    <cellStyle name="EYSubTotal 4 4" xfId="1440" xr:uid="{00000000-0005-0000-0000-00008E060000}"/>
    <cellStyle name="EYSubTotal 4 4 2" xfId="1441" xr:uid="{00000000-0005-0000-0000-00008F060000}"/>
    <cellStyle name="EYSubTotal 4 4 2 2" xfId="1442" xr:uid="{00000000-0005-0000-0000-000090060000}"/>
    <cellStyle name="EYSubTotal 4 4 2 3" xfId="1443" xr:uid="{00000000-0005-0000-0000-000091060000}"/>
    <cellStyle name="EYSubTotal 4 4 2 4" xfId="1444" xr:uid="{00000000-0005-0000-0000-000092060000}"/>
    <cellStyle name="EYSubTotal 4 4 2 5" xfId="1445" xr:uid="{00000000-0005-0000-0000-000093060000}"/>
    <cellStyle name="EYSubTotal 4 4 2 6" xfId="1446" xr:uid="{00000000-0005-0000-0000-000094060000}"/>
    <cellStyle name="EYSubTotal 4 4 3" xfId="1447" xr:uid="{00000000-0005-0000-0000-000095060000}"/>
    <cellStyle name="EYSubTotal 4 4 3 2" xfId="1448" xr:uid="{00000000-0005-0000-0000-000096060000}"/>
    <cellStyle name="EYSubTotal 4 4 4" xfId="1449" xr:uid="{00000000-0005-0000-0000-000097060000}"/>
    <cellStyle name="EYSubTotal 4 4 5" xfId="1450" xr:uid="{00000000-0005-0000-0000-000098060000}"/>
    <cellStyle name="EYSubTotal 4 4 6" xfId="1451" xr:uid="{00000000-0005-0000-0000-000099060000}"/>
    <cellStyle name="EYSubTotal 4 4 7" xfId="1452" xr:uid="{00000000-0005-0000-0000-00009A060000}"/>
    <cellStyle name="EYSubTotal 4 5" xfId="1453" xr:uid="{00000000-0005-0000-0000-00009B060000}"/>
    <cellStyle name="EYSubTotal 4 5 2" xfId="1454" xr:uid="{00000000-0005-0000-0000-00009C060000}"/>
    <cellStyle name="EYSubTotal 4 5 2 2" xfId="1455" xr:uid="{00000000-0005-0000-0000-00009D060000}"/>
    <cellStyle name="EYSubTotal 4 5 2 3" xfId="1456" xr:uid="{00000000-0005-0000-0000-00009E060000}"/>
    <cellStyle name="EYSubTotal 4 5 2 4" xfId="1457" xr:uid="{00000000-0005-0000-0000-00009F060000}"/>
    <cellStyle name="EYSubTotal 4 5 2 5" xfId="1458" xr:uid="{00000000-0005-0000-0000-0000A0060000}"/>
    <cellStyle name="EYSubTotal 4 5 2 6" xfId="1459" xr:uid="{00000000-0005-0000-0000-0000A1060000}"/>
    <cellStyle name="EYSubTotal 4 5 3" xfId="1460" xr:uid="{00000000-0005-0000-0000-0000A2060000}"/>
    <cellStyle name="EYSubTotal 4 5 3 2" xfId="1461" xr:uid="{00000000-0005-0000-0000-0000A3060000}"/>
    <cellStyle name="EYSubTotal 4 5 4" xfId="1462" xr:uid="{00000000-0005-0000-0000-0000A4060000}"/>
    <cellStyle name="EYSubTotal 4 5 5" xfId="1463" xr:uid="{00000000-0005-0000-0000-0000A5060000}"/>
    <cellStyle name="EYSubTotal 4 5 6" xfId="1464" xr:uid="{00000000-0005-0000-0000-0000A6060000}"/>
    <cellStyle name="EYSubTotal 4 5 7" xfId="1465" xr:uid="{00000000-0005-0000-0000-0000A7060000}"/>
    <cellStyle name="EYSubTotal 4 6" xfId="1466" xr:uid="{00000000-0005-0000-0000-0000A8060000}"/>
    <cellStyle name="EYSubTotal 4 6 2" xfId="1467" xr:uid="{00000000-0005-0000-0000-0000A9060000}"/>
    <cellStyle name="EYSubTotal 4 6 2 2" xfId="1468" xr:uid="{00000000-0005-0000-0000-0000AA060000}"/>
    <cellStyle name="EYSubTotal 4 6 2 3" xfId="1469" xr:uid="{00000000-0005-0000-0000-0000AB060000}"/>
    <cellStyle name="EYSubTotal 4 6 2 4" xfId="1470" xr:uid="{00000000-0005-0000-0000-0000AC060000}"/>
    <cellStyle name="EYSubTotal 4 6 2 5" xfId="1471" xr:uid="{00000000-0005-0000-0000-0000AD060000}"/>
    <cellStyle name="EYSubTotal 4 6 2 6" xfId="1472" xr:uid="{00000000-0005-0000-0000-0000AE060000}"/>
    <cellStyle name="EYSubTotal 4 6 3" xfId="1473" xr:uid="{00000000-0005-0000-0000-0000AF060000}"/>
    <cellStyle name="EYSubTotal 4 6 3 2" xfId="1474" xr:uid="{00000000-0005-0000-0000-0000B0060000}"/>
    <cellStyle name="EYSubTotal 4 6 4" xfId="1475" xr:uid="{00000000-0005-0000-0000-0000B1060000}"/>
    <cellStyle name="EYSubTotal 4 6 5" xfId="1476" xr:uid="{00000000-0005-0000-0000-0000B2060000}"/>
    <cellStyle name="EYSubTotal 4 6 6" xfId="1477" xr:uid="{00000000-0005-0000-0000-0000B3060000}"/>
    <cellStyle name="EYSubTotal 4 6 7" xfId="1478" xr:uid="{00000000-0005-0000-0000-0000B4060000}"/>
    <cellStyle name="EYSubTotal 4 7" xfId="1479" xr:uid="{00000000-0005-0000-0000-0000B5060000}"/>
    <cellStyle name="EYSubTotal 4 7 2" xfId="1480" xr:uid="{00000000-0005-0000-0000-0000B6060000}"/>
    <cellStyle name="EYSubTotal 4 7 2 2" xfId="1481" xr:uid="{00000000-0005-0000-0000-0000B7060000}"/>
    <cellStyle name="EYSubTotal 4 7 2 3" xfId="1482" xr:uid="{00000000-0005-0000-0000-0000B8060000}"/>
    <cellStyle name="EYSubTotal 4 7 2 4" xfId="1483" xr:uid="{00000000-0005-0000-0000-0000B9060000}"/>
    <cellStyle name="EYSubTotal 4 7 2 5" xfId="1484" xr:uid="{00000000-0005-0000-0000-0000BA060000}"/>
    <cellStyle name="EYSubTotal 4 7 2 6" xfId="1485" xr:uid="{00000000-0005-0000-0000-0000BB060000}"/>
    <cellStyle name="EYSubTotal 4 7 3" xfId="1486" xr:uid="{00000000-0005-0000-0000-0000BC060000}"/>
    <cellStyle name="EYSubTotal 4 7 3 2" xfId="1487" xr:uid="{00000000-0005-0000-0000-0000BD060000}"/>
    <cellStyle name="EYSubTotal 4 7 4" xfId="1488" xr:uid="{00000000-0005-0000-0000-0000BE060000}"/>
    <cellStyle name="EYSubTotal 4 7 5" xfId="1489" xr:uid="{00000000-0005-0000-0000-0000BF060000}"/>
    <cellStyle name="EYSubTotal 4 7 6" xfId="1490" xr:uid="{00000000-0005-0000-0000-0000C0060000}"/>
    <cellStyle name="EYSubTotal 4 7 7" xfId="1491" xr:uid="{00000000-0005-0000-0000-0000C1060000}"/>
    <cellStyle name="EYSubTotal 4 8" xfId="1492" xr:uid="{00000000-0005-0000-0000-0000C2060000}"/>
    <cellStyle name="EYSubTotal 4 8 2" xfId="1493" xr:uid="{00000000-0005-0000-0000-0000C3060000}"/>
    <cellStyle name="EYSubTotal 4 8 2 2" xfId="1494" xr:uid="{00000000-0005-0000-0000-0000C4060000}"/>
    <cellStyle name="EYSubTotal 4 8 2 3" xfId="1495" xr:uid="{00000000-0005-0000-0000-0000C5060000}"/>
    <cellStyle name="EYSubTotal 4 8 2 4" xfId="1496" xr:uid="{00000000-0005-0000-0000-0000C6060000}"/>
    <cellStyle name="EYSubTotal 4 8 2 5" xfId="1497" xr:uid="{00000000-0005-0000-0000-0000C7060000}"/>
    <cellStyle name="EYSubTotal 4 8 2 6" xfId="1498" xr:uid="{00000000-0005-0000-0000-0000C8060000}"/>
    <cellStyle name="EYSubTotal 4 8 3" xfId="1499" xr:uid="{00000000-0005-0000-0000-0000C9060000}"/>
    <cellStyle name="EYSubTotal 4 8 3 2" xfId="1500" xr:uid="{00000000-0005-0000-0000-0000CA060000}"/>
    <cellStyle name="EYSubTotal 4 8 4" xfId="1501" xr:uid="{00000000-0005-0000-0000-0000CB060000}"/>
    <cellStyle name="EYSubTotal 4 8 5" xfId="1502" xr:uid="{00000000-0005-0000-0000-0000CC060000}"/>
    <cellStyle name="EYSubTotal 4 8 6" xfId="1503" xr:uid="{00000000-0005-0000-0000-0000CD060000}"/>
    <cellStyle name="EYSubTotal 4 8 7" xfId="1504" xr:uid="{00000000-0005-0000-0000-0000CE060000}"/>
    <cellStyle name="EYSubTotal 4 9" xfId="1505" xr:uid="{00000000-0005-0000-0000-0000CF060000}"/>
    <cellStyle name="EYSubTotal 4 9 2" xfId="1506" xr:uid="{00000000-0005-0000-0000-0000D0060000}"/>
    <cellStyle name="EYSubTotal 4 9 3" xfId="1507" xr:uid="{00000000-0005-0000-0000-0000D1060000}"/>
    <cellStyle name="EYSubTotal 4 9 4" xfId="1508" xr:uid="{00000000-0005-0000-0000-0000D2060000}"/>
    <cellStyle name="EYSubTotal 4 9 5" xfId="1509" xr:uid="{00000000-0005-0000-0000-0000D3060000}"/>
    <cellStyle name="EYSubTotal 4 9 6" xfId="1510" xr:uid="{00000000-0005-0000-0000-0000D4060000}"/>
    <cellStyle name="EYSubTotal 4_Subsidy" xfId="1511" xr:uid="{00000000-0005-0000-0000-0000D5060000}"/>
    <cellStyle name="EYSubTotal 5" xfId="1512" xr:uid="{00000000-0005-0000-0000-0000D6060000}"/>
    <cellStyle name="EYSubTotal 5 10" xfId="1513" xr:uid="{00000000-0005-0000-0000-0000D7060000}"/>
    <cellStyle name="EYSubTotal 5 10 2" xfId="1514" xr:uid="{00000000-0005-0000-0000-0000D8060000}"/>
    <cellStyle name="EYSubTotal 5 11" xfId="1515" xr:uid="{00000000-0005-0000-0000-0000D9060000}"/>
    <cellStyle name="EYSubTotal 5 12" xfId="1516" xr:uid="{00000000-0005-0000-0000-0000DA060000}"/>
    <cellStyle name="EYSubTotal 5 13" xfId="1517" xr:uid="{00000000-0005-0000-0000-0000DB060000}"/>
    <cellStyle name="EYSubTotal 5 14" xfId="1518" xr:uid="{00000000-0005-0000-0000-0000DC060000}"/>
    <cellStyle name="EYSubTotal 5 2" xfId="1519" xr:uid="{00000000-0005-0000-0000-0000DD060000}"/>
    <cellStyle name="EYSubTotal 5 2 2" xfId="1520" xr:uid="{00000000-0005-0000-0000-0000DE060000}"/>
    <cellStyle name="EYSubTotal 5 2 2 2" xfId="1521" xr:uid="{00000000-0005-0000-0000-0000DF060000}"/>
    <cellStyle name="EYSubTotal 5 2 2 2 2" xfId="1522" xr:uid="{00000000-0005-0000-0000-0000E0060000}"/>
    <cellStyle name="EYSubTotal 5 2 2 2 3" xfId="1523" xr:uid="{00000000-0005-0000-0000-0000E1060000}"/>
    <cellStyle name="EYSubTotal 5 2 2 2 4" xfId="1524" xr:uid="{00000000-0005-0000-0000-0000E2060000}"/>
    <cellStyle name="EYSubTotal 5 2 2 2 5" xfId="1525" xr:uid="{00000000-0005-0000-0000-0000E3060000}"/>
    <cellStyle name="EYSubTotal 5 2 2 2 6" xfId="1526" xr:uid="{00000000-0005-0000-0000-0000E4060000}"/>
    <cellStyle name="EYSubTotal 5 2 2 3" xfId="1527" xr:uid="{00000000-0005-0000-0000-0000E5060000}"/>
    <cellStyle name="EYSubTotal 5 2 2 3 2" xfId="1528" xr:uid="{00000000-0005-0000-0000-0000E6060000}"/>
    <cellStyle name="EYSubTotal 5 2 2 4" xfId="1529" xr:uid="{00000000-0005-0000-0000-0000E7060000}"/>
    <cellStyle name="EYSubTotal 5 2 2 5" xfId="1530" xr:uid="{00000000-0005-0000-0000-0000E8060000}"/>
    <cellStyle name="EYSubTotal 5 2 2 6" xfId="1531" xr:uid="{00000000-0005-0000-0000-0000E9060000}"/>
    <cellStyle name="EYSubTotal 5 2 2 7" xfId="1532" xr:uid="{00000000-0005-0000-0000-0000EA060000}"/>
    <cellStyle name="EYSubTotal 5 2 3" xfId="1533" xr:uid="{00000000-0005-0000-0000-0000EB060000}"/>
    <cellStyle name="EYSubTotal 5 2 3 2" xfId="1534" xr:uid="{00000000-0005-0000-0000-0000EC060000}"/>
    <cellStyle name="EYSubTotal 5 2 3 3" xfId="1535" xr:uid="{00000000-0005-0000-0000-0000ED060000}"/>
    <cellStyle name="EYSubTotal 5 2 3 4" xfId="1536" xr:uid="{00000000-0005-0000-0000-0000EE060000}"/>
    <cellStyle name="EYSubTotal 5 2 3 5" xfId="1537" xr:uid="{00000000-0005-0000-0000-0000EF060000}"/>
    <cellStyle name="EYSubTotal 5 2 3 6" xfId="1538" xr:uid="{00000000-0005-0000-0000-0000F0060000}"/>
    <cellStyle name="EYSubTotal 5 2 4" xfId="1539" xr:uid="{00000000-0005-0000-0000-0000F1060000}"/>
    <cellStyle name="EYSubTotal 5 2 4 2" xfId="1540" xr:uid="{00000000-0005-0000-0000-0000F2060000}"/>
    <cellStyle name="EYSubTotal 5 2 5" xfId="1541" xr:uid="{00000000-0005-0000-0000-0000F3060000}"/>
    <cellStyle name="EYSubTotal 5 2 6" xfId="1542" xr:uid="{00000000-0005-0000-0000-0000F4060000}"/>
    <cellStyle name="EYSubTotal 5 2 7" xfId="1543" xr:uid="{00000000-0005-0000-0000-0000F5060000}"/>
    <cellStyle name="EYSubTotal 5 2 8" xfId="1544" xr:uid="{00000000-0005-0000-0000-0000F6060000}"/>
    <cellStyle name="EYSubTotal 5 2_Subsidy" xfId="1545" xr:uid="{00000000-0005-0000-0000-0000F7060000}"/>
    <cellStyle name="EYSubTotal 5 3" xfId="1546" xr:uid="{00000000-0005-0000-0000-0000F8060000}"/>
    <cellStyle name="EYSubTotal 5 3 2" xfId="1547" xr:uid="{00000000-0005-0000-0000-0000F9060000}"/>
    <cellStyle name="EYSubTotal 5 3 2 2" xfId="1548" xr:uid="{00000000-0005-0000-0000-0000FA060000}"/>
    <cellStyle name="EYSubTotal 5 3 2 3" xfId="1549" xr:uid="{00000000-0005-0000-0000-0000FB060000}"/>
    <cellStyle name="EYSubTotal 5 3 2 4" xfId="1550" xr:uid="{00000000-0005-0000-0000-0000FC060000}"/>
    <cellStyle name="EYSubTotal 5 3 2 5" xfId="1551" xr:uid="{00000000-0005-0000-0000-0000FD060000}"/>
    <cellStyle name="EYSubTotal 5 3 2 6" xfId="1552" xr:uid="{00000000-0005-0000-0000-0000FE060000}"/>
    <cellStyle name="EYSubTotal 5 3 3" xfId="1553" xr:uid="{00000000-0005-0000-0000-0000FF060000}"/>
    <cellStyle name="EYSubTotal 5 3 3 2" xfId="1554" xr:uid="{00000000-0005-0000-0000-000000070000}"/>
    <cellStyle name="EYSubTotal 5 3 4" xfId="1555" xr:uid="{00000000-0005-0000-0000-000001070000}"/>
    <cellStyle name="EYSubTotal 5 3 5" xfId="1556" xr:uid="{00000000-0005-0000-0000-000002070000}"/>
    <cellStyle name="EYSubTotal 5 3 6" xfId="1557" xr:uid="{00000000-0005-0000-0000-000003070000}"/>
    <cellStyle name="EYSubTotal 5 3 7" xfId="1558" xr:uid="{00000000-0005-0000-0000-000004070000}"/>
    <cellStyle name="EYSubTotal 5 4" xfId="1559" xr:uid="{00000000-0005-0000-0000-000005070000}"/>
    <cellStyle name="EYSubTotal 5 4 2" xfId="1560" xr:uid="{00000000-0005-0000-0000-000006070000}"/>
    <cellStyle name="EYSubTotal 5 4 2 2" xfId="1561" xr:uid="{00000000-0005-0000-0000-000007070000}"/>
    <cellStyle name="EYSubTotal 5 4 2 3" xfId="1562" xr:uid="{00000000-0005-0000-0000-000008070000}"/>
    <cellStyle name="EYSubTotal 5 4 2 4" xfId="1563" xr:uid="{00000000-0005-0000-0000-000009070000}"/>
    <cellStyle name="EYSubTotal 5 4 2 5" xfId="1564" xr:uid="{00000000-0005-0000-0000-00000A070000}"/>
    <cellStyle name="EYSubTotal 5 4 2 6" xfId="1565" xr:uid="{00000000-0005-0000-0000-00000B070000}"/>
    <cellStyle name="EYSubTotal 5 4 3" xfId="1566" xr:uid="{00000000-0005-0000-0000-00000C070000}"/>
    <cellStyle name="EYSubTotal 5 4 3 2" xfId="1567" xr:uid="{00000000-0005-0000-0000-00000D070000}"/>
    <cellStyle name="EYSubTotal 5 4 4" xfId="1568" xr:uid="{00000000-0005-0000-0000-00000E070000}"/>
    <cellStyle name="EYSubTotal 5 4 5" xfId="1569" xr:uid="{00000000-0005-0000-0000-00000F070000}"/>
    <cellStyle name="EYSubTotal 5 4 6" xfId="1570" xr:uid="{00000000-0005-0000-0000-000010070000}"/>
    <cellStyle name="EYSubTotal 5 4 7" xfId="1571" xr:uid="{00000000-0005-0000-0000-000011070000}"/>
    <cellStyle name="EYSubTotal 5 5" xfId="1572" xr:uid="{00000000-0005-0000-0000-000012070000}"/>
    <cellStyle name="EYSubTotal 5 5 2" xfId="1573" xr:uid="{00000000-0005-0000-0000-000013070000}"/>
    <cellStyle name="EYSubTotal 5 5 2 2" xfId="1574" xr:uid="{00000000-0005-0000-0000-000014070000}"/>
    <cellStyle name="EYSubTotal 5 5 2 3" xfId="1575" xr:uid="{00000000-0005-0000-0000-000015070000}"/>
    <cellStyle name="EYSubTotal 5 5 2 4" xfId="1576" xr:uid="{00000000-0005-0000-0000-000016070000}"/>
    <cellStyle name="EYSubTotal 5 5 2 5" xfId="1577" xr:uid="{00000000-0005-0000-0000-000017070000}"/>
    <cellStyle name="EYSubTotal 5 5 2 6" xfId="1578" xr:uid="{00000000-0005-0000-0000-000018070000}"/>
    <cellStyle name="EYSubTotal 5 5 3" xfId="1579" xr:uid="{00000000-0005-0000-0000-000019070000}"/>
    <cellStyle name="EYSubTotal 5 5 3 2" xfId="1580" xr:uid="{00000000-0005-0000-0000-00001A070000}"/>
    <cellStyle name="EYSubTotal 5 5 4" xfId="1581" xr:uid="{00000000-0005-0000-0000-00001B070000}"/>
    <cellStyle name="EYSubTotal 5 5 5" xfId="1582" xr:uid="{00000000-0005-0000-0000-00001C070000}"/>
    <cellStyle name="EYSubTotal 5 5 6" xfId="1583" xr:uid="{00000000-0005-0000-0000-00001D070000}"/>
    <cellStyle name="EYSubTotal 5 5 7" xfId="1584" xr:uid="{00000000-0005-0000-0000-00001E070000}"/>
    <cellStyle name="EYSubTotal 5 6" xfId="1585" xr:uid="{00000000-0005-0000-0000-00001F070000}"/>
    <cellStyle name="EYSubTotal 5 6 2" xfId="1586" xr:uid="{00000000-0005-0000-0000-000020070000}"/>
    <cellStyle name="EYSubTotal 5 6 2 2" xfId="1587" xr:uid="{00000000-0005-0000-0000-000021070000}"/>
    <cellStyle name="EYSubTotal 5 6 2 3" xfId="1588" xr:uid="{00000000-0005-0000-0000-000022070000}"/>
    <cellStyle name="EYSubTotal 5 6 2 4" xfId="1589" xr:uid="{00000000-0005-0000-0000-000023070000}"/>
    <cellStyle name="EYSubTotal 5 6 2 5" xfId="1590" xr:uid="{00000000-0005-0000-0000-000024070000}"/>
    <cellStyle name="EYSubTotal 5 6 2 6" xfId="1591" xr:uid="{00000000-0005-0000-0000-000025070000}"/>
    <cellStyle name="EYSubTotal 5 6 3" xfId="1592" xr:uid="{00000000-0005-0000-0000-000026070000}"/>
    <cellStyle name="EYSubTotal 5 6 3 2" xfId="1593" xr:uid="{00000000-0005-0000-0000-000027070000}"/>
    <cellStyle name="EYSubTotal 5 6 4" xfId="1594" xr:uid="{00000000-0005-0000-0000-000028070000}"/>
    <cellStyle name="EYSubTotal 5 6 5" xfId="1595" xr:uid="{00000000-0005-0000-0000-000029070000}"/>
    <cellStyle name="EYSubTotal 5 6 6" xfId="1596" xr:uid="{00000000-0005-0000-0000-00002A070000}"/>
    <cellStyle name="EYSubTotal 5 6 7" xfId="1597" xr:uid="{00000000-0005-0000-0000-00002B070000}"/>
    <cellStyle name="EYSubTotal 5 7" xfId="1598" xr:uid="{00000000-0005-0000-0000-00002C070000}"/>
    <cellStyle name="EYSubTotal 5 7 2" xfId="1599" xr:uid="{00000000-0005-0000-0000-00002D070000}"/>
    <cellStyle name="EYSubTotal 5 7 2 2" xfId="1600" xr:uid="{00000000-0005-0000-0000-00002E070000}"/>
    <cellStyle name="EYSubTotal 5 7 2 3" xfId="1601" xr:uid="{00000000-0005-0000-0000-00002F070000}"/>
    <cellStyle name="EYSubTotal 5 7 2 4" xfId="1602" xr:uid="{00000000-0005-0000-0000-000030070000}"/>
    <cellStyle name="EYSubTotal 5 7 2 5" xfId="1603" xr:uid="{00000000-0005-0000-0000-000031070000}"/>
    <cellStyle name="EYSubTotal 5 7 2 6" xfId="1604" xr:uid="{00000000-0005-0000-0000-000032070000}"/>
    <cellStyle name="EYSubTotal 5 7 3" xfId="1605" xr:uid="{00000000-0005-0000-0000-000033070000}"/>
    <cellStyle name="EYSubTotal 5 7 3 2" xfId="1606" xr:uid="{00000000-0005-0000-0000-000034070000}"/>
    <cellStyle name="EYSubTotal 5 7 4" xfId="1607" xr:uid="{00000000-0005-0000-0000-000035070000}"/>
    <cellStyle name="EYSubTotal 5 7 5" xfId="1608" xr:uid="{00000000-0005-0000-0000-000036070000}"/>
    <cellStyle name="EYSubTotal 5 7 6" xfId="1609" xr:uid="{00000000-0005-0000-0000-000037070000}"/>
    <cellStyle name="EYSubTotal 5 7 7" xfId="1610" xr:uid="{00000000-0005-0000-0000-000038070000}"/>
    <cellStyle name="EYSubTotal 5 8" xfId="1611" xr:uid="{00000000-0005-0000-0000-000039070000}"/>
    <cellStyle name="EYSubTotal 5 8 2" xfId="1612" xr:uid="{00000000-0005-0000-0000-00003A070000}"/>
    <cellStyle name="EYSubTotal 5 8 2 2" xfId="1613" xr:uid="{00000000-0005-0000-0000-00003B070000}"/>
    <cellStyle name="EYSubTotal 5 8 2 3" xfId="1614" xr:uid="{00000000-0005-0000-0000-00003C070000}"/>
    <cellStyle name="EYSubTotal 5 8 2 4" xfId="1615" xr:uid="{00000000-0005-0000-0000-00003D070000}"/>
    <cellStyle name="EYSubTotal 5 8 2 5" xfId="1616" xr:uid="{00000000-0005-0000-0000-00003E070000}"/>
    <cellStyle name="EYSubTotal 5 8 2 6" xfId="1617" xr:uid="{00000000-0005-0000-0000-00003F070000}"/>
    <cellStyle name="EYSubTotal 5 8 3" xfId="1618" xr:uid="{00000000-0005-0000-0000-000040070000}"/>
    <cellStyle name="EYSubTotal 5 8 3 2" xfId="1619" xr:uid="{00000000-0005-0000-0000-000041070000}"/>
    <cellStyle name="EYSubTotal 5 8 4" xfId="1620" xr:uid="{00000000-0005-0000-0000-000042070000}"/>
    <cellStyle name="EYSubTotal 5 8 5" xfId="1621" xr:uid="{00000000-0005-0000-0000-000043070000}"/>
    <cellStyle name="EYSubTotal 5 8 6" xfId="1622" xr:uid="{00000000-0005-0000-0000-000044070000}"/>
    <cellStyle name="EYSubTotal 5 8 7" xfId="1623" xr:uid="{00000000-0005-0000-0000-000045070000}"/>
    <cellStyle name="EYSubTotal 5 9" xfId="1624" xr:uid="{00000000-0005-0000-0000-000046070000}"/>
    <cellStyle name="EYSubTotal 5 9 2" xfId="1625" xr:uid="{00000000-0005-0000-0000-000047070000}"/>
    <cellStyle name="EYSubTotal 5 9 3" xfId="1626" xr:uid="{00000000-0005-0000-0000-000048070000}"/>
    <cellStyle name="EYSubTotal 5 9 4" xfId="1627" xr:uid="{00000000-0005-0000-0000-000049070000}"/>
    <cellStyle name="EYSubTotal 5 9 5" xfId="1628" xr:uid="{00000000-0005-0000-0000-00004A070000}"/>
    <cellStyle name="EYSubTotal 5 9 6" xfId="1629" xr:uid="{00000000-0005-0000-0000-00004B070000}"/>
    <cellStyle name="EYSubTotal 5_Subsidy" xfId="1630" xr:uid="{00000000-0005-0000-0000-00004C070000}"/>
    <cellStyle name="EYSubTotal 6" xfId="1631" xr:uid="{00000000-0005-0000-0000-00004D070000}"/>
    <cellStyle name="EYSubTotal 6 10" xfId="1632" xr:uid="{00000000-0005-0000-0000-00004E070000}"/>
    <cellStyle name="EYSubTotal 6 10 2" xfId="1633" xr:uid="{00000000-0005-0000-0000-00004F070000}"/>
    <cellStyle name="EYSubTotal 6 11" xfId="1634" xr:uid="{00000000-0005-0000-0000-000050070000}"/>
    <cellStyle name="EYSubTotal 6 12" xfId="1635" xr:uid="{00000000-0005-0000-0000-000051070000}"/>
    <cellStyle name="EYSubTotal 6 13" xfId="1636" xr:uid="{00000000-0005-0000-0000-000052070000}"/>
    <cellStyle name="EYSubTotal 6 14" xfId="1637" xr:uid="{00000000-0005-0000-0000-000053070000}"/>
    <cellStyle name="EYSubTotal 6 2" xfId="1638" xr:uid="{00000000-0005-0000-0000-000054070000}"/>
    <cellStyle name="EYSubTotal 6 2 2" xfId="1639" xr:uid="{00000000-0005-0000-0000-000055070000}"/>
    <cellStyle name="EYSubTotal 6 2 2 2" xfId="1640" xr:uid="{00000000-0005-0000-0000-000056070000}"/>
    <cellStyle name="EYSubTotal 6 2 2 2 2" xfId="1641" xr:uid="{00000000-0005-0000-0000-000057070000}"/>
    <cellStyle name="EYSubTotal 6 2 2 2 3" xfId="1642" xr:uid="{00000000-0005-0000-0000-000058070000}"/>
    <cellStyle name="EYSubTotal 6 2 2 2 4" xfId="1643" xr:uid="{00000000-0005-0000-0000-000059070000}"/>
    <cellStyle name="EYSubTotal 6 2 2 2 5" xfId="1644" xr:uid="{00000000-0005-0000-0000-00005A070000}"/>
    <cellStyle name="EYSubTotal 6 2 2 2 6" xfId="1645" xr:uid="{00000000-0005-0000-0000-00005B070000}"/>
    <cellStyle name="EYSubTotal 6 2 2 3" xfId="1646" xr:uid="{00000000-0005-0000-0000-00005C070000}"/>
    <cellStyle name="EYSubTotal 6 2 2 3 2" xfId="1647" xr:uid="{00000000-0005-0000-0000-00005D070000}"/>
    <cellStyle name="EYSubTotal 6 2 2 4" xfId="1648" xr:uid="{00000000-0005-0000-0000-00005E070000}"/>
    <cellStyle name="EYSubTotal 6 2 2 5" xfId="1649" xr:uid="{00000000-0005-0000-0000-00005F070000}"/>
    <cellStyle name="EYSubTotal 6 2 2 6" xfId="1650" xr:uid="{00000000-0005-0000-0000-000060070000}"/>
    <cellStyle name="EYSubTotal 6 2 2 7" xfId="1651" xr:uid="{00000000-0005-0000-0000-000061070000}"/>
    <cellStyle name="EYSubTotal 6 2 3" xfId="1652" xr:uid="{00000000-0005-0000-0000-000062070000}"/>
    <cellStyle name="EYSubTotal 6 2 3 2" xfId="1653" xr:uid="{00000000-0005-0000-0000-000063070000}"/>
    <cellStyle name="EYSubTotal 6 2 3 3" xfId="1654" xr:uid="{00000000-0005-0000-0000-000064070000}"/>
    <cellStyle name="EYSubTotal 6 2 3 4" xfId="1655" xr:uid="{00000000-0005-0000-0000-000065070000}"/>
    <cellStyle name="EYSubTotal 6 2 3 5" xfId="1656" xr:uid="{00000000-0005-0000-0000-000066070000}"/>
    <cellStyle name="EYSubTotal 6 2 3 6" xfId="1657" xr:uid="{00000000-0005-0000-0000-000067070000}"/>
    <cellStyle name="EYSubTotal 6 2 4" xfId="1658" xr:uid="{00000000-0005-0000-0000-000068070000}"/>
    <cellStyle name="EYSubTotal 6 2 4 2" xfId="1659" xr:uid="{00000000-0005-0000-0000-000069070000}"/>
    <cellStyle name="EYSubTotal 6 2 5" xfId="1660" xr:uid="{00000000-0005-0000-0000-00006A070000}"/>
    <cellStyle name="EYSubTotal 6 2 6" xfId="1661" xr:uid="{00000000-0005-0000-0000-00006B070000}"/>
    <cellStyle name="EYSubTotal 6 2 7" xfId="1662" xr:uid="{00000000-0005-0000-0000-00006C070000}"/>
    <cellStyle name="EYSubTotal 6 2 8" xfId="1663" xr:uid="{00000000-0005-0000-0000-00006D070000}"/>
    <cellStyle name="EYSubTotal 6 2_Subsidy" xfId="1664" xr:uid="{00000000-0005-0000-0000-00006E070000}"/>
    <cellStyle name="EYSubTotal 6 3" xfId="1665" xr:uid="{00000000-0005-0000-0000-00006F070000}"/>
    <cellStyle name="EYSubTotal 6 3 2" xfId="1666" xr:uid="{00000000-0005-0000-0000-000070070000}"/>
    <cellStyle name="EYSubTotal 6 3 2 2" xfId="1667" xr:uid="{00000000-0005-0000-0000-000071070000}"/>
    <cellStyle name="EYSubTotal 6 3 2 3" xfId="1668" xr:uid="{00000000-0005-0000-0000-000072070000}"/>
    <cellStyle name="EYSubTotal 6 3 2 4" xfId="1669" xr:uid="{00000000-0005-0000-0000-000073070000}"/>
    <cellStyle name="EYSubTotal 6 3 2 5" xfId="1670" xr:uid="{00000000-0005-0000-0000-000074070000}"/>
    <cellStyle name="EYSubTotal 6 3 2 6" xfId="1671" xr:uid="{00000000-0005-0000-0000-000075070000}"/>
    <cellStyle name="EYSubTotal 6 3 3" xfId="1672" xr:uid="{00000000-0005-0000-0000-000076070000}"/>
    <cellStyle name="EYSubTotal 6 3 3 2" xfId="1673" xr:uid="{00000000-0005-0000-0000-000077070000}"/>
    <cellStyle name="EYSubTotal 6 3 4" xfId="1674" xr:uid="{00000000-0005-0000-0000-000078070000}"/>
    <cellStyle name="EYSubTotal 6 3 5" xfId="1675" xr:uid="{00000000-0005-0000-0000-000079070000}"/>
    <cellStyle name="EYSubTotal 6 3 6" xfId="1676" xr:uid="{00000000-0005-0000-0000-00007A070000}"/>
    <cellStyle name="EYSubTotal 6 3 7" xfId="1677" xr:uid="{00000000-0005-0000-0000-00007B070000}"/>
    <cellStyle name="EYSubTotal 6 4" xfId="1678" xr:uid="{00000000-0005-0000-0000-00007C070000}"/>
    <cellStyle name="EYSubTotal 6 4 2" xfId="1679" xr:uid="{00000000-0005-0000-0000-00007D070000}"/>
    <cellStyle name="EYSubTotal 6 4 2 2" xfId="1680" xr:uid="{00000000-0005-0000-0000-00007E070000}"/>
    <cellStyle name="EYSubTotal 6 4 2 3" xfId="1681" xr:uid="{00000000-0005-0000-0000-00007F070000}"/>
    <cellStyle name="EYSubTotal 6 4 2 4" xfId="1682" xr:uid="{00000000-0005-0000-0000-000080070000}"/>
    <cellStyle name="EYSubTotal 6 4 2 5" xfId="1683" xr:uid="{00000000-0005-0000-0000-000081070000}"/>
    <cellStyle name="EYSubTotal 6 4 2 6" xfId="1684" xr:uid="{00000000-0005-0000-0000-000082070000}"/>
    <cellStyle name="EYSubTotal 6 4 3" xfId="1685" xr:uid="{00000000-0005-0000-0000-000083070000}"/>
    <cellStyle name="EYSubTotal 6 4 3 2" xfId="1686" xr:uid="{00000000-0005-0000-0000-000084070000}"/>
    <cellStyle name="EYSubTotal 6 4 4" xfId="1687" xr:uid="{00000000-0005-0000-0000-000085070000}"/>
    <cellStyle name="EYSubTotal 6 4 5" xfId="1688" xr:uid="{00000000-0005-0000-0000-000086070000}"/>
    <cellStyle name="EYSubTotal 6 4 6" xfId="1689" xr:uid="{00000000-0005-0000-0000-000087070000}"/>
    <cellStyle name="EYSubTotal 6 4 7" xfId="1690" xr:uid="{00000000-0005-0000-0000-000088070000}"/>
    <cellStyle name="EYSubTotal 6 5" xfId="1691" xr:uid="{00000000-0005-0000-0000-000089070000}"/>
    <cellStyle name="EYSubTotal 6 5 2" xfId="1692" xr:uid="{00000000-0005-0000-0000-00008A070000}"/>
    <cellStyle name="EYSubTotal 6 5 2 2" xfId="1693" xr:uid="{00000000-0005-0000-0000-00008B070000}"/>
    <cellStyle name="EYSubTotal 6 5 2 3" xfId="1694" xr:uid="{00000000-0005-0000-0000-00008C070000}"/>
    <cellStyle name="EYSubTotal 6 5 2 4" xfId="1695" xr:uid="{00000000-0005-0000-0000-00008D070000}"/>
    <cellStyle name="EYSubTotal 6 5 2 5" xfId="1696" xr:uid="{00000000-0005-0000-0000-00008E070000}"/>
    <cellStyle name="EYSubTotal 6 5 2 6" xfId="1697" xr:uid="{00000000-0005-0000-0000-00008F070000}"/>
    <cellStyle name="EYSubTotal 6 5 3" xfId="1698" xr:uid="{00000000-0005-0000-0000-000090070000}"/>
    <cellStyle name="EYSubTotal 6 5 3 2" xfId="1699" xr:uid="{00000000-0005-0000-0000-000091070000}"/>
    <cellStyle name="EYSubTotal 6 5 4" xfId="1700" xr:uid="{00000000-0005-0000-0000-000092070000}"/>
    <cellStyle name="EYSubTotal 6 5 5" xfId="1701" xr:uid="{00000000-0005-0000-0000-000093070000}"/>
    <cellStyle name="EYSubTotal 6 5 6" xfId="1702" xr:uid="{00000000-0005-0000-0000-000094070000}"/>
    <cellStyle name="EYSubTotal 6 5 7" xfId="1703" xr:uid="{00000000-0005-0000-0000-000095070000}"/>
    <cellStyle name="EYSubTotal 6 6" xfId="1704" xr:uid="{00000000-0005-0000-0000-000096070000}"/>
    <cellStyle name="EYSubTotal 6 6 2" xfId="1705" xr:uid="{00000000-0005-0000-0000-000097070000}"/>
    <cellStyle name="EYSubTotal 6 6 2 2" xfId="1706" xr:uid="{00000000-0005-0000-0000-000098070000}"/>
    <cellStyle name="EYSubTotal 6 6 2 3" xfId="1707" xr:uid="{00000000-0005-0000-0000-000099070000}"/>
    <cellStyle name="EYSubTotal 6 6 2 4" xfId="1708" xr:uid="{00000000-0005-0000-0000-00009A070000}"/>
    <cellStyle name="EYSubTotal 6 6 2 5" xfId="1709" xr:uid="{00000000-0005-0000-0000-00009B070000}"/>
    <cellStyle name="EYSubTotal 6 6 2 6" xfId="1710" xr:uid="{00000000-0005-0000-0000-00009C070000}"/>
    <cellStyle name="EYSubTotal 6 6 3" xfId="1711" xr:uid="{00000000-0005-0000-0000-00009D070000}"/>
    <cellStyle name="EYSubTotal 6 6 3 2" xfId="1712" xr:uid="{00000000-0005-0000-0000-00009E070000}"/>
    <cellStyle name="EYSubTotal 6 6 4" xfId="1713" xr:uid="{00000000-0005-0000-0000-00009F070000}"/>
    <cellStyle name="EYSubTotal 6 6 5" xfId="1714" xr:uid="{00000000-0005-0000-0000-0000A0070000}"/>
    <cellStyle name="EYSubTotal 6 6 6" xfId="1715" xr:uid="{00000000-0005-0000-0000-0000A1070000}"/>
    <cellStyle name="EYSubTotal 6 6 7" xfId="1716" xr:uid="{00000000-0005-0000-0000-0000A2070000}"/>
    <cellStyle name="EYSubTotal 6 7" xfId="1717" xr:uid="{00000000-0005-0000-0000-0000A3070000}"/>
    <cellStyle name="EYSubTotal 6 7 2" xfId="1718" xr:uid="{00000000-0005-0000-0000-0000A4070000}"/>
    <cellStyle name="EYSubTotal 6 7 2 2" xfId="1719" xr:uid="{00000000-0005-0000-0000-0000A5070000}"/>
    <cellStyle name="EYSubTotal 6 7 2 3" xfId="1720" xr:uid="{00000000-0005-0000-0000-0000A6070000}"/>
    <cellStyle name="EYSubTotal 6 7 2 4" xfId="1721" xr:uid="{00000000-0005-0000-0000-0000A7070000}"/>
    <cellStyle name="EYSubTotal 6 7 2 5" xfId="1722" xr:uid="{00000000-0005-0000-0000-0000A8070000}"/>
    <cellStyle name="EYSubTotal 6 7 2 6" xfId="1723" xr:uid="{00000000-0005-0000-0000-0000A9070000}"/>
    <cellStyle name="EYSubTotal 6 7 3" xfId="1724" xr:uid="{00000000-0005-0000-0000-0000AA070000}"/>
    <cellStyle name="EYSubTotal 6 7 3 2" xfId="1725" xr:uid="{00000000-0005-0000-0000-0000AB070000}"/>
    <cellStyle name="EYSubTotal 6 7 4" xfId="1726" xr:uid="{00000000-0005-0000-0000-0000AC070000}"/>
    <cellStyle name="EYSubTotal 6 7 5" xfId="1727" xr:uid="{00000000-0005-0000-0000-0000AD070000}"/>
    <cellStyle name="EYSubTotal 6 7 6" xfId="1728" xr:uid="{00000000-0005-0000-0000-0000AE070000}"/>
    <cellStyle name="EYSubTotal 6 7 7" xfId="1729" xr:uid="{00000000-0005-0000-0000-0000AF070000}"/>
    <cellStyle name="EYSubTotal 6 8" xfId="1730" xr:uid="{00000000-0005-0000-0000-0000B0070000}"/>
    <cellStyle name="EYSubTotal 6 8 2" xfId="1731" xr:uid="{00000000-0005-0000-0000-0000B1070000}"/>
    <cellStyle name="EYSubTotal 6 8 2 2" xfId="1732" xr:uid="{00000000-0005-0000-0000-0000B2070000}"/>
    <cellStyle name="EYSubTotal 6 8 2 3" xfId="1733" xr:uid="{00000000-0005-0000-0000-0000B3070000}"/>
    <cellStyle name="EYSubTotal 6 8 2 4" xfId="1734" xr:uid="{00000000-0005-0000-0000-0000B4070000}"/>
    <cellStyle name="EYSubTotal 6 8 2 5" xfId="1735" xr:uid="{00000000-0005-0000-0000-0000B5070000}"/>
    <cellStyle name="EYSubTotal 6 8 2 6" xfId="1736" xr:uid="{00000000-0005-0000-0000-0000B6070000}"/>
    <cellStyle name="EYSubTotal 6 8 3" xfId="1737" xr:uid="{00000000-0005-0000-0000-0000B7070000}"/>
    <cellStyle name="EYSubTotal 6 8 3 2" xfId="1738" xr:uid="{00000000-0005-0000-0000-0000B8070000}"/>
    <cellStyle name="EYSubTotal 6 8 4" xfId="1739" xr:uid="{00000000-0005-0000-0000-0000B9070000}"/>
    <cellStyle name="EYSubTotal 6 8 5" xfId="1740" xr:uid="{00000000-0005-0000-0000-0000BA070000}"/>
    <cellStyle name="EYSubTotal 6 8 6" xfId="1741" xr:uid="{00000000-0005-0000-0000-0000BB070000}"/>
    <cellStyle name="EYSubTotal 6 8 7" xfId="1742" xr:uid="{00000000-0005-0000-0000-0000BC070000}"/>
    <cellStyle name="EYSubTotal 6 9" xfId="1743" xr:uid="{00000000-0005-0000-0000-0000BD070000}"/>
    <cellStyle name="EYSubTotal 6 9 2" xfId="1744" xr:uid="{00000000-0005-0000-0000-0000BE070000}"/>
    <cellStyle name="EYSubTotal 6 9 3" xfId="1745" xr:uid="{00000000-0005-0000-0000-0000BF070000}"/>
    <cellStyle name="EYSubTotal 6 9 4" xfId="1746" xr:uid="{00000000-0005-0000-0000-0000C0070000}"/>
    <cellStyle name="EYSubTotal 6 9 5" xfId="1747" xr:uid="{00000000-0005-0000-0000-0000C1070000}"/>
    <cellStyle name="EYSubTotal 6 9 6" xfId="1748" xr:uid="{00000000-0005-0000-0000-0000C2070000}"/>
    <cellStyle name="EYSubTotal 6_Subsidy" xfId="1749" xr:uid="{00000000-0005-0000-0000-0000C3070000}"/>
    <cellStyle name="EYSubTotal 7" xfId="1750" xr:uid="{00000000-0005-0000-0000-0000C4070000}"/>
    <cellStyle name="EYSubTotal 7 2" xfId="1751" xr:uid="{00000000-0005-0000-0000-0000C5070000}"/>
    <cellStyle name="EYSubTotal 7 2 2" xfId="1752" xr:uid="{00000000-0005-0000-0000-0000C6070000}"/>
    <cellStyle name="EYSubTotal 7 2 2 2" xfId="1753" xr:uid="{00000000-0005-0000-0000-0000C7070000}"/>
    <cellStyle name="EYSubTotal 7 2 2 3" xfId="1754" xr:uid="{00000000-0005-0000-0000-0000C8070000}"/>
    <cellStyle name="EYSubTotal 7 2 2 4" xfId="1755" xr:uid="{00000000-0005-0000-0000-0000C9070000}"/>
    <cellStyle name="EYSubTotal 7 2 2 5" xfId="1756" xr:uid="{00000000-0005-0000-0000-0000CA070000}"/>
    <cellStyle name="EYSubTotal 7 2 2 6" xfId="1757" xr:uid="{00000000-0005-0000-0000-0000CB070000}"/>
    <cellStyle name="EYSubTotal 7 2 3" xfId="1758" xr:uid="{00000000-0005-0000-0000-0000CC070000}"/>
    <cellStyle name="EYSubTotal 7 2 3 2" xfId="1759" xr:uid="{00000000-0005-0000-0000-0000CD070000}"/>
    <cellStyle name="EYSubTotal 7 2 4" xfId="1760" xr:uid="{00000000-0005-0000-0000-0000CE070000}"/>
    <cellStyle name="EYSubTotal 7 2 5" xfId="1761" xr:uid="{00000000-0005-0000-0000-0000CF070000}"/>
    <cellStyle name="EYSubTotal 7 2 6" xfId="1762" xr:uid="{00000000-0005-0000-0000-0000D0070000}"/>
    <cellStyle name="EYSubTotal 7 2 7" xfId="1763" xr:uid="{00000000-0005-0000-0000-0000D1070000}"/>
    <cellStyle name="EYSubTotal 7 3" xfId="1764" xr:uid="{00000000-0005-0000-0000-0000D2070000}"/>
    <cellStyle name="EYSubTotal 7 3 2" xfId="1765" xr:uid="{00000000-0005-0000-0000-0000D3070000}"/>
    <cellStyle name="EYSubTotal 7 3 3" xfId="1766" xr:uid="{00000000-0005-0000-0000-0000D4070000}"/>
    <cellStyle name="EYSubTotal 7 3 4" xfId="1767" xr:uid="{00000000-0005-0000-0000-0000D5070000}"/>
    <cellStyle name="EYSubTotal 7 3 5" xfId="1768" xr:uid="{00000000-0005-0000-0000-0000D6070000}"/>
    <cellStyle name="EYSubTotal 7 3 6" xfId="1769" xr:uid="{00000000-0005-0000-0000-0000D7070000}"/>
    <cellStyle name="EYSubTotal 7 4" xfId="1770" xr:uid="{00000000-0005-0000-0000-0000D8070000}"/>
    <cellStyle name="EYSubTotal 7 4 2" xfId="1771" xr:uid="{00000000-0005-0000-0000-0000D9070000}"/>
    <cellStyle name="EYSubTotal 7 5" xfId="1772" xr:uid="{00000000-0005-0000-0000-0000DA070000}"/>
    <cellStyle name="EYSubTotal 7 6" xfId="1773" xr:uid="{00000000-0005-0000-0000-0000DB070000}"/>
    <cellStyle name="EYSubTotal 7 7" xfId="1774" xr:uid="{00000000-0005-0000-0000-0000DC070000}"/>
    <cellStyle name="EYSubTotal 7 8" xfId="1775" xr:uid="{00000000-0005-0000-0000-0000DD070000}"/>
    <cellStyle name="EYSubTotal 7_Subsidy" xfId="1776" xr:uid="{00000000-0005-0000-0000-0000DE070000}"/>
    <cellStyle name="EYSubTotal 8" xfId="1777" xr:uid="{00000000-0005-0000-0000-0000DF070000}"/>
    <cellStyle name="EYSubTotal 8 2" xfId="1778" xr:uid="{00000000-0005-0000-0000-0000E0070000}"/>
    <cellStyle name="EYSubTotal 8 2 2" xfId="1779" xr:uid="{00000000-0005-0000-0000-0000E1070000}"/>
    <cellStyle name="EYSubTotal 8 2 3" xfId="1780" xr:uid="{00000000-0005-0000-0000-0000E2070000}"/>
    <cellStyle name="EYSubTotal 8 2 4" xfId="1781" xr:uid="{00000000-0005-0000-0000-0000E3070000}"/>
    <cellStyle name="EYSubTotal 8 2 5" xfId="1782" xr:uid="{00000000-0005-0000-0000-0000E4070000}"/>
    <cellStyle name="EYSubTotal 8 2 6" xfId="1783" xr:uid="{00000000-0005-0000-0000-0000E5070000}"/>
    <cellStyle name="EYSubTotal 8 3" xfId="1784" xr:uid="{00000000-0005-0000-0000-0000E6070000}"/>
    <cellStyle name="EYSubTotal 8 3 2" xfId="1785" xr:uid="{00000000-0005-0000-0000-0000E7070000}"/>
    <cellStyle name="EYSubTotal 8 4" xfId="1786" xr:uid="{00000000-0005-0000-0000-0000E8070000}"/>
    <cellStyle name="EYSubTotal 8 5" xfId="1787" xr:uid="{00000000-0005-0000-0000-0000E9070000}"/>
    <cellStyle name="EYSubTotal 8 6" xfId="1788" xr:uid="{00000000-0005-0000-0000-0000EA070000}"/>
    <cellStyle name="EYSubTotal 8 7" xfId="1789" xr:uid="{00000000-0005-0000-0000-0000EB070000}"/>
    <cellStyle name="EYSubTotal 9" xfId="1790" xr:uid="{00000000-0005-0000-0000-0000EC070000}"/>
    <cellStyle name="EYSubTotal 9 2" xfId="1791" xr:uid="{00000000-0005-0000-0000-0000ED070000}"/>
    <cellStyle name="EYSubTotal 9 2 2" xfId="1792" xr:uid="{00000000-0005-0000-0000-0000EE070000}"/>
    <cellStyle name="EYSubTotal 9 2 3" xfId="1793" xr:uid="{00000000-0005-0000-0000-0000EF070000}"/>
    <cellStyle name="EYSubTotal 9 2 4" xfId="1794" xr:uid="{00000000-0005-0000-0000-0000F0070000}"/>
    <cellStyle name="EYSubTotal 9 2 5" xfId="1795" xr:uid="{00000000-0005-0000-0000-0000F1070000}"/>
    <cellStyle name="EYSubTotal 9 2 6" xfId="1796" xr:uid="{00000000-0005-0000-0000-0000F2070000}"/>
    <cellStyle name="EYSubTotal 9 3" xfId="1797" xr:uid="{00000000-0005-0000-0000-0000F3070000}"/>
    <cellStyle name="EYSubTotal 9 3 2" xfId="1798" xr:uid="{00000000-0005-0000-0000-0000F4070000}"/>
    <cellStyle name="EYSubTotal 9 4" xfId="1799" xr:uid="{00000000-0005-0000-0000-0000F5070000}"/>
    <cellStyle name="EYSubTotal 9 5" xfId="1800" xr:uid="{00000000-0005-0000-0000-0000F6070000}"/>
    <cellStyle name="EYSubTotal 9 6" xfId="1801" xr:uid="{00000000-0005-0000-0000-0000F7070000}"/>
    <cellStyle name="EYSubTotal 9 7" xfId="1802" xr:uid="{00000000-0005-0000-0000-0000F8070000}"/>
    <cellStyle name="EYSubTotal_Calculations" xfId="1803" xr:uid="{00000000-0005-0000-0000-0000F9070000}"/>
    <cellStyle name="EYTotal" xfId="1804" xr:uid="{00000000-0005-0000-0000-0000FA070000}"/>
    <cellStyle name="EYTotal 10" xfId="1805" xr:uid="{00000000-0005-0000-0000-0000FB070000}"/>
    <cellStyle name="EYTotal 10 2" xfId="1806" xr:uid="{00000000-0005-0000-0000-0000FC070000}"/>
    <cellStyle name="EYTotal 10 2 2" xfId="1807" xr:uid="{00000000-0005-0000-0000-0000FD070000}"/>
    <cellStyle name="EYTotal 10 2 3" xfId="1808" xr:uid="{00000000-0005-0000-0000-0000FE070000}"/>
    <cellStyle name="EYTotal 10 2 4" xfId="1809" xr:uid="{00000000-0005-0000-0000-0000FF070000}"/>
    <cellStyle name="EYTotal 10 2 5" xfId="1810" xr:uid="{00000000-0005-0000-0000-000000080000}"/>
    <cellStyle name="EYTotal 10 3" xfId="1811" xr:uid="{00000000-0005-0000-0000-000001080000}"/>
    <cellStyle name="EYTotal 10 3 2" xfId="1812" xr:uid="{00000000-0005-0000-0000-000002080000}"/>
    <cellStyle name="EYTotal 10 4" xfId="1813" xr:uid="{00000000-0005-0000-0000-000003080000}"/>
    <cellStyle name="EYTotal 10 5" xfId="1814" xr:uid="{00000000-0005-0000-0000-000004080000}"/>
    <cellStyle name="EYTotal 10 6" xfId="1815" xr:uid="{00000000-0005-0000-0000-000005080000}"/>
    <cellStyle name="EYTotal 11" xfId="1816" xr:uid="{00000000-0005-0000-0000-000006080000}"/>
    <cellStyle name="EYTotal 11 2" xfId="1817" xr:uid="{00000000-0005-0000-0000-000007080000}"/>
    <cellStyle name="EYTotal 11 2 2" xfId="1818" xr:uid="{00000000-0005-0000-0000-000008080000}"/>
    <cellStyle name="EYTotal 11 2 3" xfId="1819" xr:uid="{00000000-0005-0000-0000-000009080000}"/>
    <cellStyle name="EYTotal 11 2 4" xfId="1820" xr:uid="{00000000-0005-0000-0000-00000A080000}"/>
    <cellStyle name="EYTotal 11 2 5" xfId="1821" xr:uid="{00000000-0005-0000-0000-00000B080000}"/>
    <cellStyle name="EYTotal 11 3" xfId="1822" xr:uid="{00000000-0005-0000-0000-00000C080000}"/>
    <cellStyle name="EYTotal 11 3 2" xfId="1823" xr:uid="{00000000-0005-0000-0000-00000D080000}"/>
    <cellStyle name="EYTotal 11 4" xfId="1824" xr:uid="{00000000-0005-0000-0000-00000E080000}"/>
    <cellStyle name="EYTotal 11 5" xfId="1825" xr:uid="{00000000-0005-0000-0000-00000F080000}"/>
    <cellStyle name="EYTotal 11 6" xfId="1826" xr:uid="{00000000-0005-0000-0000-000010080000}"/>
    <cellStyle name="EYTotal 12" xfId="1827" xr:uid="{00000000-0005-0000-0000-000011080000}"/>
    <cellStyle name="EYTotal 12 2" xfId="1828" xr:uid="{00000000-0005-0000-0000-000012080000}"/>
    <cellStyle name="EYTotal 12 2 2" xfId="1829" xr:uid="{00000000-0005-0000-0000-000013080000}"/>
    <cellStyle name="EYTotal 12 2 3" xfId="1830" xr:uid="{00000000-0005-0000-0000-000014080000}"/>
    <cellStyle name="EYTotal 12 2 4" xfId="1831" xr:uid="{00000000-0005-0000-0000-000015080000}"/>
    <cellStyle name="EYTotal 12 2 5" xfId="1832" xr:uid="{00000000-0005-0000-0000-000016080000}"/>
    <cellStyle name="EYTotal 12 3" xfId="1833" xr:uid="{00000000-0005-0000-0000-000017080000}"/>
    <cellStyle name="EYTotal 12 3 2" xfId="1834" xr:uid="{00000000-0005-0000-0000-000018080000}"/>
    <cellStyle name="EYTotal 12 4" xfId="1835" xr:uid="{00000000-0005-0000-0000-000019080000}"/>
    <cellStyle name="EYTotal 12 5" xfId="1836" xr:uid="{00000000-0005-0000-0000-00001A080000}"/>
    <cellStyle name="EYTotal 12 6" xfId="1837" xr:uid="{00000000-0005-0000-0000-00001B080000}"/>
    <cellStyle name="EYTotal 13" xfId="1838" xr:uid="{00000000-0005-0000-0000-00001C080000}"/>
    <cellStyle name="EYTotal 13 2" xfId="1839" xr:uid="{00000000-0005-0000-0000-00001D080000}"/>
    <cellStyle name="EYTotal 13 2 2" xfId="1840" xr:uid="{00000000-0005-0000-0000-00001E080000}"/>
    <cellStyle name="EYTotal 13 2 3" xfId="1841" xr:uid="{00000000-0005-0000-0000-00001F080000}"/>
    <cellStyle name="EYTotal 13 2 4" xfId="1842" xr:uid="{00000000-0005-0000-0000-000020080000}"/>
    <cellStyle name="EYTotal 13 2 5" xfId="1843" xr:uid="{00000000-0005-0000-0000-000021080000}"/>
    <cellStyle name="EYTotal 13 3" xfId="1844" xr:uid="{00000000-0005-0000-0000-000022080000}"/>
    <cellStyle name="EYTotal 13 3 2" xfId="1845" xr:uid="{00000000-0005-0000-0000-000023080000}"/>
    <cellStyle name="EYTotal 13 4" xfId="1846" xr:uid="{00000000-0005-0000-0000-000024080000}"/>
    <cellStyle name="EYTotal 13 5" xfId="1847" xr:uid="{00000000-0005-0000-0000-000025080000}"/>
    <cellStyle name="EYTotal 13 6" xfId="1848" xr:uid="{00000000-0005-0000-0000-000026080000}"/>
    <cellStyle name="EYTotal 14" xfId="1849" xr:uid="{00000000-0005-0000-0000-000027080000}"/>
    <cellStyle name="EYTotal 14 2" xfId="1850" xr:uid="{00000000-0005-0000-0000-000028080000}"/>
    <cellStyle name="EYTotal 14 3" xfId="1851" xr:uid="{00000000-0005-0000-0000-000029080000}"/>
    <cellStyle name="EYTotal 14 4" xfId="1852" xr:uid="{00000000-0005-0000-0000-00002A080000}"/>
    <cellStyle name="EYTotal 14 5" xfId="1853" xr:uid="{00000000-0005-0000-0000-00002B080000}"/>
    <cellStyle name="EYTotal 15" xfId="1854" xr:uid="{00000000-0005-0000-0000-00002C080000}"/>
    <cellStyle name="EYTotal 15 2" xfId="1855" xr:uid="{00000000-0005-0000-0000-00002D080000}"/>
    <cellStyle name="EYTotal 16" xfId="1856" xr:uid="{00000000-0005-0000-0000-00002E080000}"/>
    <cellStyle name="EYTotal 17" xfId="1857" xr:uid="{00000000-0005-0000-0000-00002F080000}"/>
    <cellStyle name="EYTotal 18" xfId="1858" xr:uid="{00000000-0005-0000-0000-000030080000}"/>
    <cellStyle name="EYTotal 19" xfId="1859" xr:uid="{00000000-0005-0000-0000-000031080000}"/>
    <cellStyle name="EYTotal 2" xfId="1860" xr:uid="{00000000-0005-0000-0000-000032080000}"/>
    <cellStyle name="EYTotal 2 10" xfId="1861" xr:uid="{00000000-0005-0000-0000-000033080000}"/>
    <cellStyle name="EYTotal 2 10 2" xfId="1862" xr:uid="{00000000-0005-0000-0000-000034080000}"/>
    <cellStyle name="EYTotal 2 10 2 2" xfId="1863" xr:uid="{00000000-0005-0000-0000-000035080000}"/>
    <cellStyle name="EYTotal 2 10 2 3" xfId="1864" xr:uid="{00000000-0005-0000-0000-000036080000}"/>
    <cellStyle name="EYTotal 2 10 2 4" xfId="1865" xr:uid="{00000000-0005-0000-0000-000037080000}"/>
    <cellStyle name="EYTotal 2 10 2 5" xfId="1866" xr:uid="{00000000-0005-0000-0000-000038080000}"/>
    <cellStyle name="EYTotal 2 10 3" xfId="1867" xr:uid="{00000000-0005-0000-0000-000039080000}"/>
    <cellStyle name="EYTotal 2 10 3 2" xfId="1868" xr:uid="{00000000-0005-0000-0000-00003A080000}"/>
    <cellStyle name="EYTotal 2 10 4" xfId="1869" xr:uid="{00000000-0005-0000-0000-00003B080000}"/>
    <cellStyle name="EYTotal 2 10 5" xfId="1870" xr:uid="{00000000-0005-0000-0000-00003C080000}"/>
    <cellStyle name="EYTotal 2 10 6" xfId="1871" xr:uid="{00000000-0005-0000-0000-00003D080000}"/>
    <cellStyle name="EYTotal 2 11" xfId="1872" xr:uid="{00000000-0005-0000-0000-00003E080000}"/>
    <cellStyle name="EYTotal 2 11 2" xfId="1873" xr:uid="{00000000-0005-0000-0000-00003F080000}"/>
    <cellStyle name="EYTotal 2 11 2 2" xfId="1874" xr:uid="{00000000-0005-0000-0000-000040080000}"/>
    <cellStyle name="EYTotal 2 11 2 3" xfId="1875" xr:uid="{00000000-0005-0000-0000-000041080000}"/>
    <cellStyle name="EYTotal 2 11 2 4" xfId="1876" xr:uid="{00000000-0005-0000-0000-000042080000}"/>
    <cellStyle name="EYTotal 2 11 2 5" xfId="1877" xr:uid="{00000000-0005-0000-0000-000043080000}"/>
    <cellStyle name="EYTotal 2 11 3" xfId="1878" xr:uid="{00000000-0005-0000-0000-000044080000}"/>
    <cellStyle name="EYTotal 2 11 3 2" xfId="1879" xr:uid="{00000000-0005-0000-0000-000045080000}"/>
    <cellStyle name="EYTotal 2 11 4" xfId="1880" xr:uid="{00000000-0005-0000-0000-000046080000}"/>
    <cellStyle name="EYTotal 2 11 5" xfId="1881" xr:uid="{00000000-0005-0000-0000-000047080000}"/>
    <cellStyle name="EYTotal 2 11 6" xfId="1882" xr:uid="{00000000-0005-0000-0000-000048080000}"/>
    <cellStyle name="EYTotal 2 12" xfId="1883" xr:uid="{00000000-0005-0000-0000-000049080000}"/>
    <cellStyle name="EYTotal 2 12 2" xfId="1884" xr:uid="{00000000-0005-0000-0000-00004A080000}"/>
    <cellStyle name="EYTotal 2 12 2 2" xfId="1885" xr:uid="{00000000-0005-0000-0000-00004B080000}"/>
    <cellStyle name="EYTotal 2 12 2 3" xfId="1886" xr:uid="{00000000-0005-0000-0000-00004C080000}"/>
    <cellStyle name="EYTotal 2 12 2 4" xfId="1887" xr:uid="{00000000-0005-0000-0000-00004D080000}"/>
    <cellStyle name="EYTotal 2 12 2 5" xfId="1888" xr:uid="{00000000-0005-0000-0000-00004E080000}"/>
    <cellStyle name="EYTotal 2 12 3" xfId="1889" xr:uid="{00000000-0005-0000-0000-00004F080000}"/>
    <cellStyle name="EYTotal 2 12 3 2" xfId="1890" xr:uid="{00000000-0005-0000-0000-000050080000}"/>
    <cellStyle name="EYTotal 2 12 4" xfId="1891" xr:uid="{00000000-0005-0000-0000-000051080000}"/>
    <cellStyle name="EYTotal 2 12 5" xfId="1892" xr:uid="{00000000-0005-0000-0000-000052080000}"/>
    <cellStyle name="EYTotal 2 12 6" xfId="1893" xr:uid="{00000000-0005-0000-0000-000053080000}"/>
    <cellStyle name="EYTotal 2 13" xfId="1894" xr:uid="{00000000-0005-0000-0000-000054080000}"/>
    <cellStyle name="EYTotal 2 13 2" xfId="1895" xr:uid="{00000000-0005-0000-0000-000055080000}"/>
    <cellStyle name="EYTotal 2 13 3" xfId="1896" xr:uid="{00000000-0005-0000-0000-000056080000}"/>
    <cellStyle name="EYTotal 2 13 4" xfId="1897" xr:uid="{00000000-0005-0000-0000-000057080000}"/>
    <cellStyle name="EYTotal 2 13 5" xfId="1898" xr:uid="{00000000-0005-0000-0000-000058080000}"/>
    <cellStyle name="EYTotal 2 14" xfId="1899" xr:uid="{00000000-0005-0000-0000-000059080000}"/>
    <cellStyle name="EYTotal 2 14 2" xfId="1900" xr:uid="{00000000-0005-0000-0000-00005A080000}"/>
    <cellStyle name="EYTotal 2 15" xfId="1901" xr:uid="{00000000-0005-0000-0000-00005B080000}"/>
    <cellStyle name="EYTotal 2 16" xfId="1902" xr:uid="{00000000-0005-0000-0000-00005C080000}"/>
    <cellStyle name="EYTotal 2 17" xfId="1903" xr:uid="{00000000-0005-0000-0000-00005D080000}"/>
    <cellStyle name="EYTotal 2 18" xfId="1904" xr:uid="{00000000-0005-0000-0000-00005E080000}"/>
    <cellStyle name="EYTotal 2 2" xfId="1905" xr:uid="{00000000-0005-0000-0000-00005F080000}"/>
    <cellStyle name="EYTotal 2 2 10" xfId="1906" xr:uid="{00000000-0005-0000-0000-000060080000}"/>
    <cellStyle name="EYTotal 2 2 10 2" xfId="1907" xr:uid="{00000000-0005-0000-0000-000061080000}"/>
    <cellStyle name="EYTotal 2 2 11" xfId="1908" xr:uid="{00000000-0005-0000-0000-000062080000}"/>
    <cellStyle name="EYTotal 2 2 12" xfId="1909" xr:uid="{00000000-0005-0000-0000-000063080000}"/>
    <cellStyle name="EYTotal 2 2 13" xfId="1910" xr:uid="{00000000-0005-0000-0000-000064080000}"/>
    <cellStyle name="EYTotal 2 2 2" xfId="1911" xr:uid="{00000000-0005-0000-0000-000065080000}"/>
    <cellStyle name="EYTotal 2 2 2 2" xfId="1912" xr:uid="{00000000-0005-0000-0000-000066080000}"/>
    <cellStyle name="EYTotal 2 2 2 2 2" xfId="1913" xr:uid="{00000000-0005-0000-0000-000067080000}"/>
    <cellStyle name="EYTotal 2 2 2 2 2 2" xfId="1914" xr:uid="{00000000-0005-0000-0000-000068080000}"/>
    <cellStyle name="EYTotal 2 2 2 2 2 3" xfId="1915" xr:uid="{00000000-0005-0000-0000-000069080000}"/>
    <cellStyle name="EYTotal 2 2 2 2 2 4" xfId="1916" xr:uid="{00000000-0005-0000-0000-00006A080000}"/>
    <cellStyle name="EYTotal 2 2 2 2 2 5" xfId="1917" xr:uid="{00000000-0005-0000-0000-00006B080000}"/>
    <cellStyle name="EYTotal 2 2 2 2 3" xfId="1918" xr:uid="{00000000-0005-0000-0000-00006C080000}"/>
    <cellStyle name="EYTotal 2 2 2 2 3 2" xfId="1919" xr:uid="{00000000-0005-0000-0000-00006D080000}"/>
    <cellStyle name="EYTotal 2 2 2 2 4" xfId="1920" xr:uid="{00000000-0005-0000-0000-00006E080000}"/>
    <cellStyle name="EYTotal 2 2 2 2 5" xfId="1921" xr:uid="{00000000-0005-0000-0000-00006F080000}"/>
    <cellStyle name="EYTotal 2 2 2 2 6" xfId="1922" xr:uid="{00000000-0005-0000-0000-000070080000}"/>
    <cellStyle name="EYTotal 2 2 2 3" xfId="1923" xr:uid="{00000000-0005-0000-0000-000071080000}"/>
    <cellStyle name="EYTotal 2 2 2 3 2" xfId="1924" xr:uid="{00000000-0005-0000-0000-000072080000}"/>
    <cellStyle name="EYTotal 2 2 2 3 3" xfId="1925" xr:uid="{00000000-0005-0000-0000-000073080000}"/>
    <cellStyle name="EYTotal 2 2 2 3 4" xfId="1926" xr:uid="{00000000-0005-0000-0000-000074080000}"/>
    <cellStyle name="EYTotal 2 2 2 3 5" xfId="1927" xr:uid="{00000000-0005-0000-0000-000075080000}"/>
    <cellStyle name="EYTotal 2 2 2 4" xfId="1928" xr:uid="{00000000-0005-0000-0000-000076080000}"/>
    <cellStyle name="EYTotal 2 2 2 4 2" xfId="1929" xr:uid="{00000000-0005-0000-0000-000077080000}"/>
    <cellStyle name="EYTotal 2 2 2 5" xfId="1930" xr:uid="{00000000-0005-0000-0000-000078080000}"/>
    <cellStyle name="EYTotal 2 2 2 6" xfId="1931" xr:uid="{00000000-0005-0000-0000-000079080000}"/>
    <cellStyle name="EYTotal 2 2 2 7" xfId="1932" xr:uid="{00000000-0005-0000-0000-00007A080000}"/>
    <cellStyle name="EYTotal 2 2 2_Subsidy" xfId="1933" xr:uid="{00000000-0005-0000-0000-00007B080000}"/>
    <cellStyle name="EYTotal 2 2 3" xfId="1934" xr:uid="{00000000-0005-0000-0000-00007C080000}"/>
    <cellStyle name="EYTotal 2 2 3 2" xfId="1935" xr:uid="{00000000-0005-0000-0000-00007D080000}"/>
    <cellStyle name="EYTotal 2 2 3 2 2" xfId="1936" xr:uid="{00000000-0005-0000-0000-00007E080000}"/>
    <cellStyle name="EYTotal 2 2 3 2 3" xfId="1937" xr:uid="{00000000-0005-0000-0000-00007F080000}"/>
    <cellStyle name="EYTotal 2 2 3 2 4" xfId="1938" xr:uid="{00000000-0005-0000-0000-000080080000}"/>
    <cellStyle name="EYTotal 2 2 3 2 5" xfId="1939" xr:uid="{00000000-0005-0000-0000-000081080000}"/>
    <cellStyle name="EYTotal 2 2 3 3" xfId="1940" xr:uid="{00000000-0005-0000-0000-000082080000}"/>
    <cellStyle name="EYTotal 2 2 3 3 2" xfId="1941" xr:uid="{00000000-0005-0000-0000-000083080000}"/>
    <cellStyle name="EYTotal 2 2 3 4" xfId="1942" xr:uid="{00000000-0005-0000-0000-000084080000}"/>
    <cellStyle name="EYTotal 2 2 3 5" xfId="1943" xr:uid="{00000000-0005-0000-0000-000085080000}"/>
    <cellStyle name="EYTotal 2 2 3 6" xfId="1944" xr:uid="{00000000-0005-0000-0000-000086080000}"/>
    <cellStyle name="EYTotal 2 2 4" xfId="1945" xr:uid="{00000000-0005-0000-0000-000087080000}"/>
    <cellStyle name="EYTotal 2 2 4 2" xfId="1946" xr:uid="{00000000-0005-0000-0000-000088080000}"/>
    <cellStyle name="EYTotal 2 2 4 2 2" xfId="1947" xr:uid="{00000000-0005-0000-0000-000089080000}"/>
    <cellStyle name="EYTotal 2 2 4 2 3" xfId="1948" xr:uid="{00000000-0005-0000-0000-00008A080000}"/>
    <cellStyle name="EYTotal 2 2 4 2 4" xfId="1949" xr:uid="{00000000-0005-0000-0000-00008B080000}"/>
    <cellStyle name="EYTotal 2 2 4 2 5" xfId="1950" xr:uid="{00000000-0005-0000-0000-00008C080000}"/>
    <cellStyle name="EYTotal 2 2 4 3" xfId="1951" xr:uid="{00000000-0005-0000-0000-00008D080000}"/>
    <cellStyle name="EYTotal 2 2 4 3 2" xfId="1952" xr:uid="{00000000-0005-0000-0000-00008E080000}"/>
    <cellStyle name="EYTotal 2 2 4 4" xfId="1953" xr:uid="{00000000-0005-0000-0000-00008F080000}"/>
    <cellStyle name="EYTotal 2 2 4 5" xfId="1954" xr:uid="{00000000-0005-0000-0000-000090080000}"/>
    <cellStyle name="EYTotal 2 2 4 6" xfId="1955" xr:uid="{00000000-0005-0000-0000-000091080000}"/>
    <cellStyle name="EYTotal 2 2 5" xfId="1956" xr:uid="{00000000-0005-0000-0000-000092080000}"/>
    <cellStyle name="EYTotal 2 2 5 2" xfId="1957" xr:uid="{00000000-0005-0000-0000-000093080000}"/>
    <cellStyle name="EYTotal 2 2 5 2 2" xfId="1958" xr:uid="{00000000-0005-0000-0000-000094080000}"/>
    <cellStyle name="EYTotal 2 2 5 2 3" xfId="1959" xr:uid="{00000000-0005-0000-0000-000095080000}"/>
    <cellStyle name="EYTotal 2 2 5 2 4" xfId="1960" xr:uid="{00000000-0005-0000-0000-000096080000}"/>
    <cellStyle name="EYTotal 2 2 5 2 5" xfId="1961" xr:uid="{00000000-0005-0000-0000-000097080000}"/>
    <cellStyle name="EYTotal 2 2 5 3" xfId="1962" xr:uid="{00000000-0005-0000-0000-000098080000}"/>
    <cellStyle name="EYTotal 2 2 5 3 2" xfId="1963" xr:uid="{00000000-0005-0000-0000-000099080000}"/>
    <cellStyle name="EYTotal 2 2 5 4" xfId="1964" xr:uid="{00000000-0005-0000-0000-00009A080000}"/>
    <cellStyle name="EYTotal 2 2 5 5" xfId="1965" xr:uid="{00000000-0005-0000-0000-00009B080000}"/>
    <cellStyle name="EYTotal 2 2 5 6" xfId="1966" xr:uid="{00000000-0005-0000-0000-00009C080000}"/>
    <cellStyle name="EYTotal 2 2 6" xfId="1967" xr:uid="{00000000-0005-0000-0000-00009D080000}"/>
    <cellStyle name="EYTotal 2 2 6 2" xfId="1968" xr:uid="{00000000-0005-0000-0000-00009E080000}"/>
    <cellStyle name="EYTotal 2 2 6 2 2" xfId="1969" xr:uid="{00000000-0005-0000-0000-00009F080000}"/>
    <cellStyle name="EYTotal 2 2 6 2 3" xfId="1970" xr:uid="{00000000-0005-0000-0000-0000A0080000}"/>
    <cellStyle name="EYTotal 2 2 6 2 4" xfId="1971" xr:uid="{00000000-0005-0000-0000-0000A1080000}"/>
    <cellStyle name="EYTotal 2 2 6 2 5" xfId="1972" xr:uid="{00000000-0005-0000-0000-0000A2080000}"/>
    <cellStyle name="EYTotal 2 2 6 3" xfId="1973" xr:uid="{00000000-0005-0000-0000-0000A3080000}"/>
    <cellStyle name="EYTotal 2 2 6 3 2" xfId="1974" xr:uid="{00000000-0005-0000-0000-0000A4080000}"/>
    <cellStyle name="EYTotal 2 2 6 4" xfId="1975" xr:uid="{00000000-0005-0000-0000-0000A5080000}"/>
    <cellStyle name="EYTotal 2 2 6 5" xfId="1976" xr:uid="{00000000-0005-0000-0000-0000A6080000}"/>
    <cellStyle name="EYTotal 2 2 6 6" xfId="1977" xr:uid="{00000000-0005-0000-0000-0000A7080000}"/>
    <cellStyle name="EYTotal 2 2 7" xfId="1978" xr:uid="{00000000-0005-0000-0000-0000A8080000}"/>
    <cellStyle name="EYTotal 2 2 7 2" xfId="1979" xr:uid="{00000000-0005-0000-0000-0000A9080000}"/>
    <cellStyle name="EYTotal 2 2 7 2 2" xfId="1980" xr:uid="{00000000-0005-0000-0000-0000AA080000}"/>
    <cellStyle name="EYTotal 2 2 7 2 3" xfId="1981" xr:uid="{00000000-0005-0000-0000-0000AB080000}"/>
    <cellStyle name="EYTotal 2 2 7 2 4" xfId="1982" xr:uid="{00000000-0005-0000-0000-0000AC080000}"/>
    <cellStyle name="EYTotal 2 2 7 2 5" xfId="1983" xr:uid="{00000000-0005-0000-0000-0000AD080000}"/>
    <cellStyle name="EYTotal 2 2 7 3" xfId="1984" xr:uid="{00000000-0005-0000-0000-0000AE080000}"/>
    <cellStyle name="EYTotal 2 2 7 3 2" xfId="1985" xr:uid="{00000000-0005-0000-0000-0000AF080000}"/>
    <cellStyle name="EYTotal 2 2 7 4" xfId="1986" xr:uid="{00000000-0005-0000-0000-0000B0080000}"/>
    <cellStyle name="EYTotal 2 2 7 5" xfId="1987" xr:uid="{00000000-0005-0000-0000-0000B1080000}"/>
    <cellStyle name="EYTotal 2 2 7 6" xfId="1988" xr:uid="{00000000-0005-0000-0000-0000B2080000}"/>
    <cellStyle name="EYTotal 2 2 8" xfId="1989" xr:uid="{00000000-0005-0000-0000-0000B3080000}"/>
    <cellStyle name="EYTotal 2 2 8 2" xfId="1990" xr:uid="{00000000-0005-0000-0000-0000B4080000}"/>
    <cellStyle name="EYTotal 2 2 8 2 2" xfId="1991" xr:uid="{00000000-0005-0000-0000-0000B5080000}"/>
    <cellStyle name="EYTotal 2 2 8 2 3" xfId="1992" xr:uid="{00000000-0005-0000-0000-0000B6080000}"/>
    <cellStyle name="EYTotal 2 2 8 2 4" xfId="1993" xr:uid="{00000000-0005-0000-0000-0000B7080000}"/>
    <cellStyle name="EYTotal 2 2 8 2 5" xfId="1994" xr:uid="{00000000-0005-0000-0000-0000B8080000}"/>
    <cellStyle name="EYTotal 2 2 8 3" xfId="1995" xr:uid="{00000000-0005-0000-0000-0000B9080000}"/>
    <cellStyle name="EYTotal 2 2 8 3 2" xfId="1996" xr:uid="{00000000-0005-0000-0000-0000BA080000}"/>
    <cellStyle name="EYTotal 2 2 8 4" xfId="1997" xr:uid="{00000000-0005-0000-0000-0000BB080000}"/>
    <cellStyle name="EYTotal 2 2 8 5" xfId="1998" xr:uid="{00000000-0005-0000-0000-0000BC080000}"/>
    <cellStyle name="EYTotal 2 2 8 6" xfId="1999" xr:uid="{00000000-0005-0000-0000-0000BD080000}"/>
    <cellStyle name="EYTotal 2 2 9" xfId="2000" xr:uid="{00000000-0005-0000-0000-0000BE080000}"/>
    <cellStyle name="EYTotal 2 2 9 2" xfId="2001" xr:uid="{00000000-0005-0000-0000-0000BF080000}"/>
    <cellStyle name="EYTotal 2 2 9 3" xfId="2002" xr:uid="{00000000-0005-0000-0000-0000C0080000}"/>
    <cellStyle name="EYTotal 2 2 9 4" xfId="2003" xr:uid="{00000000-0005-0000-0000-0000C1080000}"/>
    <cellStyle name="EYTotal 2 2 9 5" xfId="2004" xr:uid="{00000000-0005-0000-0000-0000C2080000}"/>
    <cellStyle name="EYTotal 2 2_Subsidy" xfId="2005" xr:uid="{00000000-0005-0000-0000-0000C3080000}"/>
    <cellStyle name="EYTotal 2 3" xfId="2006" xr:uid="{00000000-0005-0000-0000-0000C4080000}"/>
    <cellStyle name="EYTotal 2 3 10" xfId="2007" xr:uid="{00000000-0005-0000-0000-0000C5080000}"/>
    <cellStyle name="EYTotal 2 3 10 2" xfId="2008" xr:uid="{00000000-0005-0000-0000-0000C6080000}"/>
    <cellStyle name="EYTotal 2 3 11" xfId="2009" xr:uid="{00000000-0005-0000-0000-0000C7080000}"/>
    <cellStyle name="EYTotal 2 3 12" xfId="2010" xr:uid="{00000000-0005-0000-0000-0000C8080000}"/>
    <cellStyle name="EYTotal 2 3 13" xfId="2011" xr:uid="{00000000-0005-0000-0000-0000C9080000}"/>
    <cellStyle name="EYTotal 2 3 2" xfId="2012" xr:uid="{00000000-0005-0000-0000-0000CA080000}"/>
    <cellStyle name="EYTotal 2 3 2 2" xfId="2013" xr:uid="{00000000-0005-0000-0000-0000CB080000}"/>
    <cellStyle name="EYTotal 2 3 2 2 2" xfId="2014" xr:uid="{00000000-0005-0000-0000-0000CC080000}"/>
    <cellStyle name="EYTotal 2 3 2 2 2 2" xfId="2015" xr:uid="{00000000-0005-0000-0000-0000CD080000}"/>
    <cellStyle name="EYTotal 2 3 2 2 2 3" xfId="2016" xr:uid="{00000000-0005-0000-0000-0000CE080000}"/>
    <cellStyle name="EYTotal 2 3 2 2 2 4" xfId="2017" xr:uid="{00000000-0005-0000-0000-0000CF080000}"/>
    <cellStyle name="EYTotal 2 3 2 2 2 5" xfId="2018" xr:uid="{00000000-0005-0000-0000-0000D0080000}"/>
    <cellStyle name="EYTotal 2 3 2 2 3" xfId="2019" xr:uid="{00000000-0005-0000-0000-0000D1080000}"/>
    <cellStyle name="EYTotal 2 3 2 2 3 2" xfId="2020" xr:uid="{00000000-0005-0000-0000-0000D2080000}"/>
    <cellStyle name="EYTotal 2 3 2 2 4" xfId="2021" xr:uid="{00000000-0005-0000-0000-0000D3080000}"/>
    <cellStyle name="EYTotal 2 3 2 2 5" xfId="2022" xr:uid="{00000000-0005-0000-0000-0000D4080000}"/>
    <cellStyle name="EYTotal 2 3 2 2 6" xfId="2023" xr:uid="{00000000-0005-0000-0000-0000D5080000}"/>
    <cellStyle name="EYTotal 2 3 2 3" xfId="2024" xr:uid="{00000000-0005-0000-0000-0000D6080000}"/>
    <cellStyle name="EYTotal 2 3 2 3 2" xfId="2025" xr:uid="{00000000-0005-0000-0000-0000D7080000}"/>
    <cellStyle name="EYTotal 2 3 2 3 3" xfId="2026" xr:uid="{00000000-0005-0000-0000-0000D8080000}"/>
    <cellStyle name="EYTotal 2 3 2 3 4" xfId="2027" xr:uid="{00000000-0005-0000-0000-0000D9080000}"/>
    <cellStyle name="EYTotal 2 3 2 3 5" xfId="2028" xr:uid="{00000000-0005-0000-0000-0000DA080000}"/>
    <cellStyle name="EYTotal 2 3 2 4" xfId="2029" xr:uid="{00000000-0005-0000-0000-0000DB080000}"/>
    <cellStyle name="EYTotal 2 3 2 4 2" xfId="2030" xr:uid="{00000000-0005-0000-0000-0000DC080000}"/>
    <cellStyle name="EYTotal 2 3 2 5" xfId="2031" xr:uid="{00000000-0005-0000-0000-0000DD080000}"/>
    <cellStyle name="EYTotal 2 3 2 6" xfId="2032" xr:uid="{00000000-0005-0000-0000-0000DE080000}"/>
    <cellStyle name="EYTotal 2 3 2 7" xfId="2033" xr:uid="{00000000-0005-0000-0000-0000DF080000}"/>
    <cellStyle name="EYTotal 2 3 2_Subsidy" xfId="2034" xr:uid="{00000000-0005-0000-0000-0000E0080000}"/>
    <cellStyle name="EYTotal 2 3 3" xfId="2035" xr:uid="{00000000-0005-0000-0000-0000E1080000}"/>
    <cellStyle name="EYTotal 2 3 3 2" xfId="2036" xr:uid="{00000000-0005-0000-0000-0000E2080000}"/>
    <cellStyle name="EYTotal 2 3 3 2 2" xfId="2037" xr:uid="{00000000-0005-0000-0000-0000E3080000}"/>
    <cellStyle name="EYTotal 2 3 3 2 3" xfId="2038" xr:uid="{00000000-0005-0000-0000-0000E4080000}"/>
    <cellStyle name="EYTotal 2 3 3 2 4" xfId="2039" xr:uid="{00000000-0005-0000-0000-0000E5080000}"/>
    <cellStyle name="EYTotal 2 3 3 2 5" xfId="2040" xr:uid="{00000000-0005-0000-0000-0000E6080000}"/>
    <cellStyle name="EYTotal 2 3 3 3" xfId="2041" xr:uid="{00000000-0005-0000-0000-0000E7080000}"/>
    <cellStyle name="EYTotal 2 3 3 3 2" xfId="2042" xr:uid="{00000000-0005-0000-0000-0000E8080000}"/>
    <cellStyle name="EYTotal 2 3 3 4" xfId="2043" xr:uid="{00000000-0005-0000-0000-0000E9080000}"/>
    <cellStyle name="EYTotal 2 3 3 5" xfId="2044" xr:uid="{00000000-0005-0000-0000-0000EA080000}"/>
    <cellStyle name="EYTotal 2 3 3 6" xfId="2045" xr:uid="{00000000-0005-0000-0000-0000EB080000}"/>
    <cellStyle name="EYTotal 2 3 4" xfId="2046" xr:uid="{00000000-0005-0000-0000-0000EC080000}"/>
    <cellStyle name="EYTotal 2 3 4 2" xfId="2047" xr:uid="{00000000-0005-0000-0000-0000ED080000}"/>
    <cellStyle name="EYTotal 2 3 4 2 2" xfId="2048" xr:uid="{00000000-0005-0000-0000-0000EE080000}"/>
    <cellStyle name="EYTotal 2 3 4 2 3" xfId="2049" xr:uid="{00000000-0005-0000-0000-0000EF080000}"/>
    <cellStyle name="EYTotal 2 3 4 2 4" xfId="2050" xr:uid="{00000000-0005-0000-0000-0000F0080000}"/>
    <cellStyle name="EYTotal 2 3 4 2 5" xfId="2051" xr:uid="{00000000-0005-0000-0000-0000F1080000}"/>
    <cellStyle name="EYTotal 2 3 4 3" xfId="2052" xr:uid="{00000000-0005-0000-0000-0000F2080000}"/>
    <cellStyle name="EYTotal 2 3 4 3 2" xfId="2053" xr:uid="{00000000-0005-0000-0000-0000F3080000}"/>
    <cellStyle name="EYTotal 2 3 4 4" xfId="2054" xr:uid="{00000000-0005-0000-0000-0000F4080000}"/>
    <cellStyle name="EYTotal 2 3 4 5" xfId="2055" xr:uid="{00000000-0005-0000-0000-0000F5080000}"/>
    <cellStyle name="EYTotal 2 3 4 6" xfId="2056" xr:uid="{00000000-0005-0000-0000-0000F6080000}"/>
    <cellStyle name="EYTotal 2 3 5" xfId="2057" xr:uid="{00000000-0005-0000-0000-0000F7080000}"/>
    <cellStyle name="EYTotal 2 3 5 2" xfId="2058" xr:uid="{00000000-0005-0000-0000-0000F8080000}"/>
    <cellStyle name="EYTotal 2 3 5 2 2" xfId="2059" xr:uid="{00000000-0005-0000-0000-0000F9080000}"/>
    <cellStyle name="EYTotal 2 3 5 2 3" xfId="2060" xr:uid="{00000000-0005-0000-0000-0000FA080000}"/>
    <cellStyle name="EYTotal 2 3 5 2 4" xfId="2061" xr:uid="{00000000-0005-0000-0000-0000FB080000}"/>
    <cellStyle name="EYTotal 2 3 5 2 5" xfId="2062" xr:uid="{00000000-0005-0000-0000-0000FC080000}"/>
    <cellStyle name="EYTotal 2 3 5 3" xfId="2063" xr:uid="{00000000-0005-0000-0000-0000FD080000}"/>
    <cellStyle name="EYTotal 2 3 5 3 2" xfId="2064" xr:uid="{00000000-0005-0000-0000-0000FE080000}"/>
    <cellStyle name="EYTotal 2 3 5 4" xfId="2065" xr:uid="{00000000-0005-0000-0000-0000FF080000}"/>
    <cellStyle name="EYTotal 2 3 5 5" xfId="2066" xr:uid="{00000000-0005-0000-0000-000000090000}"/>
    <cellStyle name="EYTotal 2 3 5 6" xfId="2067" xr:uid="{00000000-0005-0000-0000-000001090000}"/>
    <cellStyle name="EYTotal 2 3 6" xfId="2068" xr:uid="{00000000-0005-0000-0000-000002090000}"/>
    <cellStyle name="EYTotal 2 3 6 2" xfId="2069" xr:uid="{00000000-0005-0000-0000-000003090000}"/>
    <cellStyle name="EYTotal 2 3 6 2 2" xfId="2070" xr:uid="{00000000-0005-0000-0000-000004090000}"/>
    <cellStyle name="EYTotal 2 3 6 2 3" xfId="2071" xr:uid="{00000000-0005-0000-0000-000005090000}"/>
    <cellStyle name="EYTotal 2 3 6 2 4" xfId="2072" xr:uid="{00000000-0005-0000-0000-000006090000}"/>
    <cellStyle name="EYTotal 2 3 6 2 5" xfId="2073" xr:uid="{00000000-0005-0000-0000-000007090000}"/>
    <cellStyle name="EYTotal 2 3 6 3" xfId="2074" xr:uid="{00000000-0005-0000-0000-000008090000}"/>
    <cellStyle name="EYTotal 2 3 6 3 2" xfId="2075" xr:uid="{00000000-0005-0000-0000-000009090000}"/>
    <cellStyle name="EYTotal 2 3 6 4" xfId="2076" xr:uid="{00000000-0005-0000-0000-00000A090000}"/>
    <cellStyle name="EYTotal 2 3 6 5" xfId="2077" xr:uid="{00000000-0005-0000-0000-00000B090000}"/>
    <cellStyle name="EYTotal 2 3 6 6" xfId="2078" xr:uid="{00000000-0005-0000-0000-00000C090000}"/>
    <cellStyle name="EYTotal 2 3 7" xfId="2079" xr:uid="{00000000-0005-0000-0000-00000D090000}"/>
    <cellStyle name="EYTotal 2 3 7 2" xfId="2080" xr:uid="{00000000-0005-0000-0000-00000E090000}"/>
    <cellStyle name="EYTotal 2 3 7 2 2" xfId="2081" xr:uid="{00000000-0005-0000-0000-00000F090000}"/>
    <cellStyle name="EYTotal 2 3 7 2 3" xfId="2082" xr:uid="{00000000-0005-0000-0000-000010090000}"/>
    <cellStyle name="EYTotal 2 3 7 2 4" xfId="2083" xr:uid="{00000000-0005-0000-0000-000011090000}"/>
    <cellStyle name="EYTotal 2 3 7 2 5" xfId="2084" xr:uid="{00000000-0005-0000-0000-000012090000}"/>
    <cellStyle name="EYTotal 2 3 7 3" xfId="2085" xr:uid="{00000000-0005-0000-0000-000013090000}"/>
    <cellStyle name="EYTotal 2 3 7 3 2" xfId="2086" xr:uid="{00000000-0005-0000-0000-000014090000}"/>
    <cellStyle name="EYTotal 2 3 7 4" xfId="2087" xr:uid="{00000000-0005-0000-0000-000015090000}"/>
    <cellStyle name="EYTotal 2 3 7 5" xfId="2088" xr:uid="{00000000-0005-0000-0000-000016090000}"/>
    <cellStyle name="EYTotal 2 3 7 6" xfId="2089" xr:uid="{00000000-0005-0000-0000-000017090000}"/>
    <cellStyle name="EYTotal 2 3 8" xfId="2090" xr:uid="{00000000-0005-0000-0000-000018090000}"/>
    <cellStyle name="EYTotal 2 3 8 2" xfId="2091" xr:uid="{00000000-0005-0000-0000-000019090000}"/>
    <cellStyle name="EYTotal 2 3 8 2 2" xfId="2092" xr:uid="{00000000-0005-0000-0000-00001A090000}"/>
    <cellStyle name="EYTotal 2 3 8 2 3" xfId="2093" xr:uid="{00000000-0005-0000-0000-00001B090000}"/>
    <cellStyle name="EYTotal 2 3 8 2 4" xfId="2094" xr:uid="{00000000-0005-0000-0000-00001C090000}"/>
    <cellStyle name="EYTotal 2 3 8 2 5" xfId="2095" xr:uid="{00000000-0005-0000-0000-00001D090000}"/>
    <cellStyle name="EYTotal 2 3 8 3" xfId="2096" xr:uid="{00000000-0005-0000-0000-00001E090000}"/>
    <cellStyle name="EYTotal 2 3 8 3 2" xfId="2097" xr:uid="{00000000-0005-0000-0000-00001F090000}"/>
    <cellStyle name="EYTotal 2 3 8 4" xfId="2098" xr:uid="{00000000-0005-0000-0000-000020090000}"/>
    <cellStyle name="EYTotal 2 3 8 5" xfId="2099" xr:uid="{00000000-0005-0000-0000-000021090000}"/>
    <cellStyle name="EYTotal 2 3 8 6" xfId="2100" xr:uid="{00000000-0005-0000-0000-000022090000}"/>
    <cellStyle name="EYTotal 2 3 9" xfId="2101" xr:uid="{00000000-0005-0000-0000-000023090000}"/>
    <cellStyle name="EYTotal 2 3 9 2" xfId="2102" xr:uid="{00000000-0005-0000-0000-000024090000}"/>
    <cellStyle name="EYTotal 2 3 9 3" xfId="2103" xr:uid="{00000000-0005-0000-0000-000025090000}"/>
    <cellStyle name="EYTotal 2 3 9 4" xfId="2104" xr:uid="{00000000-0005-0000-0000-000026090000}"/>
    <cellStyle name="EYTotal 2 3 9 5" xfId="2105" xr:uid="{00000000-0005-0000-0000-000027090000}"/>
    <cellStyle name="EYTotal 2 3_Subsidy" xfId="2106" xr:uid="{00000000-0005-0000-0000-000028090000}"/>
    <cellStyle name="EYTotal 2 4" xfId="2107" xr:uid="{00000000-0005-0000-0000-000029090000}"/>
    <cellStyle name="EYTotal 2 4 10" xfId="2108" xr:uid="{00000000-0005-0000-0000-00002A090000}"/>
    <cellStyle name="EYTotal 2 4 10 2" xfId="2109" xr:uid="{00000000-0005-0000-0000-00002B090000}"/>
    <cellStyle name="EYTotal 2 4 11" xfId="2110" xr:uid="{00000000-0005-0000-0000-00002C090000}"/>
    <cellStyle name="EYTotal 2 4 12" xfId="2111" xr:uid="{00000000-0005-0000-0000-00002D090000}"/>
    <cellStyle name="EYTotal 2 4 13" xfId="2112" xr:uid="{00000000-0005-0000-0000-00002E090000}"/>
    <cellStyle name="EYTotal 2 4 2" xfId="2113" xr:uid="{00000000-0005-0000-0000-00002F090000}"/>
    <cellStyle name="EYTotal 2 4 2 2" xfId="2114" xr:uid="{00000000-0005-0000-0000-000030090000}"/>
    <cellStyle name="EYTotal 2 4 2 2 2" xfId="2115" xr:uid="{00000000-0005-0000-0000-000031090000}"/>
    <cellStyle name="EYTotal 2 4 2 2 2 2" xfId="2116" xr:uid="{00000000-0005-0000-0000-000032090000}"/>
    <cellStyle name="EYTotal 2 4 2 2 2 3" xfId="2117" xr:uid="{00000000-0005-0000-0000-000033090000}"/>
    <cellStyle name="EYTotal 2 4 2 2 2 4" xfId="2118" xr:uid="{00000000-0005-0000-0000-000034090000}"/>
    <cellStyle name="EYTotal 2 4 2 2 2 5" xfId="2119" xr:uid="{00000000-0005-0000-0000-000035090000}"/>
    <cellStyle name="EYTotal 2 4 2 2 3" xfId="2120" xr:uid="{00000000-0005-0000-0000-000036090000}"/>
    <cellStyle name="EYTotal 2 4 2 2 3 2" xfId="2121" xr:uid="{00000000-0005-0000-0000-000037090000}"/>
    <cellStyle name="EYTotal 2 4 2 2 4" xfId="2122" xr:uid="{00000000-0005-0000-0000-000038090000}"/>
    <cellStyle name="EYTotal 2 4 2 2 5" xfId="2123" xr:uid="{00000000-0005-0000-0000-000039090000}"/>
    <cellStyle name="EYTotal 2 4 2 2 6" xfId="2124" xr:uid="{00000000-0005-0000-0000-00003A090000}"/>
    <cellStyle name="EYTotal 2 4 2 3" xfId="2125" xr:uid="{00000000-0005-0000-0000-00003B090000}"/>
    <cellStyle name="EYTotal 2 4 2 3 2" xfId="2126" xr:uid="{00000000-0005-0000-0000-00003C090000}"/>
    <cellStyle name="EYTotal 2 4 2 3 3" xfId="2127" xr:uid="{00000000-0005-0000-0000-00003D090000}"/>
    <cellStyle name="EYTotal 2 4 2 3 4" xfId="2128" xr:uid="{00000000-0005-0000-0000-00003E090000}"/>
    <cellStyle name="EYTotal 2 4 2 3 5" xfId="2129" xr:uid="{00000000-0005-0000-0000-00003F090000}"/>
    <cellStyle name="EYTotal 2 4 2 4" xfId="2130" xr:uid="{00000000-0005-0000-0000-000040090000}"/>
    <cellStyle name="EYTotal 2 4 2 4 2" xfId="2131" xr:uid="{00000000-0005-0000-0000-000041090000}"/>
    <cellStyle name="EYTotal 2 4 2 5" xfId="2132" xr:uid="{00000000-0005-0000-0000-000042090000}"/>
    <cellStyle name="EYTotal 2 4 2 6" xfId="2133" xr:uid="{00000000-0005-0000-0000-000043090000}"/>
    <cellStyle name="EYTotal 2 4 2 7" xfId="2134" xr:uid="{00000000-0005-0000-0000-000044090000}"/>
    <cellStyle name="EYTotal 2 4 2_Subsidy" xfId="2135" xr:uid="{00000000-0005-0000-0000-000045090000}"/>
    <cellStyle name="EYTotal 2 4 3" xfId="2136" xr:uid="{00000000-0005-0000-0000-000046090000}"/>
    <cellStyle name="EYTotal 2 4 3 2" xfId="2137" xr:uid="{00000000-0005-0000-0000-000047090000}"/>
    <cellStyle name="EYTotal 2 4 3 2 2" xfId="2138" xr:uid="{00000000-0005-0000-0000-000048090000}"/>
    <cellStyle name="EYTotal 2 4 3 2 3" xfId="2139" xr:uid="{00000000-0005-0000-0000-000049090000}"/>
    <cellStyle name="EYTotal 2 4 3 2 4" xfId="2140" xr:uid="{00000000-0005-0000-0000-00004A090000}"/>
    <cellStyle name="EYTotal 2 4 3 2 5" xfId="2141" xr:uid="{00000000-0005-0000-0000-00004B090000}"/>
    <cellStyle name="EYTotal 2 4 3 3" xfId="2142" xr:uid="{00000000-0005-0000-0000-00004C090000}"/>
    <cellStyle name="EYTotal 2 4 3 3 2" xfId="2143" xr:uid="{00000000-0005-0000-0000-00004D090000}"/>
    <cellStyle name="EYTotal 2 4 3 4" xfId="2144" xr:uid="{00000000-0005-0000-0000-00004E090000}"/>
    <cellStyle name="EYTotal 2 4 3 5" xfId="2145" xr:uid="{00000000-0005-0000-0000-00004F090000}"/>
    <cellStyle name="EYTotal 2 4 3 6" xfId="2146" xr:uid="{00000000-0005-0000-0000-000050090000}"/>
    <cellStyle name="EYTotal 2 4 4" xfId="2147" xr:uid="{00000000-0005-0000-0000-000051090000}"/>
    <cellStyle name="EYTotal 2 4 4 2" xfId="2148" xr:uid="{00000000-0005-0000-0000-000052090000}"/>
    <cellStyle name="EYTotal 2 4 4 2 2" xfId="2149" xr:uid="{00000000-0005-0000-0000-000053090000}"/>
    <cellStyle name="EYTotal 2 4 4 2 3" xfId="2150" xr:uid="{00000000-0005-0000-0000-000054090000}"/>
    <cellStyle name="EYTotal 2 4 4 2 4" xfId="2151" xr:uid="{00000000-0005-0000-0000-000055090000}"/>
    <cellStyle name="EYTotal 2 4 4 2 5" xfId="2152" xr:uid="{00000000-0005-0000-0000-000056090000}"/>
    <cellStyle name="EYTotal 2 4 4 3" xfId="2153" xr:uid="{00000000-0005-0000-0000-000057090000}"/>
    <cellStyle name="EYTotal 2 4 4 3 2" xfId="2154" xr:uid="{00000000-0005-0000-0000-000058090000}"/>
    <cellStyle name="EYTotal 2 4 4 4" xfId="2155" xr:uid="{00000000-0005-0000-0000-000059090000}"/>
    <cellStyle name="EYTotal 2 4 4 5" xfId="2156" xr:uid="{00000000-0005-0000-0000-00005A090000}"/>
    <cellStyle name="EYTotal 2 4 4 6" xfId="2157" xr:uid="{00000000-0005-0000-0000-00005B090000}"/>
    <cellStyle name="EYTotal 2 4 5" xfId="2158" xr:uid="{00000000-0005-0000-0000-00005C090000}"/>
    <cellStyle name="EYTotal 2 4 5 2" xfId="2159" xr:uid="{00000000-0005-0000-0000-00005D090000}"/>
    <cellStyle name="EYTotal 2 4 5 2 2" xfId="2160" xr:uid="{00000000-0005-0000-0000-00005E090000}"/>
    <cellStyle name="EYTotal 2 4 5 2 3" xfId="2161" xr:uid="{00000000-0005-0000-0000-00005F090000}"/>
    <cellStyle name="EYTotal 2 4 5 2 4" xfId="2162" xr:uid="{00000000-0005-0000-0000-000060090000}"/>
    <cellStyle name="EYTotal 2 4 5 2 5" xfId="2163" xr:uid="{00000000-0005-0000-0000-000061090000}"/>
    <cellStyle name="EYTotal 2 4 5 3" xfId="2164" xr:uid="{00000000-0005-0000-0000-000062090000}"/>
    <cellStyle name="EYTotal 2 4 5 3 2" xfId="2165" xr:uid="{00000000-0005-0000-0000-000063090000}"/>
    <cellStyle name="EYTotal 2 4 5 4" xfId="2166" xr:uid="{00000000-0005-0000-0000-000064090000}"/>
    <cellStyle name="EYTotal 2 4 5 5" xfId="2167" xr:uid="{00000000-0005-0000-0000-000065090000}"/>
    <cellStyle name="EYTotal 2 4 5 6" xfId="2168" xr:uid="{00000000-0005-0000-0000-000066090000}"/>
    <cellStyle name="EYTotal 2 4 6" xfId="2169" xr:uid="{00000000-0005-0000-0000-000067090000}"/>
    <cellStyle name="EYTotal 2 4 6 2" xfId="2170" xr:uid="{00000000-0005-0000-0000-000068090000}"/>
    <cellStyle name="EYTotal 2 4 6 2 2" xfId="2171" xr:uid="{00000000-0005-0000-0000-000069090000}"/>
    <cellStyle name="EYTotal 2 4 6 2 3" xfId="2172" xr:uid="{00000000-0005-0000-0000-00006A090000}"/>
    <cellStyle name="EYTotal 2 4 6 2 4" xfId="2173" xr:uid="{00000000-0005-0000-0000-00006B090000}"/>
    <cellStyle name="EYTotal 2 4 6 2 5" xfId="2174" xr:uid="{00000000-0005-0000-0000-00006C090000}"/>
    <cellStyle name="EYTotal 2 4 6 3" xfId="2175" xr:uid="{00000000-0005-0000-0000-00006D090000}"/>
    <cellStyle name="EYTotal 2 4 6 3 2" xfId="2176" xr:uid="{00000000-0005-0000-0000-00006E090000}"/>
    <cellStyle name="EYTotal 2 4 6 4" xfId="2177" xr:uid="{00000000-0005-0000-0000-00006F090000}"/>
    <cellStyle name="EYTotal 2 4 6 5" xfId="2178" xr:uid="{00000000-0005-0000-0000-000070090000}"/>
    <cellStyle name="EYTotal 2 4 6 6" xfId="2179" xr:uid="{00000000-0005-0000-0000-000071090000}"/>
    <cellStyle name="EYTotal 2 4 7" xfId="2180" xr:uid="{00000000-0005-0000-0000-000072090000}"/>
    <cellStyle name="EYTotal 2 4 7 2" xfId="2181" xr:uid="{00000000-0005-0000-0000-000073090000}"/>
    <cellStyle name="EYTotal 2 4 7 2 2" xfId="2182" xr:uid="{00000000-0005-0000-0000-000074090000}"/>
    <cellStyle name="EYTotal 2 4 7 2 3" xfId="2183" xr:uid="{00000000-0005-0000-0000-000075090000}"/>
    <cellStyle name="EYTotal 2 4 7 2 4" xfId="2184" xr:uid="{00000000-0005-0000-0000-000076090000}"/>
    <cellStyle name="EYTotal 2 4 7 2 5" xfId="2185" xr:uid="{00000000-0005-0000-0000-000077090000}"/>
    <cellStyle name="EYTotal 2 4 7 3" xfId="2186" xr:uid="{00000000-0005-0000-0000-000078090000}"/>
    <cellStyle name="EYTotal 2 4 7 3 2" xfId="2187" xr:uid="{00000000-0005-0000-0000-000079090000}"/>
    <cellStyle name="EYTotal 2 4 7 4" xfId="2188" xr:uid="{00000000-0005-0000-0000-00007A090000}"/>
    <cellStyle name="EYTotal 2 4 7 5" xfId="2189" xr:uid="{00000000-0005-0000-0000-00007B090000}"/>
    <cellStyle name="EYTotal 2 4 7 6" xfId="2190" xr:uid="{00000000-0005-0000-0000-00007C090000}"/>
    <cellStyle name="EYTotal 2 4 8" xfId="2191" xr:uid="{00000000-0005-0000-0000-00007D090000}"/>
    <cellStyle name="EYTotal 2 4 8 2" xfId="2192" xr:uid="{00000000-0005-0000-0000-00007E090000}"/>
    <cellStyle name="EYTotal 2 4 8 2 2" xfId="2193" xr:uid="{00000000-0005-0000-0000-00007F090000}"/>
    <cellStyle name="EYTotal 2 4 8 2 3" xfId="2194" xr:uid="{00000000-0005-0000-0000-000080090000}"/>
    <cellStyle name="EYTotal 2 4 8 2 4" xfId="2195" xr:uid="{00000000-0005-0000-0000-000081090000}"/>
    <cellStyle name="EYTotal 2 4 8 2 5" xfId="2196" xr:uid="{00000000-0005-0000-0000-000082090000}"/>
    <cellStyle name="EYTotal 2 4 8 3" xfId="2197" xr:uid="{00000000-0005-0000-0000-000083090000}"/>
    <cellStyle name="EYTotal 2 4 8 3 2" xfId="2198" xr:uid="{00000000-0005-0000-0000-000084090000}"/>
    <cellStyle name="EYTotal 2 4 8 4" xfId="2199" xr:uid="{00000000-0005-0000-0000-000085090000}"/>
    <cellStyle name="EYTotal 2 4 8 5" xfId="2200" xr:uid="{00000000-0005-0000-0000-000086090000}"/>
    <cellStyle name="EYTotal 2 4 8 6" xfId="2201" xr:uid="{00000000-0005-0000-0000-000087090000}"/>
    <cellStyle name="EYTotal 2 4 9" xfId="2202" xr:uid="{00000000-0005-0000-0000-000088090000}"/>
    <cellStyle name="EYTotal 2 4 9 2" xfId="2203" xr:uid="{00000000-0005-0000-0000-000089090000}"/>
    <cellStyle name="EYTotal 2 4 9 3" xfId="2204" xr:uid="{00000000-0005-0000-0000-00008A090000}"/>
    <cellStyle name="EYTotal 2 4 9 4" xfId="2205" xr:uid="{00000000-0005-0000-0000-00008B090000}"/>
    <cellStyle name="EYTotal 2 4 9 5" xfId="2206" xr:uid="{00000000-0005-0000-0000-00008C090000}"/>
    <cellStyle name="EYTotal 2 4_Subsidy" xfId="2207" xr:uid="{00000000-0005-0000-0000-00008D090000}"/>
    <cellStyle name="EYTotal 2 5" xfId="2208" xr:uid="{00000000-0005-0000-0000-00008E090000}"/>
    <cellStyle name="EYTotal 2 5 10" xfId="2209" xr:uid="{00000000-0005-0000-0000-00008F090000}"/>
    <cellStyle name="EYTotal 2 5 10 2" xfId="2210" xr:uid="{00000000-0005-0000-0000-000090090000}"/>
    <cellStyle name="EYTotal 2 5 11" xfId="2211" xr:uid="{00000000-0005-0000-0000-000091090000}"/>
    <cellStyle name="EYTotal 2 5 12" xfId="2212" xr:uid="{00000000-0005-0000-0000-000092090000}"/>
    <cellStyle name="EYTotal 2 5 13" xfId="2213" xr:uid="{00000000-0005-0000-0000-000093090000}"/>
    <cellStyle name="EYTotal 2 5 2" xfId="2214" xr:uid="{00000000-0005-0000-0000-000094090000}"/>
    <cellStyle name="EYTotal 2 5 2 2" xfId="2215" xr:uid="{00000000-0005-0000-0000-000095090000}"/>
    <cellStyle name="EYTotal 2 5 2 2 2" xfId="2216" xr:uid="{00000000-0005-0000-0000-000096090000}"/>
    <cellStyle name="EYTotal 2 5 2 2 2 2" xfId="2217" xr:uid="{00000000-0005-0000-0000-000097090000}"/>
    <cellStyle name="EYTotal 2 5 2 2 2 3" xfId="2218" xr:uid="{00000000-0005-0000-0000-000098090000}"/>
    <cellStyle name="EYTotal 2 5 2 2 2 4" xfId="2219" xr:uid="{00000000-0005-0000-0000-000099090000}"/>
    <cellStyle name="EYTotal 2 5 2 2 2 5" xfId="2220" xr:uid="{00000000-0005-0000-0000-00009A090000}"/>
    <cellStyle name="EYTotal 2 5 2 2 3" xfId="2221" xr:uid="{00000000-0005-0000-0000-00009B090000}"/>
    <cellStyle name="EYTotal 2 5 2 2 3 2" xfId="2222" xr:uid="{00000000-0005-0000-0000-00009C090000}"/>
    <cellStyle name="EYTotal 2 5 2 2 4" xfId="2223" xr:uid="{00000000-0005-0000-0000-00009D090000}"/>
    <cellStyle name="EYTotal 2 5 2 2 5" xfId="2224" xr:uid="{00000000-0005-0000-0000-00009E090000}"/>
    <cellStyle name="EYTotal 2 5 2 2 6" xfId="2225" xr:uid="{00000000-0005-0000-0000-00009F090000}"/>
    <cellStyle name="EYTotal 2 5 2 3" xfId="2226" xr:uid="{00000000-0005-0000-0000-0000A0090000}"/>
    <cellStyle name="EYTotal 2 5 2 3 2" xfId="2227" xr:uid="{00000000-0005-0000-0000-0000A1090000}"/>
    <cellStyle name="EYTotal 2 5 2 3 3" xfId="2228" xr:uid="{00000000-0005-0000-0000-0000A2090000}"/>
    <cellStyle name="EYTotal 2 5 2 3 4" xfId="2229" xr:uid="{00000000-0005-0000-0000-0000A3090000}"/>
    <cellStyle name="EYTotal 2 5 2 3 5" xfId="2230" xr:uid="{00000000-0005-0000-0000-0000A4090000}"/>
    <cellStyle name="EYTotal 2 5 2 4" xfId="2231" xr:uid="{00000000-0005-0000-0000-0000A5090000}"/>
    <cellStyle name="EYTotal 2 5 2 4 2" xfId="2232" xr:uid="{00000000-0005-0000-0000-0000A6090000}"/>
    <cellStyle name="EYTotal 2 5 2 5" xfId="2233" xr:uid="{00000000-0005-0000-0000-0000A7090000}"/>
    <cellStyle name="EYTotal 2 5 2 6" xfId="2234" xr:uid="{00000000-0005-0000-0000-0000A8090000}"/>
    <cellStyle name="EYTotal 2 5 2 7" xfId="2235" xr:uid="{00000000-0005-0000-0000-0000A9090000}"/>
    <cellStyle name="EYTotal 2 5 2_Subsidy" xfId="2236" xr:uid="{00000000-0005-0000-0000-0000AA090000}"/>
    <cellStyle name="EYTotal 2 5 3" xfId="2237" xr:uid="{00000000-0005-0000-0000-0000AB090000}"/>
    <cellStyle name="EYTotal 2 5 3 2" xfId="2238" xr:uid="{00000000-0005-0000-0000-0000AC090000}"/>
    <cellStyle name="EYTotal 2 5 3 2 2" xfId="2239" xr:uid="{00000000-0005-0000-0000-0000AD090000}"/>
    <cellStyle name="EYTotal 2 5 3 2 3" xfId="2240" xr:uid="{00000000-0005-0000-0000-0000AE090000}"/>
    <cellStyle name="EYTotal 2 5 3 2 4" xfId="2241" xr:uid="{00000000-0005-0000-0000-0000AF090000}"/>
    <cellStyle name="EYTotal 2 5 3 2 5" xfId="2242" xr:uid="{00000000-0005-0000-0000-0000B0090000}"/>
    <cellStyle name="EYTotal 2 5 3 3" xfId="2243" xr:uid="{00000000-0005-0000-0000-0000B1090000}"/>
    <cellStyle name="EYTotal 2 5 3 3 2" xfId="2244" xr:uid="{00000000-0005-0000-0000-0000B2090000}"/>
    <cellStyle name="EYTotal 2 5 3 4" xfId="2245" xr:uid="{00000000-0005-0000-0000-0000B3090000}"/>
    <cellStyle name="EYTotal 2 5 3 5" xfId="2246" xr:uid="{00000000-0005-0000-0000-0000B4090000}"/>
    <cellStyle name="EYTotal 2 5 3 6" xfId="2247" xr:uid="{00000000-0005-0000-0000-0000B5090000}"/>
    <cellStyle name="EYTotal 2 5 4" xfId="2248" xr:uid="{00000000-0005-0000-0000-0000B6090000}"/>
    <cellStyle name="EYTotal 2 5 4 2" xfId="2249" xr:uid="{00000000-0005-0000-0000-0000B7090000}"/>
    <cellStyle name="EYTotal 2 5 4 2 2" xfId="2250" xr:uid="{00000000-0005-0000-0000-0000B8090000}"/>
    <cellStyle name="EYTotal 2 5 4 2 3" xfId="2251" xr:uid="{00000000-0005-0000-0000-0000B9090000}"/>
    <cellStyle name="EYTotal 2 5 4 2 4" xfId="2252" xr:uid="{00000000-0005-0000-0000-0000BA090000}"/>
    <cellStyle name="EYTotal 2 5 4 2 5" xfId="2253" xr:uid="{00000000-0005-0000-0000-0000BB090000}"/>
    <cellStyle name="EYTotal 2 5 4 3" xfId="2254" xr:uid="{00000000-0005-0000-0000-0000BC090000}"/>
    <cellStyle name="EYTotal 2 5 4 3 2" xfId="2255" xr:uid="{00000000-0005-0000-0000-0000BD090000}"/>
    <cellStyle name="EYTotal 2 5 4 4" xfId="2256" xr:uid="{00000000-0005-0000-0000-0000BE090000}"/>
    <cellStyle name="EYTotal 2 5 4 5" xfId="2257" xr:uid="{00000000-0005-0000-0000-0000BF090000}"/>
    <cellStyle name="EYTotal 2 5 4 6" xfId="2258" xr:uid="{00000000-0005-0000-0000-0000C0090000}"/>
    <cellStyle name="EYTotal 2 5 5" xfId="2259" xr:uid="{00000000-0005-0000-0000-0000C1090000}"/>
    <cellStyle name="EYTotal 2 5 5 2" xfId="2260" xr:uid="{00000000-0005-0000-0000-0000C2090000}"/>
    <cellStyle name="EYTotal 2 5 5 2 2" xfId="2261" xr:uid="{00000000-0005-0000-0000-0000C3090000}"/>
    <cellStyle name="EYTotal 2 5 5 2 3" xfId="2262" xr:uid="{00000000-0005-0000-0000-0000C4090000}"/>
    <cellStyle name="EYTotal 2 5 5 2 4" xfId="2263" xr:uid="{00000000-0005-0000-0000-0000C5090000}"/>
    <cellStyle name="EYTotal 2 5 5 2 5" xfId="2264" xr:uid="{00000000-0005-0000-0000-0000C6090000}"/>
    <cellStyle name="EYTotal 2 5 5 3" xfId="2265" xr:uid="{00000000-0005-0000-0000-0000C7090000}"/>
    <cellStyle name="EYTotal 2 5 5 3 2" xfId="2266" xr:uid="{00000000-0005-0000-0000-0000C8090000}"/>
    <cellStyle name="EYTotal 2 5 5 4" xfId="2267" xr:uid="{00000000-0005-0000-0000-0000C9090000}"/>
    <cellStyle name="EYTotal 2 5 5 5" xfId="2268" xr:uid="{00000000-0005-0000-0000-0000CA090000}"/>
    <cellStyle name="EYTotal 2 5 5 6" xfId="2269" xr:uid="{00000000-0005-0000-0000-0000CB090000}"/>
    <cellStyle name="EYTotal 2 5 6" xfId="2270" xr:uid="{00000000-0005-0000-0000-0000CC090000}"/>
    <cellStyle name="EYTotal 2 5 6 2" xfId="2271" xr:uid="{00000000-0005-0000-0000-0000CD090000}"/>
    <cellStyle name="EYTotal 2 5 6 2 2" xfId="2272" xr:uid="{00000000-0005-0000-0000-0000CE090000}"/>
    <cellStyle name="EYTotal 2 5 6 2 3" xfId="2273" xr:uid="{00000000-0005-0000-0000-0000CF090000}"/>
    <cellStyle name="EYTotal 2 5 6 2 4" xfId="2274" xr:uid="{00000000-0005-0000-0000-0000D0090000}"/>
    <cellStyle name="EYTotal 2 5 6 2 5" xfId="2275" xr:uid="{00000000-0005-0000-0000-0000D1090000}"/>
    <cellStyle name="EYTotal 2 5 6 3" xfId="2276" xr:uid="{00000000-0005-0000-0000-0000D2090000}"/>
    <cellStyle name="EYTotal 2 5 6 3 2" xfId="2277" xr:uid="{00000000-0005-0000-0000-0000D3090000}"/>
    <cellStyle name="EYTotal 2 5 6 4" xfId="2278" xr:uid="{00000000-0005-0000-0000-0000D4090000}"/>
    <cellStyle name="EYTotal 2 5 6 5" xfId="2279" xr:uid="{00000000-0005-0000-0000-0000D5090000}"/>
    <cellStyle name="EYTotal 2 5 6 6" xfId="2280" xr:uid="{00000000-0005-0000-0000-0000D6090000}"/>
    <cellStyle name="EYTotal 2 5 7" xfId="2281" xr:uid="{00000000-0005-0000-0000-0000D7090000}"/>
    <cellStyle name="EYTotal 2 5 7 2" xfId="2282" xr:uid="{00000000-0005-0000-0000-0000D8090000}"/>
    <cellStyle name="EYTotal 2 5 7 2 2" xfId="2283" xr:uid="{00000000-0005-0000-0000-0000D9090000}"/>
    <cellStyle name="EYTotal 2 5 7 2 3" xfId="2284" xr:uid="{00000000-0005-0000-0000-0000DA090000}"/>
    <cellStyle name="EYTotal 2 5 7 2 4" xfId="2285" xr:uid="{00000000-0005-0000-0000-0000DB090000}"/>
    <cellStyle name="EYTotal 2 5 7 2 5" xfId="2286" xr:uid="{00000000-0005-0000-0000-0000DC090000}"/>
    <cellStyle name="EYTotal 2 5 7 3" xfId="2287" xr:uid="{00000000-0005-0000-0000-0000DD090000}"/>
    <cellStyle name="EYTotal 2 5 7 3 2" xfId="2288" xr:uid="{00000000-0005-0000-0000-0000DE090000}"/>
    <cellStyle name="EYTotal 2 5 7 4" xfId="2289" xr:uid="{00000000-0005-0000-0000-0000DF090000}"/>
    <cellStyle name="EYTotal 2 5 7 5" xfId="2290" xr:uid="{00000000-0005-0000-0000-0000E0090000}"/>
    <cellStyle name="EYTotal 2 5 7 6" xfId="2291" xr:uid="{00000000-0005-0000-0000-0000E1090000}"/>
    <cellStyle name="EYTotal 2 5 8" xfId="2292" xr:uid="{00000000-0005-0000-0000-0000E2090000}"/>
    <cellStyle name="EYTotal 2 5 8 2" xfId="2293" xr:uid="{00000000-0005-0000-0000-0000E3090000}"/>
    <cellStyle name="EYTotal 2 5 8 2 2" xfId="2294" xr:uid="{00000000-0005-0000-0000-0000E4090000}"/>
    <cellStyle name="EYTotal 2 5 8 2 3" xfId="2295" xr:uid="{00000000-0005-0000-0000-0000E5090000}"/>
    <cellStyle name="EYTotal 2 5 8 2 4" xfId="2296" xr:uid="{00000000-0005-0000-0000-0000E6090000}"/>
    <cellStyle name="EYTotal 2 5 8 2 5" xfId="2297" xr:uid="{00000000-0005-0000-0000-0000E7090000}"/>
    <cellStyle name="EYTotal 2 5 8 3" xfId="2298" xr:uid="{00000000-0005-0000-0000-0000E8090000}"/>
    <cellStyle name="EYTotal 2 5 8 3 2" xfId="2299" xr:uid="{00000000-0005-0000-0000-0000E9090000}"/>
    <cellStyle name="EYTotal 2 5 8 4" xfId="2300" xr:uid="{00000000-0005-0000-0000-0000EA090000}"/>
    <cellStyle name="EYTotal 2 5 8 5" xfId="2301" xr:uid="{00000000-0005-0000-0000-0000EB090000}"/>
    <cellStyle name="EYTotal 2 5 8 6" xfId="2302" xr:uid="{00000000-0005-0000-0000-0000EC090000}"/>
    <cellStyle name="EYTotal 2 5 9" xfId="2303" xr:uid="{00000000-0005-0000-0000-0000ED090000}"/>
    <cellStyle name="EYTotal 2 5 9 2" xfId="2304" xr:uid="{00000000-0005-0000-0000-0000EE090000}"/>
    <cellStyle name="EYTotal 2 5 9 3" xfId="2305" xr:uid="{00000000-0005-0000-0000-0000EF090000}"/>
    <cellStyle name="EYTotal 2 5 9 4" xfId="2306" xr:uid="{00000000-0005-0000-0000-0000F0090000}"/>
    <cellStyle name="EYTotal 2 5 9 5" xfId="2307" xr:uid="{00000000-0005-0000-0000-0000F1090000}"/>
    <cellStyle name="EYTotal 2 5_Subsidy" xfId="2308" xr:uid="{00000000-0005-0000-0000-0000F2090000}"/>
    <cellStyle name="EYTotal 2 6" xfId="2309" xr:uid="{00000000-0005-0000-0000-0000F3090000}"/>
    <cellStyle name="EYTotal 2 6 2" xfId="2310" xr:uid="{00000000-0005-0000-0000-0000F4090000}"/>
    <cellStyle name="EYTotal 2 6 2 2" xfId="2311" xr:uid="{00000000-0005-0000-0000-0000F5090000}"/>
    <cellStyle name="EYTotal 2 6 2 2 2" xfId="2312" xr:uid="{00000000-0005-0000-0000-0000F6090000}"/>
    <cellStyle name="EYTotal 2 6 2 2 3" xfId="2313" xr:uid="{00000000-0005-0000-0000-0000F7090000}"/>
    <cellStyle name="EYTotal 2 6 2 2 4" xfId="2314" xr:uid="{00000000-0005-0000-0000-0000F8090000}"/>
    <cellStyle name="EYTotal 2 6 2 2 5" xfId="2315" xr:uid="{00000000-0005-0000-0000-0000F9090000}"/>
    <cellStyle name="EYTotal 2 6 2 3" xfId="2316" xr:uid="{00000000-0005-0000-0000-0000FA090000}"/>
    <cellStyle name="EYTotal 2 6 2 3 2" xfId="2317" xr:uid="{00000000-0005-0000-0000-0000FB090000}"/>
    <cellStyle name="EYTotal 2 6 2 4" xfId="2318" xr:uid="{00000000-0005-0000-0000-0000FC090000}"/>
    <cellStyle name="EYTotal 2 6 2 5" xfId="2319" xr:uid="{00000000-0005-0000-0000-0000FD090000}"/>
    <cellStyle name="EYTotal 2 6 2 6" xfId="2320" xr:uid="{00000000-0005-0000-0000-0000FE090000}"/>
    <cellStyle name="EYTotal 2 6 3" xfId="2321" xr:uid="{00000000-0005-0000-0000-0000FF090000}"/>
    <cellStyle name="EYTotal 2 6 3 2" xfId="2322" xr:uid="{00000000-0005-0000-0000-0000000A0000}"/>
    <cellStyle name="EYTotal 2 6 3 3" xfId="2323" xr:uid="{00000000-0005-0000-0000-0000010A0000}"/>
    <cellStyle name="EYTotal 2 6 3 4" xfId="2324" xr:uid="{00000000-0005-0000-0000-0000020A0000}"/>
    <cellStyle name="EYTotal 2 6 3 5" xfId="2325" xr:uid="{00000000-0005-0000-0000-0000030A0000}"/>
    <cellStyle name="EYTotal 2 6 4" xfId="2326" xr:uid="{00000000-0005-0000-0000-0000040A0000}"/>
    <cellStyle name="EYTotal 2 6 4 2" xfId="2327" xr:uid="{00000000-0005-0000-0000-0000050A0000}"/>
    <cellStyle name="EYTotal 2 6 5" xfId="2328" xr:uid="{00000000-0005-0000-0000-0000060A0000}"/>
    <cellStyle name="EYTotal 2 6 6" xfId="2329" xr:uid="{00000000-0005-0000-0000-0000070A0000}"/>
    <cellStyle name="EYTotal 2 6 7" xfId="2330" xr:uid="{00000000-0005-0000-0000-0000080A0000}"/>
    <cellStyle name="EYTotal 2 6_Subsidy" xfId="2331" xr:uid="{00000000-0005-0000-0000-0000090A0000}"/>
    <cellStyle name="EYTotal 2 7" xfId="2332" xr:uid="{00000000-0005-0000-0000-00000A0A0000}"/>
    <cellStyle name="EYTotal 2 7 2" xfId="2333" xr:uid="{00000000-0005-0000-0000-00000B0A0000}"/>
    <cellStyle name="EYTotal 2 7 2 2" xfId="2334" xr:uid="{00000000-0005-0000-0000-00000C0A0000}"/>
    <cellStyle name="EYTotal 2 7 2 3" xfId="2335" xr:uid="{00000000-0005-0000-0000-00000D0A0000}"/>
    <cellStyle name="EYTotal 2 7 2 4" xfId="2336" xr:uid="{00000000-0005-0000-0000-00000E0A0000}"/>
    <cellStyle name="EYTotal 2 7 2 5" xfId="2337" xr:uid="{00000000-0005-0000-0000-00000F0A0000}"/>
    <cellStyle name="EYTotal 2 7 3" xfId="2338" xr:uid="{00000000-0005-0000-0000-0000100A0000}"/>
    <cellStyle name="EYTotal 2 7 3 2" xfId="2339" xr:uid="{00000000-0005-0000-0000-0000110A0000}"/>
    <cellStyle name="EYTotal 2 7 4" xfId="2340" xr:uid="{00000000-0005-0000-0000-0000120A0000}"/>
    <cellStyle name="EYTotal 2 7 5" xfId="2341" xr:uid="{00000000-0005-0000-0000-0000130A0000}"/>
    <cellStyle name="EYTotal 2 7 6" xfId="2342" xr:uid="{00000000-0005-0000-0000-0000140A0000}"/>
    <cellStyle name="EYTotal 2 8" xfId="2343" xr:uid="{00000000-0005-0000-0000-0000150A0000}"/>
    <cellStyle name="EYTotal 2 8 2" xfId="2344" xr:uid="{00000000-0005-0000-0000-0000160A0000}"/>
    <cellStyle name="EYTotal 2 8 2 2" xfId="2345" xr:uid="{00000000-0005-0000-0000-0000170A0000}"/>
    <cellStyle name="EYTotal 2 8 2 3" xfId="2346" xr:uid="{00000000-0005-0000-0000-0000180A0000}"/>
    <cellStyle name="EYTotal 2 8 2 4" xfId="2347" xr:uid="{00000000-0005-0000-0000-0000190A0000}"/>
    <cellStyle name="EYTotal 2 8 2 5" xfId="2348" xr:uid="{00000000-0005-0000-0000-00001A0A0000}"/>
    <cellStyle name="EYTotal 2 8 3" xfId="2349" xr:uid="{00000000-0005-0000-0000-00001B0A0000}"/>
    <cellStyle name="EYTotal 2 8 3 2" xfId="2350" xr:uid="{00000000-0005-0000-0000-00001C0A0000}"/>
    <cellStyle name="EYTotal 2 8 4" xfId="2351" xr:uid="{00000000-0005-0000-0000-00001D0A0000}"/>
    <cellStyle name="EYTotal 2 8 5" xfId="2352" xr:uid="{00000000-0005-0000-0000-00001E0A0000}"/>
    <cellStyle name="EYTotal 2 8 6" xfId="2353" xr:uid="{00000000-0005-0000-0000-00001F0A0000}"/>
    <cellStyle name="EYTotal 2 9" xfId="2354" xr:uid="{00000000-0005-0000-0000-0000200A0000}"/>
    <cellStyle name="EYTotal 2 9 2" xfId="2355" xr:uid="{00000000-0005-0000-0000-0000210A0000}"/>
    <cellStyle name="EYTotal 2 9 2 2" xfId="2356" xr:uid="{00000000-0005-0000-0000-0000220A0000}"/>
    <cellStyle name="EYTotal 2 9 2 3" xfId="2357" xr:uid="{00000000-0005-0000-0000-0000230A0000}"/>
    <cellStyle name="EYTotal 2 9 2 4" xfId="2358" xr:uid="{00000000-0005-0000-0000-0000240A0000}"/>
    <cellStyle name="EYTotal 2 9 2 5" xfId="2359" xr:uid="{00000000-0005-0000-0000-0000250A0000}"/>
    <cellStyle name="EYTotal 2 9 3" xfId="2360" xr:uid="{00000000-0005-0000-0000-0000260A0000}"/>
    <cellStyle name="EYTotal 2 9 3 2" xfId="2361" xr:uid="{00000000-0005-0000-0000-0000270A0000}"/>
    <cellStyle name="EYTotal 2 9 4" xfId="2362" xr:uid="{00000000-0005-0000-0000-0000280A0000}"/>
    <cellStyle name="EYTotal 2 9 5" xfId="2363" xr:uid="{00000000-0005-0000-0000-0000290A0000}"/>
    <cellStyle name="EYTotal 2 9 6" xfId="2364" xr:uid="{00000000-0005-0000-0000-00002A0A0000}"/>
    <cellStyle name="EYTotal 2_ST" xfId="2365" xr:uid="{00000000-0005-0000-0000-00002B0A0000}"/>
    <cellStyle name="EYTotal 3" xfId="2366" xr:uid="{00000000-0005-0000-0000-00002C0A0000}"/>
    <cellStyle name="EYTotal 3 10" xfId="2367" xr:uid="{00000000-0005-0000-0000-00002D0A0000}"/>
    <cellStyle name="EYTotal 3 10 2" xfId="2368" xr:uid="{00000000-0005-0000-0000-00002E0A0000}"/>
    <cellStyle name="EYTotal 3 11" xfId="2369" xr:uid="{00000000-0005-0000-0000-00002F0A0000}"/>
    <cellStyle name="EYTotal 3 12" xfId="2370" xr:uid="{00000000-0005-0000-0000-0000300A0000}"/>
    <cellStyle name="EYTotal 3 13" xfId="2371" xr:uid="{00000000-0005-0000-0000-0000310A0000}"/>
    <cellStyle name="EYTotal 3 14" xfId="2372" xr:uid="{00000000-0005-0000-0000-0000320A0000}"/>
    <cellStyle name="EYTotal 3 2" xfId="2373" xr:uid="{00000000-0005-0000-0000-0000330A0000}"/>
    <cellStyle name="EYTotal 3 2 2" xfId="2374" xr:uid="{00000000-0005-0000-0000-0000340A0000}"/>
    <cellStyle name="EYTotal 3 2 2 2" xfId="2375" xr:uid="{00000000-0005-0000-0000-0000350A0000}"/>
    <cellStyle name="EYTotal 3 2 2 2 2" xfId="2376" xr:uid="{00000000-0005-0000-0000-0000360A0000}"/>
    <cellStyle name="EYTotal 3 2 2 2 3" xfId="2377" xr:uid="{00000000-0005-0000-0000-0000370A0000}"/>
    <cellStyle name="EYTotal 3 2 2 2 4" xfId="2378" xr:uid="{00000000-0005-0000-0000-0000380A0000}"/>
    <cellStyle name="EYTotal 3 2 2 2 5" xfId="2379" xr:uid="{00000000-0005-0000-0000-0000390A0000}"/>
    <cellStyle name="EYTotal 3 2 2 3" xfId="2380" xr:uid="{00000000-0005-0000-0000-00003A0A0000}"/>
    <cellStyle name="EYTotal 3 2 2 3 2" xfId="2381" xr:uid="{00000000-0005-0000-0000-00003B0A0000}"/>
    <cellStyle name="EYTotal 3 2 2 4" xfId="2382" xr:uid="{00000000-0005-0000-0000-00003C0A0000}"/>
    <cellStyle name="EYTotal 3 2 2 5" xfId="2383" xr:uid="{00000000-0005-0000-0000-00003D0A0000}"/>
    <cellStyle name="EYTotal 3 2 2 6" xfId="2384" xr:uid="{00000000-0005-0000-0000-00003E0A0000}"/>
    <cellStyle name="EYTotal 3 2 3" xfId="2385" xr:uid="{00000000-0005-0000-0000-00003F0A0000}"/>
    <cellStyle name="EYTotal 3 2 3 2" xfId="2386" xr:uid="{00000000-0005-0000-0000-0000400A0000}"/>
    <cellStyle name="EYTotal 3 2 3 3" xfId="2387" xr:uid="{00000000-0005-0000-0000-0000410A0000}"/>
    <cellStyle name="EYTotal 3 2 3 4" xfId="2388" xr:uid="{00000000-0005-0000-0000-0000420A0000}"/>
    <cellStyle name="EYTotal 3 2 3 5" xfId="2389" xr:uid="{00000000-0005-0000-0000-0000430A0000}"/>
    <cellStyle name="EYTotal 3 2 4" xfId="2390" xr:uid="{00000000-0005-0000-0000-0000440A0000}"/>
    <cellStyle name="EYTotal 3 2 4 2" xfId="2391" xr:uid="{00000000-0005-0000-0000-0000450A0000}"/>
    <cellStyle name="EYTotal 3 2 5" xfId="2392" xr:uid="{00000000-0005-0000-0000-0000460A0000}"/>
    <cellStyle name="EYTotal 3 2 6" xfId="2393" xr:uid="{00000000-0005-0000-0000-0000470A0000}"/>
    <cellStyle name="EYTotal 3 2 7" xfId="2394" xr:uid="{00000000-0005-0000-0000-0000480A0000}"/>
    <cellStyle name="EYTotal 3 2_Subsidy" xfId="2395" xr:uid="{00000000-0005-0000-0000-0000490A0000}"/>
    <cellStyle name="EYTotal 3 3" xfId="2396" xr:uid="{00000000-0005-0000-0000-00004A0A0000}"/>
    <cellStyle name="EYTotal 3 3 2" xfId="2397" xr:uid="{00000000-0005-0000-0000-00004B0A0000}"/>
    <cellStyle name="EYTotal 3 3 2 2" xfId="2398" xr:uid="{00000000-0005-0000-0000-00004C0A0000}"/>
    <cellStyle name="EYTotal 3 3 2 3" xfId="2399" xr:uid="{00000000-0005-0000-0000-00004D0A0000}"/>
    <cellStyle name="EYTotal 3 3 2 4" xfId="2400" xr:uid="{00000000-0005-0000-0000-00004E0A0000}"/>
    <cellStyle name="EYTotal 3 3 2 5" xfId="2401" xr:uid="{00000000-0005-0000-0000-00004F0A0000}"/>
    <cellStyle name="EYTotal 3 3 3" xfId="2402" xr:uid="{00000000-0005-0000-0000-0000500A0000}"/>
    <cellStyle name="EYTotal 3 3 3 2" xfId="2403" xr:uid="{00000000-0005-0000-0000-0000510A0000}"/>
    <cellStyle name="EYTotal 3 3 4" xfId="2404" xr:uid="{00000000-0005-0000-0000-0000520A0000}"/>
    <cellStyle name="EYTotal 3 3 5" xfId="2405" xr:uid="{00000000-0005-0000-0000-0000530A0000}"/>
    <cellStyle name="EYTotal 3 3 6" xfId="2406" xr:uid="{00000000-0005-0000-0000-0000540A0000}"/>
    <cellStyle name="EYTotal 3 4" xfId="2407" xr:uid="{00000000-0005-0000-0000-0000550A0000}"/>
    <cellStyle name="EYTotal 3 4 2" xfId="2408" xr:uid="{00000000-0005-0000-0000-0000560A0000}"/>
    <cellStyle name="EYTotal 3 4 2 2" xfId="2409" xr:uid="{00000000-0005-0000-0000-0000570A0000}"/>
    <cellStyle name="EYTotal 3 4 2 3" xfId="2410" xr:uid="{00000000-0005-0000-0000-0000580A0000}"/>
    <cellStyle name="EYTotal 3 4 2 4" xfId="2411" xr:uid="{00000000-0005-0000-0000-0000590A0000}"/>
    <cellStyle name="EYTotal 3 4 2 5" xfId="2412" xr:uid="{00000000-0005-0000-0000-00005A0A0000}"/>
    <cellStyle name="EYTotal 3 4 3" xfId="2413" xr:uid="{00000000-0005-0000-0000-00005B0A0000}"/>
    <cellStyle name="EYTotal 3 4 3 2" xfId="2414" xr:uid="{00000000-0005-0000-0000-00005C0A0000}"/>
    <cellStyle name="EYTotal 3 4 4" xfId="2415" xr:uid="{00000000-0005-0000-0000-00005D0A0000}"/>
    <cellStyle name="EYTotal 3 4 5" xfId="2416" xr:uid="{00000000-0005-0000-0000-00005E0A0000}"/>
    <cellStyle name="EYTotal 3 4 6" xfId="2417" xr:uid="{00000000-0005-0000-0000-00005F0A0000}"/>
    <cellStyle name="EYTotal 3 5" xfId="2418" xr:uid="{00000000-0005-0000-0000-0000600A0000}"/>
    <cellStyle name="EYTotal 3 5 2" xfId="2419" xr:uid="{00000000-0005-0000-0000-0000610A0000}"/>
    <cellStyle name="EYTotal 3 5 2 2" xfId="2420" xr:uid="{00000000-0005-0000-0000-0000620A0000}"/>
    <cellStyle name="EYTotal 3 5 2 3" xfId="2421" xr:uid="{00000000-0005-0000-0000-0000630A0000}"/>
    <cellStyle name="EYTotal 3 5 2 4" xfId="2422" xr:uid="{00000000-0005-0000-0000-0000640A0000}"/>
    <cellStyle name="EYTotal 3 5 2 5" xfId="2423" xr:uid="{00000000-0005-0000-0000-0000650A0000}"/>
    <cellStyle name="EYTotal 3 5 3" xfId="2424" xr:uid="{00000000-0005-0000-0000-0000660A0000}"/>
    <cellStyle name="EYTotal 3 5 3 2" xfId="2425" xr:uid="{00000000-0005-0000-0000-0000670A0000}"/>
    <cellStyle name="EYTotal 3 5 4" xfId="2426" xr:uid="{00000000-0005-0000-0000-0000680A0000}"/>
    <cellStyle name="EYTotal 3 5 5" xfId="2427" xr:uid="{00000000-0005-0000-0000-0000690A0000}"/>
    <cellStyle name="EYTotal 3 5 6" xfId="2428" xr:uid="{00000000-0005-0000-0000-00006A0A0000}"/>
    <cellStyle name="EYTotal 3 6" xfId="2429" xr:uid="{00000000-0005-0000-0000-00006B0A0000}"/>
    <cellStyle name="EYTotal 3 6 2" xfId="2430" xr:uid="{00000000-0005-0000-0000-00006C0A0000}"/>
    <cellStyle name="EYTotal 3 6 2 2" xfId="2431" xr:uid="{00000000-0005-0000-0000-00006D0A0000}"/>
    <cellStyle name="EYTotal 3 6 2 3" xfId="2432" xr:uid="{00000000-0005-0000-0000-00006E0A0000}"/>
    <cellStyle name="EYTotal 3 6 2 4" xfId="2433" xr:uid="{00000000-0005-0000-0000-00006F0A0000}"/>
    <cellStyle name="EYTotal 3 6 2 5" xfId="2434" xr:uid="{00000000-0005-0000-0000-0000700A0000}"/>
    <cellStyle name="EYTotal 3 6 3" xfId="2435" xr:uid="{00000000-0005-0000-0000-0000710A0000}"/>
    <cellStyle name="EYTotal 3 6 3 2" xfId="2436" xr:uid="{00000000-0005-0000-0000-0000720A0000}"/>
    <cellStyle name="EYTotal 3 6 4" xfId="2437" xr:uid="{00000000-0005-0000-0000-0000730A0000}"/>
    <cellStyle name="EYTotal 3 6 5" xfId="2438" xr:uid="{00000000-0005-0000-0000-0000740A0000}"/>
    <cellStyle name="EYTotal 3 6 6" xfId="2439" xr:uid="{00000000-0005-0000-0000-0000750A0000}"/>
    <cellStyle name="EYTotal 3 7" xfId="2440" xr:uid="{00000000-0005-0000-0000-0000760A0000}"/>
    <cellStyle name="EYTotal 3 7 2" xfId="2441" xr:uid="{00000000-0005-0000-0000-0000770A0000}"/>
    <cellStyle name="EYTotal 3 7 2 2" xfId="2442" xr:uid="{00000000-0005-0000-0000-0000780A0000}"/>
    <cellStyle name="EYTotal 3 7 2 3" xfId="2443" xr:uid="{00000000-0005-0000-0000-0000790A0000}"/>
    <cellStyle name="EYTotal 3 7 2 4" xfId="2444" xr:uid="{00000000-0005-0000-0000-00007A0A0000}"/>
    <cellStyle name="EYTotal 3 7 2 5" xfId="2445" xr:uid="{00000000-0005-0000-0000-00007B0A0000}"/>
    <cellStyle name="EYTotal 3 7 3" xfId="2446" xr:uid="{00000000-0005-0000-0000-00007C0A0000}"/>
    <cellStyle name="EYTotal 3 7 3 2" xfId="2447" xr:uid="{00000000-0005-0000-0000-00007D0A0000}"/>
    <cellStyle name="EYTotal 3 7 4" xfId="2448" xr:uid="{00000000-0005-0000-0000-00007E0A0000}"/>
    <cellStyle name="EYTotal 3 7 5" xfId="2449" xr:uid="{00000000-0005-0000-0000-00007F0A0000}"/>
    <cellStyle name="EYTotal 3 7 6" xfId="2450" xr:uid="{00000000-0005-0000-0000-0000800A0000}"/>
    <cellStyle name="EYTotal 3 8" xfId="2451" xr:uid="{00000000-0005-0000-0000-0000810A0000}"/>
    <cellStyle name="EYTotal 3 8 2" xfId="2452" xr:uid="{00000000-0005-0000-0000-0000820A0000}"/>
    <cellStyle name="EYTotal 3 8 2 2" xfId="2453" xr:uid="{00000000-0005-0000-0000-0000830A0000}"/>
    <cellStyle name="EYTotal 3 8 2 3" xfId="2454" xr:uid="{00000000-0005-0000-0000-0000840A0000}"/>
    <cellStyle name="EYTotal 3 8 2 4" xfId="2455" xr:uid="{00000000-0005-0000-0000-0000850A0000}"/>
    <cellStyle name="EYTotal 3 8 2 5" xfId="2456" xr:uid="{00000000-0005-0000-0000-0000860A0000}"/>
    <cellStyle name="EYTotal 3 8 3" xfId="2457" xr:uid="{00000000-0005-0000-0000-0000870A0000}"/>
    <cellStyle name="EYTotal 3 8 3 2" xfId="2458" xr:uid="{00000000-0005-0000-0000-0000880A0000}"/>
    <cellStyle name="EYTotal 3 8 4" xfId="2459" xr:uid="{00000000-0005-0000-0000-0000890A0000}"/>
    <cellStyle name="EYTotal 3 8 5" xfId="2460" xr:uid="{00000000-0005-0000-0000-00008A0A0000}"/>
    <cellStyle name="EYTotal 3 8 6" xfId="2461" xr:uid="{00000000-0005-0000-0000-00008B0A0000}"/>
    <cellStyle name="EYTotal 3 9" xfId="2462" xr:uid="{00000000-0005-0000-0000-00008C0A0000}"/>
    <cellStyle name="EYTotal 3 9 2" xfId="2463" xr:uid="{00000000-0005-0000-0000-00008D0A0000}"/>
    <cellStyle name="EYTotal 3 9 3" xfId="2464" xr:uid="{00000000-0005-0000-0000-00008E0A0000}"/>
    <cellStyle name="EYTotal 3 9 4" xfId="2465" xr:uid="{00000000-0005-0000-0000-00008F0A0000}"/>
    <cellStyle name="EYTotal 3 9 5" xfId="2466" xr:uid="{00000000-0005-0000-0000-0000900A0000}"/>
    <cellStyle name="EYTotal 3_Subsidy" xfId="2467" xr:uid="{00000000-0005-0000-0000-0000910A0000}"/>
    <cellStyle name="EYTotal 4" xfId="2468" xr:uid="{00000000-0005-0000-0000-0000920A0000}"/>
    <cellStyle name="EYTotal 4 10" xfId="2469" xr:uid="{00000000-0005-0000-0000-0000930A0000}"/>
    <cellStyle name="EYTotal 4 10 2" xfId="2470" xr:uid="{00000000-0005-0000-0000-0000940A0000}"/>
    <cellStyle name="EYTotal 4 11" xfId="2471" xr:uid="{00000000-0005-0000-0000-0000950A0000}"/>
    <cellStyle name="EYTotal 4 12" xfId="2472" xr:uid="{00000000-0005-0000-0000-0000960A0000}"/>
    <cellStyle name="EYTotal 4 13" xfId="2473" xr:uid="{00000000-0005-0000-0000-0000970A0000}"/>
    <cellStyle name="EYTotal 4 2" xfId="2474" xr:uid="{00000000-0005-0000-0000-0000980A0000}"/>
    <cellStyle name="EYTotal 4 2 2" xfId="2475" xr:uid="{00000000-0005-0000-0000-0000990A0000}"/>
    <cellStyle name="EYTotal 4 2 2 2" xfId="2476" xr:uid="{00000000-0005-0000-0000-00009A0A0000}"/>
    <cellStyle name="EYTotal 4 2 2 2 2" xfId="2477" xr:uid="{00000000-0005-0000-0000-00009B0A0000}"/>
    <cellStyle name="EYTotal 4 2 2 2 3" xfId="2478" xr:uid="{00000000-0005-0000-0000-00009C0A0000}"/>
    <cellStyle name="EYTotal 4 2 2 2 4" xfId="2479" xr:uid="{00000000-0005-0000-0000-00009D0A0000}"/>
    <cellStyle name="EYTotal 4 2 2 2 5" xfId="2480" xr:uid="{00000000-0005-0000-0000-00009E0A0000}"/>
    <cellStyle name="EYTotal 4 2 2 3" xfId="2481" xr:uid="{00000000-0005-0000-0000-00009F0A0000}"/>
    <cellStyle name="EYTotal 4 2 2 3 2" xfId="2482" xr:uid="{00000000-0005-0000-0000-0000A00A0000}"/>
    <cellStyle name="EYTotal 4 2 2 4" xfId="2483" xr:uid="{00000000-0005-0000-0000-0000A10A0000}"/>
    <cellStyle name="EYTotal 4 2 2 5" xfId="2484" xr:uid="{00000000-0005-0000-0000-0000A20A0000}"/>
    <cellStyle name="EYTotal 4 2 2 6" xfId="2485" xr:uid="{00000000-0005-0000-0000-0000A30A0000}"/>
    <cellStyle name="EYTotal 4 2 3" xfId="2486" xr:uid="{00000000-0005-0000-0000-0000A40A0000}"/>
    <cellStyle name="EYTotal 4 2 3 2" xfId="2487" xr:uid="{00000000-0005-0000-0000-0000A50A0000}"/>
    <cellStyle name="EYTotal 4 2 3 3" xfId="2488" xr:uid="{00000000-0005-0000-0000-0000A60A0000}"/>
    <cellStyle name="EYTotal 4 2 3 4" xfId="2489" xr:uid="{00000000-0005-0000-0000-0000A70A0000}"/>
    <cellStyle name="EYTotal 4 2 3 5" xfId="2490" xr:uid="{00000000-0005-0000-0000-0000A80A0000}"/>
    <cellStyle name="EYTotal 4 2 4" xfId="2491" xr:uid="{00000000-0005-0000-0000-0000A90A0000}"/>
    <cellStyle name="EYTotal 4 2 4 2" xfId="2492" xr:uid="{00000000-0005-0000-0000-0000AA0A0000}"/>
    <cellStyle name="EYTotal 4 2 5" xfId="2493" xr:uid="{00000000-0005-0000-0000-0000AB0A0000}"/>
    <cellStyle name="EYTotal 4 2 6" xfId="2494" xr:uid="{00000000-0005-0000-0000-0000AC0A0000}"/>
    <cellStyle name="EYTotal 4 2 7" xfId="2495" xr:uid="{00000000-0005-0000-0000-0000AD0A0000}"/>
    <cellStyle name="EYTotal 4 2_Subsidy" xfId="2496" xr:uid="{00000000-0005-0000-0000-0000AE0A0000}"/>
    <cellStyle name="EYTotal 4 3" xfId="2497" xr:uid="{00000000-0005-0000-0000-0000AF0A0000}"/>
    <cellStyle name="EYTotal 4 3 2" xfId="2498" xr:uid="{00000000-0005-0000-0000-0000B00A0000}"/>
    <cellStyle name="EYTotal 4 3 2 2" xfId="2499" xr:uid="{00000000-0005-0000-0000-0000B10A0000}"/>
    <cellStyle name="EYTotal 4 3 2 3" xfId="2500" xr:uid="{00000000-0005-0000-0000-0000B20A0000}"/>
    <cellStyle name="EYTotal 4 3 2 4" xfId="2501" xr:uid="{00000000-0005-0000-0000-0000B30A0000}"/>
    <cellStyle name="EYTotal 4 3 2 5" xfId="2502" xr:uid="{00000000-0005-0000-0000-0000B40A0000}"/>
    <cellStyle name="EYTotal 4 3 3" xfId="2503" xr:uid="{00000000-0005-0000-0000-0000B50A0000}"/>
    <cellStyle name="EYTotal 4 3 3 2" xfId="2504" xr:uid="{00000000-0005-0000-0000-0000B60A0000}"/>
    <cellStyle name="EYTotal 4 3 4" xfId="2505" xr:uid="{00000000-0005-0000-0000-0000B70A0000}"/>
    <cellStyle name="EYTotal 4 3 5" xfId="2506" xr:uid="{00000000-0005-0000-0000-0000B80A0000}"/>
    <cellStyle name="EYTotal 4 3 6" xfId="2507" xr:uid="{00000000-0005-0000-0000-0000B90A0000}"/>
    <cellStyle name="EYTotal 4 4" xfId="2508" xr:uid="{00000000-0005-0000-0000-0000BA0A0000}"/>
    <cellStyle name="EYTotal 4 4 2" xfId="2509" xr:uid="{00000000-0005-0000-0000-0000BB0A0000}"/>
    <cellStyle name="EYTotal 4 4 2 2" xfId="2510" xr:uid="{00000000-0005-0000-0000-0000BC0A0000}"/>
    <cellStyle name="EYTotal 4 4 2 3" xfId="2511" xr:uid="{00000000-0005-0000-0000-0000BD0A0000}"/>
    <cellStyle name="EYTotal 4 4 2 4" xfId="2512" xr:uid="{00000000-0005-0000-0000-0000BE0A0000}"/>
    <cellStyle name="EYTotal 4 4 2 5" xfId="2513" xr:uid="{00000000-0005-0000-0000-0000BF0A0000}"/>
    <cellStyle name="EYTotal 4 4 3" xfId="2514" xr:uid="{00000000-0005-0000-0000-0000C00A0000}"/>
    <cellStyle name="EYTotal 4 4 3 2" xfId="2515" xr:uid="{00000000-0005-0000-0000-0000C10A0000}"/>
    <cellStyle name="EYTotal 4 4 4" xfId="2516" xr:uid="{00000000-0005-0000-0000-0000C20A0000}"/>
    <cellStyle name="EYTotal 4 4 5" xfId="2517" xr:uid="{00000000-0005-0000-0000-0000C30A0000}"/>
    <cellStyle name="EYTotal 4 4 6" xfId="2518" xr:uid="{00000000-0005-0000-0000-0000C40A0000}"/>
    <cellStyle name="EYTotal 4 5" xfId="2519" xr:uid="{00000000-0005-0000-0000-0000C50A0000}"/>
    <cellStyle name="EYTotal 4 5 2" xfId="2520" xr:uid="{00000000-0005-0000-0000-0000C60A0000}"/>
    <cellStyle name="EYTotal 4 5 2 2" xfId="2521" xr:uid="{00000000-0005-0000-0000-0000C70A0000}"/>
    <cellStyle name="EYTotal 4 5 2 3" xfId="2522" xr:uid="{00000000-0005-0000-0000-0000C80A0000}"/>
    <cellStyle name="EYTotal 4 5 2 4" xfId="2523" xr:uid="{00000000-0005-0000-0000-0000C90A0000}"/>
    <cellStyle name="EYTotal 4 5 2 5" xfId="2524" xr:uid="{00000000-0005-0000-0000-0000CA0A0000}"/>
    <cellStyle name="EYTotal 4 5 3" xfId="2525" xr:uid="{00000000-0005-0000-0000-0000CB0A0000}"/>
    <cellStyle name="EYTotal 4 5 3 2" xfId="2526" xr:uid="{00000000-0005-0000-0000-0000CC0A0000}"/>
    <cellStyle name="EYTotal 4 5 4" xfId="2527" xr:uid="{00000000-0005-0000-0000-0000CD0A0000}"/>
    <cellStyle name="EYTotal 4 5 5" xfId="2528" xr:uid="{00000000-0005-0000-0000-0000CE0A0000}"/>
    <cellStyle name="EYTotal 4 5 6" xfId="2529" xr:uid="{00000000-0005-0000-0000-0000CF0A0000}"/>
    <cellStyle name="EYTotal 4 6" xfId="2530" xr:uid="{00000000-0005-0000-0000-0000D00A0000}"/>
    <cellStyle name="EYTotal 4 6 2" xfId="2531" xr:uid="{00000000-0005-0000-0000-0000D10A0000}"/>
    <cellStyle name="EYTotal 4 6 2 2" xfId="2532" xr:uid="{00000000-0005-0000-0000-0000D20A0000}"/>
    <cellStyle name="EYTotal 4 6 2 3" xfId="2533" xr:uid="{00000000-0005-0000-0000-0000D30A0000}"/>
    <cellStyle name="EYTotal 4 6 2 4" xfId="2534" xr:uid="{00000000-0005-0000-0000-0000D40A0000}"/>
    <cellStyle name="EYTotal 4 6 2 5" xfId="2535" xr:uid="{00000000-0005-0000-0000-0000D50A0000}"/>
    <cellStyle name="EYTotal 4 6 3" xfId="2536" xr:uid="{00000000-0005-0000-0000-0000D60A0000}"/>
    <cellStyle name="EYTotal 4 6 3 2" xfId="2537" xr:uid="{00000000-0005-0000-0000-0000D70A0000}"/>
    <cellStyle name="EYTotal 4 6 4" xfId="2538" xr:uid="{00000000-0005-0000-0000-0000D80A0000}"/>
    <cellStyle name="EYTotal 4 6 5" xfId="2539" xr:uid="{00000000-0005-0000-0000-0000D90A0000}"/>
    <cellStyle name="EYTotal 4 6 6" xfId="2540" xr:uid="{00000000-0005-0000-0000-0000DA0A0000}"/>
    <cellStyle name="EYTotal 4 7" xfId="2541" xr:uid="{00000000-0005-0000-0000-0000DB0A0000}"/>
    <cellStyle name="EYTotal 4 7 2" xfId="2542" xr:uid="{00000000-0005-0000-0000-0000DC0A0000}"/>
    <cellStyle name="EYTotal 4 7 2 2" xfId="2543" xr:uid="{00000000-0005-0000-0000-0000DD0A0000}"/>
    <cellStyle name="EYTotal 4 7 2 3" xfId="2544" xr:uid="{00000000-0005-0000-0000-0000DE0A0000}"/>
    <cellStyle name="EYTotal 4 7 2 4" xfId="2545" xr:uid="{00000000-0005-0000-0000-0000DF0A0000}"/>
    <cellStyle name="EYTotal 4 7 2 5" xfId="2546" xr:uid="{00000000-0005-0000-0000-0000E00A0000}"/>
    <cellStyle name="EYTotal 4 7 3" xfId="2547" xr:uid="{00000000-0005-0000-0000-0000E10A0000}"/>
    <cellStyle name="EYTotal 4 7 3 2" xfId="2548" xr:uid="{00000000-0005-0000-0000-0000E20A0000}"/>
    <cellStyle name="EYTotal 4 7 4" xfId="2549" xr:uid="{00000000-0005-0000-0000-0000E30A0000}"/>
    <cellStyle name="EYTotal 4 7 5" xfId="2550" xr:uid="{00000000-0005-0000-0000-0000E40A0000}"/>
    <cellStyle name="EYTotal 4 7 6" xfId="2551" xr:uid="{00000000-0005-0000-0000-0000E50A0000}"/>
    <cellStyle name="EYTotal 4 8" xfId="2552" xr:uid="{00000000-0005-0000-0000-0000E60A0000}"/>
    <cellStyle name="EYTotal 4 8 2" xfId="2553" xr:uid="{00000000-0005-0000-0000-0000E70A0000}"/>
    <cellStyle name="EYTotal 4 8 2 2" xfId="2554" xr:uid="{00000000-0005-0000-0000-0000E80A0000}"/>
    <cellStyle name="EYTotal 4 8 2 3" xfId="2555" xr:uid="{00000000-0005-0000-0000-0000E90A0000}"/>
    <cellStyle name="EYTotal 4 8 2 4" xfId="2556" xr:uid="{00000000-0005-0000-0000-0000EA0A0000}"/>
    <cellStyle name="EYTotal 4 8 2 5" xfId="2557" xr:uid="{00000000-0005-0000-0000-0000EB0A0000}"/>
    <cellStyle name="EYTotal 4 8 3" xfId="2558" xr:uid="{00000000-0005-0000-0000-0000EC0A0000}"/>
    <cellStyle name="EYTotal 4 8 3 2" xfId="2559" xr:uid="{00000000-0005-0000-0000-0000ED0A0000}"/>
    <cellStyle name="EYTotal 4 8 4" xfId="2560" xr:uid="{00000000-0005-0000-0000-0000EE0A0000}"/>
    <cellStyle name="EYTotal 4 8 5" xfId="2561" xr:uid="{00000000-0005-0000-0000-0000EF0A0000}"/>
    <cellStyle name="EYTotal 4 8 6" xfId="2562" xr:uid="{00000000-0005-0000-0000-0000F00A0000}"/>
    <cellStyle name="EYTotal 4 9" xfId="2563" xr:uid="{00000000-0005-0000-0000-0000F10A0000}"/>
    <cellStyle name="EYTotal 4 9 2" xfId="2564" xr:uid="{00000000-0005-0000-0000-0000F20A0000}"/>
    <cellStyle name="EYTotal 4 9 3" xfId="2565" xr:uid="{00000000-0005-0000-0000-0000F30A0000}"/>
    <cellStyle name="EYTotal 4 9 4" xfId="2566" xr:uid="{00000000-0005-0000-0000-0000F40A0000}"/>
    <cellStyle name="EYTotal 4 9 5" xfId="2567" xr:uid="{00000000-0005-0000-0000-0000F50A0000}"/>
    <cellStyle name="EYTotal 4_Subsidy" xfId="2568" xr:uid="{00000000-0005-0000-0000-0000F60A0000}"/>
    <cellStyle name="EYTotal 5" xfId="2569" xr:uid="{00000000-0005-0000-0000-0000F70A0000}"/>
    <cellStyle name="EYTotal 5 10" xfId="2570" xr:uid="{00000000-0005-0000-0000-0000F80A0000}"/>
    <cellStyle name="EYTotal 5 10 2" xfId="2571" xr:uid="{00000000-0005-0000-0000-0000F90A0000}"/>
    <cellStyle name="EYTotal 5 11" xfId="2572" xr:uid="{00000000-0005-0000-0000-0000FA0A0000}"/>
    <cellStyle name="EYTotal 5 12" xfId="2573" xr:uid="{00000000-0005-0000-0000-0000FB0A0000}"/>
    <cellStyle name="EYTotal 5 13" xfId="2574" xr:uid="{00000000-0005-0000-0000-0000FC0A0000}"/>
    <cellStyle name="EYTotal 5 2" xfId="2575" xr:uid="{00000000-0005-0000-0000-0000FD0A0000}"/>
    <cellStyle name="EYTotal 5 2 2" xfId="2576" xr:uid="{00000000-0005-0000-0000-0000FE0A0000}"/>
    <cellStyle name="EYTotal 5 2 2 2" xfId="2577" xr:uid="{00000000-0005-0000-0000-0000FF0A0000}"/>
    <cellStyle name="EYTotal 5 2 2 2 2" xfId="2578" xr:uid="{00000000-0005-0000-0000-0000000B0000}"/>
    <cellStyle name="EYTotal 5 2 2 2 3" xfId="2579" xr:uid="{00000000-0005-0000-0000-0000010B0000}"/>
    <cellStyle name="EYTotal 5 2 2 2 4" xfId="2580" xr:uid="{00000000-0005-0000-0000-0000020B0000}"/>
    <cellStyle name="EYTotal 5 2 2 2 5" xfId="2581" xr:uid="{00000000-0005-0000-0000-0000030B0000}"/>
    <cellStyle name="EYTotal 5 2 2 3" xfId="2582" xr:uid="{00000000-0005-0000-0000-0000040B0000}"/>
    <cellStyle name="EYTotal 5 2 2 3 2" xfId="2583" xr:uid="{00000000-0005-0000-0000-0000050B0000}"/>
    <cellStyle name="EYTotal 5 2 2 4" xfId="2584" xr:uid="{00000000-0005-0000-0000-0000060B0000}"/>
    <cellStyle name="EYTotal 5 2 2 5" xfId="2585" xr:uid="{00000000-0005-0000-0000-0000070B0000}"/>
    <cellStyle name="EYTotal 5 2 2 6" xfId="2586" xr:uid="{00000000-0005-0000-0000-0000080B0000}"/>
    <cellStyle name="EYTotal 5 2 3" xfId="2587" xr:uid="{00000000-0005-0000-0000-0000090B0000}"/>
    <cellStyle name="EYTotal 5 2 3 2" xfId="2588" xr:uid="{00000000-0005-0000-0000-00000A0B0000}"/>
    <cellStyle name="EYTotal 5 2 3 3" xfId="2589" xr:uid="{00000000-0005-0000-0000-00000B0B0000}"/>
    <cellStyle name="EYTotal 5 2 3 4" xfId="2590" xr:uid="{00000000-0005-0000-0000-00000C0B0000}"/>
    <cellStyle name="EYTotal 5 2 3 5" xfId="2591" xr:uid="{00000000-0005-0000-0000-00000D0B0000}"/>
    <cellStyle name="EYTotal 5 2 4" xfId="2592" xr:uid="{00000000-0005-0000-0000-00000E0B0000}"/>
    <cellStyle name="EYTotal 5 2 4 2" xfId="2593" xr:uid="{00000000-0005-0000-0000-00000F0B0000}"/>
    <cellStyle name="EYTotal 5 2 5" xfId="2594" xr:uid="{00000000-0005-0000-0000-0000100B0000}"/>
    <cellStyle name="EYTotal 5 2 6" xfId="2595" xr:uid="{00000000-0005-0000-0000-0000110B0000}"/>
    <cellStyle name="EYTotal 5 2 7" xfId="2596" xr:uid="{00000000-0005-0000-0000-0000120B0000}"/>
    <cellStyle name="EYTotal 5 2_Subsidy" xfId="2597" xr:uid="{00000000-0005-0000-0000-0000130B0000}"/>
    <cellStyle name="EYTotal 5 3" xfId="2598" xr:uid="{00000000-0005-0000-0000-0000140B0000}"/>
    <cellStyle name="EYTotal 5 3 2" xfId="2599" xr:uid="{00000000-0005-0000-0000-0000150B0000}"/>
    <cellStyle name="EYTotal 5 3 2 2" xfId="2600" xr:uid="{00000000-0005-0000-0000-0000160B0000}"/>
    <cellStyle name="EYTotal 5 3 2 3" xfId="2601" xr:uid="{00000000-0005-0000-0000-0000170B0000}"/>
    <cellStyle name="EYTotal 5 3 2 4" xfId="2602" xr:uid="{00000000-0005-0000-0000-0000180B0000}"/>
    <cellStyle name="EYTotal 5 3 2 5" xfId="2603" xr:uid="{00000000-0005-0000-0000-0000190B0000}"/>
    <cellStyle name="EYTotal 5 3 3" xfId="2604" xr:uid="{00000000-0005-0000-0000-00001A0B0000}"/>
    <cellStyle name="EYTotal 5 3 3 2" xfId="2605" xr:uid="{00000000-0005-0000-0000-00001B0B0000}"/>
    <cellStyle name="EYTotal 5 3 4" xfId="2606" xr:uid="{00000000-0005-0000-0000-00001C0B0000}"/>
    <cellStyle name="EYTotal 5 3 5" xfId="2607" xr:uid="{00000000-0005-0000-0000-00001D0B0000}"/>
    <cellStyle name="EYTotal 5 3 6" xfId="2608" xr:uid="{00000000-0005-0000-0000-00001E0B0000}"/>
    <cellStyle name="EYTotal 5 4" xfId="2609" xr:uid="{00000000-0005-0000-0000-00001F0B0000}"/>
    <cellStyle name="EYTotal 5 4 2" xfId="2610" xr:uid="{00000000-0005-0000-0000-0000200B0000}"/>
    <cellStyle name="EYTotal 5 4 2 2" xfId="2611" xr:uid="{00000000-0005-0000-0000-0000210B0000}"/>
    <cellStyle name="EYTotal 5 4 2 3" xfId="2612" xr:uid="{00000000-0005-0000-0000-0000220B0000}"/>
    <cellStyle name="EYTotal 5 4 2 4" xfId="2613" xr:uid="{00000000-0005-0000-0000-0000230B0000}"/>
    <cellStyle name="EYTotal 5 4 2 5" xfId="2614" xr:uid="{00000000-0005-0000-0000-0000240B0000}"/>
    <cellStyle name="EYTotal 5 4 3" xfId="2615" xr:uid="{00000000-0005-0000-0000-0000250B0000}"/>
    <cellStyle name="EYTotal 5 4 3 2" xfId="2616" xr:uid="{00000000-0005-0000-0000-0000260B0000}"/>
    <cellStyle name="EYTotal 5 4 4" xfId="2617" xr:uid="{00000000-0005-0000-0000-0000270B0000}"/>
    <cellStyle name="EYTotal 5 4 5" xfId="2618" xr:uid="{00000000-0005-0000-0000-0000280B0000}"/>
    <cellStyle name="EYTotal 5 4 6" xfId="2619" xr:uid="{00000000-0005-0000-0000-0000290B0000}"/>
    <cellStyle name="EYTotal 5 5" xfId="2620" xr:uid="{00000000-0005-0000-0000-00002A0B0000}"/>
    <cellStyle name="EYTotal 5 5 2" xfId="2621" xr:uid="{00000000-0005-0000-0000-00002B0B0000}"/>
    <cellStyle name="EYTotal 5 5 2 2" xfId="2622" xr:uid="{00000000-0005-0000-0000-00002C0B0000}"/>
    <cellStyle name="EYTotal 5 5 2 3" xfId="2623" xr:uid="{00000000-0005-0000-0000-00002D0B0000}"/>
    <cellStyle name="EYTotal 5 5 2 4" xfId="2624" xr:uid="{00000000-0005-0000-0000-00002E0B0000}"/>
    <cellStyle name="EYTotal 5 5 2 5" xfId="2625" xr:uid="{00000000-0005-0000-0000-00002F0B0000}"/>
    <cellStyle name="EYTotal 5 5 3" xfId="2626" xr:uid="{00000000-0005-0000-0000-0000300B0000}"/>
    <cellStyle name="EYTotal 5 5 3 2" xfId="2627" xr:uid="{00000000-0005-0000-0000-0000310B0000}"/>
    <cellStyle name="EYTotal 5 5 4" xfId="2628" xr:uid="{00000000-0005-0000-0000-0000320B0000}"/>
    <cellStyle name="EYTotal 5 5 5" xfId="2629" xr:uid="{00000000-0005-0000-0000-0000330B0000}"/>
    <cellStyle name="EYTotal 5 5 6" xfId="2630" xr:uid="{00000000-0005-0000-0000-0000340B0000}"/>
    <cellStyle name="EYTotal 5 6" xfId="2631" xr:uid="{00000000-0005-0000-0000-0000350B0000}"/>
    <cellStyle name="EYTotal 5 6 2" xfId="2632" xr:uid="{00000000-0005-0000-0000-0000360B0000}"/>
    <cellStyle name="EYTotal 5 6 2 2" xfId="2633" xr:uid="{00000000-0005-0000-0000-0000370B0000}"/>
    <cellStyle name="EYTotal 5 6 2 3" xfId="2634" xr:uid="{00000000-0005-0000-0000-0000380B0000}"/>
    <cellStyle name="EYTotal 5 6 2 4" xfId="2635" xr:uid="{00000000-0005-0000-0000-0000390B0000}"/>
    <cellStyle name="EYTotal 5 6 2 5" xfId="2636" xr:uid="{00000000-0005-0000-0000-00003A0B0000}"/>
    <cellStyle name="EYTotal 5 6 3" xfId="2637" xr:uid="{00000000-0005-0000-0000-00003B0B0000}"/>
    <cellStyle name="EYTotal 5 6 3 2" xfId="2638" xr:uid="{00000000-0005-0000-0000-00003C0B0000}"/>
    <cellStyle name="EYTotal 5 6 4" xfId="2639" xr:uid="{00000000-0005-0000-0000-00003D0B0000}"/>
    <cellStyle name="EYTotal 5 6 5" xfId="2640" xr:uid="{00000000-0005-0000-0000-00003E0B0000}"/>
    <cellStyle name="EYTotal 5 6 6" xfId="2641" xr:uid="{00000000-0005-0000-0000-00003F0B0000}"/>
    <cellStyle name="EYTotal 5 7" xfId="2642" xr:uid="{00000000-0005-0000-0000-0000400B0000}"/>
    <cellStyle name="EYTotal 5 7 2" xfId="2643" xr:uid="{00000000-0005-0000-0000-0000410B0000}"/>
    <cellStyle name="EYTotal 5 7 2 2" xfId="2644" xr:uid="{00000000-0005-0000-0000-0000420B0000}"/>
    <cellStyle name="EYTotal 5 7 2 3" xfId="2645" xr:uid="{00000000-0005-0000-0000-0000430B0000}"/>
    <cellStyle name="EYTotal 5 7 2 4" xfId="2646" xr:uid="{00000000-0005-0000-0000-0000440B0000}"/>
    <cellStyle name="EYTotal 5 7 2 5" xfId="2647" xr:uid="{00000000-0005-0000-0000-0000450B0000}"/>
    <cellStyle name="EYTotal 5 7 3" xfId="2648" xr:uid="{00000000-0005-0000-0000-0000460B0000}"/>
    <cellStyle name="EYTotal 5 7 3 2" xfId="2649" xr:uid="{00000000-0005-0000-0000-0000470B0000}"/>
    <cellStyle name="EYTotal 5 7 4" xfId="2650" xr:uid="{00000000-0005-0000-0000-0000480B0000}"/>
    <cellStyle name="EYTotal 5 7 5" xfId="2651" xr:uid="{00000000-0005-0000-0000-0000490B0000}"/>
    <cellStyle name="EYTotal 5 7 6" xfId="2652" xr:uid="{00000000-0005-0000-0000-00004A0B0000}"/>
    <cellStyle name="EYTotal 5 8" xfId="2653" xr:uid="{00000000-0005-0000-0000-00004B0B0000}"/>
    <cellStyle name="EYTotal 5 8 2" xfId="2654" xr:uid="{00000000-0005-0000-0000-00004C0B0000}"/>
    <cellStyle name="EYTotal 5 8 2 2" xfId="2655" xr:uid="{00000000-0005-0000-0000-00004D0B0000}"/>
    <cellStyle name="EYTotal 5 8 2 3" xfId="2656" xr:uid="{00000000-0005-0000-0000-00004E0B0000}"/>
    <cellStyle name="EYTotal 5 8 2 4" xfId="2657" xr:uid="{00000000-0005-0000-0000-00004F0B0000}"/>
    <cellStyle name="EYTotal 5 8 2 5" xfId="2658" xr:uid="{00000000-0005-0000-0000-0000500B0000}"/>
    <cellStyle name="EYTotal 5 8 3" xfId="2659" xr:uid="{00000000-0005-0000-0000-0000510B0000}"/>
    <cellStyle name="EYTotal 5 8 3 2" xfId="2660" xr:uid="{00000000-0005-0000-0000-0000520B0000}"/>
    <cellStyle name="EYTotal 5 8 4" xfId="2661" xr:uid="{00000000-0005-0000-0000-0000530B0000}"/>
    <cellStyle name="EYTotal 5 8 5" xfId="2662" xr:uid="{00000000-0005-0000-0000-0000540B0000}"/>
    <cellStyle name="EYTotal 5 8 6" xfId="2663" xr:uid="{00000000-0005-0000-0000-0000550B0000}"/>
    <cellStyle name="EYTotal 5 9" xfId="2664" xr:uid="{00000000-0005-0000-0000-0000560B0000}"/>
    <cellStyle name="EYTotal 5 9 2" xfId="2665" xr:uid="{00000000-0005-0000-0000-0000570B0000}"/>
    <cellStyle name="EYTotal 5 9 3" xfId="2666" xr:uid="{00000000-0005-0000-0000-0000580B0000}"/>
    <cellStyle name="EYTotal 5 9 4" xfId="2667" xr:uid="{00000000-0005-0000-0000-0000590B0000}"/>
    <cellStyle name="EYTotal 5 9 5" xfId="2668" xr:uid="{00000000-0005-0000-0000-00005A0B0000}"/>
    <cellStyle name="EYTotal 5_Subsidy" xfId="2669" xr:uid="{00000000-0005-0000-0000-00005B0B0000}"/>
    <cellStyle name="EYTotal 6" xfId="2670" xr:uid="{00000000-0005-0000-0000-00005C0B0000}"/>
    <cellStyle name="EYTotal 6 10" xfId="2671" xr:uid="{00000000-0005-0000-0000-00005D0B0000}"/>
    <cellStyle name="EYTotal 6 10 2" xfId="2672" xr:uid="{00000000-0005-0000-0000-00005E0B0000}"/>
    <cellStyle name="EYTotal 6 11" xfId="2673" xr:uid="{00000000-0005-0000-0000-00005F0B0000}"/>
    <cellStyle name="EYTotal 6 12" xfId="2674" xr:uid="{00000000-0005-0000-0000-0000600B0000}"/>
    <cellStyle name="EYTotal 6 13" xfId="2675" xr:uid="{00000000-0005-0000-0000-0000610B0000}"/>
    <cellStyle name="EYTotal 6 2" xfId="2676" xr:uid="{00000000-0005-0000-0000-0000620B0000}"/>
    <cellStyle name="EYTotal 6 2 2" xfId="2677" xr:uid="{00000000-0005-0000-0000-0000630B0000}"/>
    <cellStyle name="EYTotal 6 2 2 2" xfId="2678" xr:uid="{00000000-0005-0000-0000-0000640B0000}"/>
    <cellStyle name="EYTotal 6 2 2 2 2" xfId="2679" xr:uid="{00000000-0005-0000-0000-0000650B0000}"/>
    <cellStyle name="EYTotal 6 2 2 2 3" xfId="2680" xr:uid="{00000000-0005-0000-0000-0000660B0000}"/>
    <cellStyle name="EYTotal 6 2 2 2 4" xfId="2681" xr:uid="{00000000-0005-0000-0000-0000670B0000}"/>
    <cellStyle name="EYTotal 6 2 2 2 5" xfId="2682" xr:uid="{00000000-0005-0000-0000-0000680B0000}"/>
    <cellStyle name="EYTotal 6 2 2 3" xfId="2683" xr:uid="{00000000-0005-0000-0000-0000690B0000}"/>
    <cellStyle name="EYTotal 6 2 2 3 2" xfId="2684" xr:uid="{00000000-0005-0000-0000-00006A0B0000}"/>
    <cellStyle name="EYTotal 6 2 2 4" xfId="2685" xr:uid="{00000000-0005-0000-0000-00006B0B0000}"/>
    <cellStyle name="EYTotal 6 2 2 5" xfId="2686" xr:uid="{00000000-0005-0000-0000-00006C0B0000}"/>
    <cellStyle name="EYTotal 6 2 2 6" xfId="2687" xr:uid="{00000000-0005-0000-0000-00006D0B0000}"/>
    <cellStyle name="EYTotal 6 2 3" xfId="2688" xr:uid="{00000000-0005-0000-0000-00006E0B0000}"/>
    <cellStyle name="EYTotal 6 2 3 2" xfId="2689" xr:uid="{00000000-0005-0000-0000-00006F0B0000}"/>
    <cellStyle name="EYTotal 6 2 3 3" xfId="2690" xr:uid="{00000000-0005-0000-0000-0000700B0000}"/>
    <cellStyle name="EYTotal 6 2 3 4" xfId="2691" xr:uid="{00000000-0005-0000-0000-0000710B0000}"/>
    <cellStyle name="EYTotal 6 2 3 5" xfId="2692" xr:uid="{00000000-0005-0000-0000-0000720B0000}"/>
    <cellStyle name="EYTotal 6 2 4" xfId="2693" xr:uid="{00000000-0005-0000-0000-0000730B0000}"/>
    <cellStyle name="EYTotal 6 2 4 2" xfId="2694" xr:uid="{00000000-0005-0000-0000-0000740B0000}"/>
    <cellStyle name="EYTotal 6 2 5" xfId="2695" xr:uid="{00000000-0005-0000-0000-0000750B0000}"/>
    <cellStyle name="EYTotal 6 2 6" xfId="2696" xr:uid="{00000000-0005-0000-0000-0000760B0000}"/>
    <cellStyle name="EYTotal 6 2 7" xfId="2697" xr:uid="{00000000-0005-0000-0000-0000770B0000}"/>
    <cellStyle name="EYTotal 6 2_Subsidy" xfId="2698" xr:uid="{00000000-0005-0000-0000-0000780B0000}"/>
    <cellStyle name="EYTotal 6 3" xfId="2699" xr:uid="{00000000-0005-0000-0000-0000790B0000}"/>
    <cellStyle name="EYTotal 6 3 2" xfId="2700" xr:uid="{00000000-0005-0000-0000-00007A0B0000}"/>
    <cellStyle name="EYTotal 6 3 2 2" xfId="2701" xr:uid="{00000000-0005-0000-0000-00007B0B0000}"/>
    <cellStyle name="EYTotal 6 3 2 3" xfId="2702" xr:uid="{00000000-0005-0000-0000-00007C0B0000}"/>
    <cellStyle name="EYTotal 6 3 2 4" xfId="2703" xr:uid="{00000000-0005-0000-0000-00007D0B0000}"/>
    <cellStyle name="EYTotal 6 3 2 5" xfId="2704" xr:uid="{00000000-0005-0000-0000-00007E0B0000}"/>
    <cellStyle name="EYTotal 6 3 3" xfId="2705" xr:uid="{00000000-0005-0000-0000-00007F0B0000}"/>
    <cellStyle name="EYTotal 6 3 3 2" xfId="2706" xr:uid="{00000000-0005-0000-0000-0000800B0000}"/>
    <cellStyle name="EYTotal 6 3 4" xfId="2707" xr:uid="{00000000-0005-0000-0000-0000810B0000}"/>
    <cellStyle name="EYTotal 6 3 5" xfId="2708" xr:uid="{00000000-0005-0000-0000-0000820B0000}"/>
    <cellStyle name="EYTotal 6 3 6" xfId="2709" xr:uid="{00000000-0005-0000-0000-0000830B0000}"/>
    <cellStyle name="EYTotal 6 4" xfId="2710" xr:uid="{00000000-0005-0000-0000-0000840B0000}"/>
    <cellStyle name="EYTotal 6 4 2" xfId="2711" xr:uid="{00000000-0005-0000-0000-0000850B0000}"/>
    <cellStyle name="EYTotal 6 4 2 2" xfId="2712" xr:uid="{00000000-0005-0000-0000-0000860B0000}"/>
    <cellStyle name="EYTotal 6 4 2 3" xfId="2713" xr:uid="{00000000-0005-0000-0000-0000870B0000}"/>
    <cellStyle name="EYTotal 6 4 2 4" xfId="2714" xr:uid="{00000000-0005-0000-0000-0000880B0000}"/>
    <cellStyle name="EYTotal 6 4 2 5" xfId="2715" xr:uid="{00000000-0005-0000-0000-0000890B0000}"/>
    <cellStyle name="EYTotal 6 4 3" xfId="2716" xr:uid="{00000000-0005-0000-0000-00008A0B0000}"/>
    <cellStyle name="EYTotal 6 4 3 2" xfId="2717" xr:uid="{00000000-0005-0000-0000-00008B0B0000}"/>
    <cellStyle name="EYTotal 6 4 4" xfId="2718" xr:uid="{00000000-0005-0000-0000-00008C0B0000}"/>
    <cellStyle name="EYTotal 6 4 5" xfId="2719" xr:uid="{00000000-0005-0000-0000-00008D0B0000}"/>
    <cellStyle name="EYTotal 6 4 6" xfId="2720" xr:uid="{00000000-0005-0000-0000-00008E0B0000}"/>
    <cellStyle name="EYTotal 6 5" xfId="2721" xr:uid="{00000000-0005-0000-0000-00008F0B0000}"/>
    <cellStyle name="EYTotal 6 5 2" xfId="2722" xr:uid="{00000000-0005-0000-0000-0000900B0000}"/>
    <cellStyle name="EYTotal 6 5 2 2" xfId="2723" xr:uid="{00000000-0005-0000-0000-0000910B0000}"/>
    <cellStyle name="EYTotal 6 5 2 3" xfId="2724" xr:uid="{00000000-0005-0000-0000-0000920B0000}"/>
    <cellStyle name="EYTotal 6 5 2 4" xfId="2725" xr:uid="{00000000-0005-0000-0000-0000930B0000}"/>
    <cellStyle name="EYTotal 6 5 2 5" xfId="2726" xr:uid="{00000000-0005-0000-0000-0000940B0000}"/>
    <cellStyle name="EYTotal 6 5 3" xfId="2727" xr:uid="{00000000-0005-0000-0000-0000950B0000}"/>
    <cellStyle name="EYTotal 6 5 3 2" xfId="2728" xr:uid="{00000000-0005-0000-0000-0000960B0000}"/>
    <cellStyle name="EYTotal 6 5 4" xfId="2729" xr:uid="{00000000-0005-0000-0000-0000970B0000}"/>
    <cellStyle name="EYTotal 6 5 5" xfId="2730" xr:uid="{00000000-0005-0000-0000-0000980B0000}"/>
    <cellStyle name="EYTotal 6 5 6" xfId="2731" xr:uid="{00000000-0005-0000-0000-0000990B0000}"/>
    <cellStyle name="EYTotal 6 6" xfId="2732" xr:uid="{00000000-0005-0000-0000-00009A0B0000}"/>
    <cellStyle name="EYTotal 6 6 2" xfId="2733" xr:uid="{00000000-0005-0000-0000-00009B0B0000}"/>
    <cellStyle name="EYTotal 6 6 2 2" xfId="2734" xr:uid="{00000000-0005-0000-0000-00009C0B0000}"/>
    <cellStyle name="EYTotal 6 6 2 3" xfId="2735" xr:uid="{00000000-0005-0000-0000-00009D0B0000}"/>
    <cellStyle name="EYTotal 6 6 2 4" xfId="2736" xr:uid="{00000000-0005-0000-0000-00009E0B0000}"/>
    <cellStyle name="EYTotal 6 6 2 5" xfId="2737" xr:uid="{00000000-0005-0000-0000-00009F0B0000}"/>
    <cellStyle name="EYTotal 6 6 3" xfId="2738" xr:uid="{00000000-0005-0000-0000-0000A00B0000}"/>
    <cellStyle name="EYTotal 6 6 3 2" xfId="2739" xr:uid="{00000000-0005-0000-0000-0000A10B0000}"/>
    <cellStyle name="EYTotal 6 6 4" xfId="2740" xr:uid="{00000000-0005-0000-0000-0000A20B0000}"/>
    <cellStyle name="EYTotal 6 6 5" xfId="2741" xr:uid="{00000000-0005-0000-0000-0000A30B0000}"/>
    <cellStyle name="EYTotal 6 6 6" xfId="2742" xr:uid="{00000000-0005-0000-0000-0000A40B0000}"/>
    <cellStyle name="EYTotal 6 7" xfId="2743" xr:uid="{00000000-0005-0000-0000-0000A50B0000}"/>
    <cellStyle name="EYTotal 6 7 2" xfId="2744" xr:uid="{00000000-0005-0000-0000-0000A60B0000}"/>
    <cellStyle name="EYTotal 6 7 2 2" xfId="2745" xr:uid="{00000000-0005-0000-0000-0000A70B0000}"/>
    <cellStyle name="EYTotal 6 7 2 3" xfId="2746" xr:uid="{00000000-0005-0000-0000-0000A80B0000}"/>
    <cellStyle name="EYTotal 6 7 2 4" xfId="2747" xr:uid="{00000000-0005-0000-0000-0000A90B0000}"/>
    <cellStyle name="EYTotal 6 7 2 5" xfId="2748" xr:uid="{00000000-0005-0000-0000-0000AA0B0000}"/>
    <cellStyle name="EYTotal 6 7 3" xfId="2749" xr:uid="{00000000-0005-0000-0000-0000AB0B0000}"/>
    <cellStyle name="EYTotal 6 7 3 2" xfId="2750" xr:uid="{00000000-0005-0000-0000-0000AC0B0000}"/>
    <cellStyle name="EYTotal 6 7 4" xfId="2751" xr:uid="{00000000-0005-0000-0000-0000AD0B0000}"/>
    <cellStyle name="EYTotal 6 7 5" xfId="2752" xr:uid="{00000000-0005-0000-0000-0000AE0B0000}"/>
    <cellStyle name="EYTotal 6 7 6" xfId="2753" xr:uid="{00000000-0005-0000-0000-0000AF0B0000}"/>
    <cellStyle name="EYTotal 6 8" xfId="2754" xr:uid="{00000000-0005-0000-0000-0000B00B0000}"/>
    <cellStyle name="EYTotal 6 8 2" xfId="2755" xr:uid="{00000000-0005-0000-0000-0000B10B0000}"/>
    <cellStyle name="EYTotal 6 8 2 2" xfId="2756" xr:uid="{00000000-0005-0000-0000-0000B20B0000}"/>
    <cellStyle name="EYTotal 6 8 2 3" xfId="2757" xr:uid="{00000000-0005-0000-0000-0000B30B0000}"/>
    <cellStyle name="EYTotal 6 8 2 4" xfId="2758" xr:uid="{00000000-0005-0000-0000-0000B40B0000}"/>
    <cellStyle name="EYTotal 6 8 2 5" xfId="2759" xr:uid="{00000000-0005-0000-0000-0000B50B0000}"/>
    <cellStyle name="EYTotal 6 8 3" xfId="2760" xr:uid="{00000000-0005-0000-0000-0000B60B0000}"/>
    <cellStyle name="EYTotal 6 8 3 2" xfId="2761" xr:uid="{00000000-0005-0000-0000-0000B70B0000}"/>
    <cellStyle name="EYTotal 6 8 4" xfId="2762" xr:uid="{00000000-0005-0000-0000-0000B80B0000}"/>
    <cellStyle name="EYTotal 6 8 5" xfId="2763" xr:uid="{00000000-0005-0000-0000-0000B90B0000}"/>
    <cellStyle name="EYTotal 6 8 6" xfId="2764" xr:uid="{00000000-0005-0000-0000-0000BA0B0000}"/>
    <cellStyle name="EYTotal 6 9" xfId="2765" xr:uid="{00000000-0005-0000-0000-0000BB0B0000}"/>
    <cellStyle name="EYTotal 6 9 2" xfId="2766" xr:uid="{00000000-0005-0000-0000-0000BC0B0000}"/>
    <cellStyle name="EYTotal 6 9 3" xfId="2767" xr:uid="{00000000-0005-0000-0000-0000BD0B0000}"/>
    <cellStyle name="EYTotal 6 9 4" xfId="2768" xr:uid="{00000000-0005-0000-0000-0000BE0B0000}"/>
    <cellStyle name="EYTotal 6 9 5" xfId="2769" xr:uid="{00000000-0005-0000-0000-0000BF0B0000}"/>
    <cellStyle name="EYTotal 6_Subsidy" xfId="2770" xr:uid="{00000000-0005-0000-0000-0000C00B0000}"/>
    <cellStyle name="EYTotal 7" xfId="2771" xr:uid="{00000000-0005-0000-0000-0000C10B0000}"/>
    <cellStyle name="EYTotal 7 10" xfId="2772" xr:uid="{00000000-0005-0000-0000-0000C20B0000}"/>
    <cellStyle name="EYTotal 7 10 2" xfId="2773" xr:uid="{00000000-0005-0000-0000-0000C30B0000}"/>
    <cellStyle name="EYTotal 7 11" xfId="2774" xr:uid="{00000000-0005-0000-0000-0000C40B0000}"/>
    <cellStyle name="EYTotal 7 12" xfId="2775" xr:uid="{00000000-0005-0000-0000-0000C50B0000}"/>
    <cellStyle name="EYTotal 7 13" xfId="2776" xr:uid="{00000000-0005-0000-0000-0000C60B0000}"/>
    <cellStyle name="EYTotal 7 2" xfId="2777" xr:uid="{00000000-0005-0000-0000-0000C70B0000}"/>
    <cellStyle name="EYTotal 7 2 2" xfId="2778" xr:uid="{00000000-0005-0000-0000-0000C80B0000}"/>
    <cellStyle name="EYTotal 7 2 2 2" xfId="2779" xr:uid="{00000000-0005-0000-0000-0000C90B0000}"/>
    <cellStyle name="EYTotal 7 2 2 2 2" xfId="2780" xr:uid="{00000000-0005-0000-0000-0000CA0B0000}"/>
    <cellStyle name="EYTotal 7 2 2 2 3" xfId="2781" xr:uid="{00000000-0005-0000-0000-0000CB0B0000}"/>
    <cellStyle name="EYTotal 7 2 2 2 4" xfId="2782" xr:uid="{00000000-0005-0000-0000-0000CC0B0000}"/>
    <cellStyle name="EYTotal 7 2 2 2 5" xfId="2783" xr:uid="{00000000-0005-0000-0000-0000CD0B0000}"/>
    <cellStyle name="EYTotal 7 2 2 3" xfId="2784" xr:uid="{00000000-0005-0000-0000-0000CE0B0000}"/>
    <cellStyle name="EYTotal 7 2 2 3 2" xfId="2785" xr:uid="{00000000-0005-0000-0000-0000CF0B0000}"/>
    <cellStyle name="EYTotal 7 2 2 4" xfId="2786" xr:uid="{00000000-0005-0000-0000-0000D00B0000}"/>
    <cellStyle name="EYTotal 7 2 2 5" xfId="2787" xr:uid="{00000000-0005-0000-0000-0000D10B0000}"/>
    <cellStyle name="EYTotal 7 2 2 6" xfId="2788" xr:uid="{00000000-0005-0000-0000-0000D20B0000}"/>
    <cellStyle name="EYTotal 7 2 3" xfId="2789" xr:uid="{00000000-0005-0000-0000-0000D30B0000}"/>
    <cellStyle name="EYTotal 7 2 3 2" xfId="2790" xr:uid="{00000000-0005-0000-0000-0000D40B0000}"/>
    <cellStyle name="EYTotal 7 2 3 3" xfId="2791" xr:uid="{00000000-0005-0000-0000-0000D50B0000}"/>
    <cellStyle name="EYTotal 7 2 3 4" xfId="2792" xr:uid="{00000000-0005-0000-0000-0000D60B0000}"/>
    <cellStyle name="EYTotal 7 2 3 5" xfId="2793" xr:uid="{00000000-0005-0000-0000-0000D70B0000}"/>
    <cellStyle name="EYTotal 7 2 4" xfId="2794" xr:uid="{00000000-0005-0000-0000-0000D80B0000}"/>
    <cellStyle name="EYTotal 7 2 4 2" xfId="2795" xr:uid="{00000000-0005-0000-0000-0000D90B0000}"/>
    <cellStyle name="EYTotal 7 2 5" xfId="2796" xr:uid="{00000000-0005-0000-0000-0000DA0B0000}"/>
    <cellStyle name="EYTotal 7 2 6" xfId="2797" xr:uid="{00000000-0005-0000-0000-0000DB0B0000}"/>
    <cellStyle name="EYTotal 7 2 7" xfId="2798" xr:uid="{00000000-0005-0000-0000-0000DC0B0000}"/>
    <cellStyle name="EYTotal 7 2_Subsidy" xfId="2799" xr:uid="{00000000-0005-0000-0000-0000DD0B0000}"/>
    <cellStyle name="EYTotal 7 3" xfId="2800" xr:uid="{00000000-0005-0000-0000-0000DE0B0000}"/>
    <cellStyle name="EYTotal 7 3 2" xfId="2801" xr:uid="{00000000-0005-0000-0000-0000DF0B0000}"/>
    <cellStyle name="EYTotal 7 3 2 2" xfId="2802" xr:uid="{00000000-0005-0000-0000-0000E00B0000}"/>
    <cellStyle name="EYTotal 7 3 2 3" xfId="2803" xr:uid="{00000000-0005-0000-0000-0000E10B0000}"/>
    <cellStyle name="EYTotal 7 3 2 4" xfId="2804" xr:uid="{00000000-0005-0000-0000-0000E20B0000}"/>
    <cellStyle name="EYTotal 7 3 2 5" xfId="2805" xr:uid="{00000000-0005-0000-0000-0000E30B0000}"/>
    <cellStyle name="EYTotal 7 3 3" xfId="2806" xr:uid="{00000000-0005-0000-0000-0000E40B0000}"/>
    <cellStyle name="EYTotal 7 3 3 2" xfId="2807" xr:uid="{00000000-0005-0000-0000-0000E50B0000}"/>
    <cellStyle name="EYTotal 7 3 4" xfId="2808" xr:uid="{00000000-0005-0000-0000-0000E60B0000}"/>
    <cellStyle name="EYTotal 7 3 5" xfId="2809" xr:uid="{00000000-0005-0000-0000-0000E70B0000}"/>
    <cellStyle name="EYTotal 7 3 6" xfId="2810" xr:uid="{00000000-0005-0000-0000-0000E80B0000}"/>
    <cellStyle name="EYTotal 7 4" xfId="2811" xr:uid="{00000000-0005-0000-0000-0000E90B0000}"/>
    <cellStyle name="EYTotal 7 4 2" xfId="2812" xr:uid="{00000000-0005-0000-0000-0000EA0B0000}"/>
    <cellStyle name="EYTotal 7 4 2 2" xfId="2813" xr:uid="{00000000-0005-0000-0000-0000EB0B0000}"/>
    <cellStyle name="EYTotal 7 4 2 3" xfId="2814" xr:uid="{00000000-0005-0000-0000-0000EC0B0000}"/>
    <cellStyle name="EYTotal 7 4 2 4" xfId="2815" xr:uid="{00000000-0005-0000-0000-0000ED0B0000}"/>
    <cellStyle name="EYTotal 7 4 2 5" xfId="2816" xr:uid="{00000000-0005-0000-0000-0000EE0B0000}"/>
    <cellStyle name="EYTotal 7 4 3" xfId="2817" xr:uid="{00000000-0005-0000-0000-0000EF0B0000}"/>
    <cellStyle name="EYTotal 7 4 3 2" xfId="2818" xr:uid="{00000000-0005-0000-0000-0000F00B0000}"/>
    <cellStyle name="EYTotal 7 4 4" xfId="2819" xr:uid="{00000000-0005-0000-0000-0000F10B0000}"/>
    <cellStyle name="EYTotal 7 4 5" xfId="2820" xr:uid="{00000000-0005-0000-0000-0000F20B0000}"/>
    <cellStyle name="EYTotal 7 4 6" xfId="2821" xr:uid="{00000000-0005-0000-0000-0000F30B0000}"/>
    <cellStyle name="EYTotal 7 5" xfId="2822" xr:uid="{00000000-0005-0000-0000-0000F40B0000}"/>
    <cellStyle name="EYTotal 7 5 2" xfId="2823" xr:uid="{00000000-0005-0000-0000-0000F50B0000}"/>
    <cellStyle name="EYTotal 7 5 2 2" xfId="2824" xr:uid="{00000000-0005-0000-0000-0000F60B0000}"/>
    <cellStyle name="EYTotal 7 5 2 3" xfId="2825" xr:uid="{00000000-0005-0000-0000-0000F70B0000}"/>
    <cellStyle name="EYTotal 7 5 2 4" xfId="2826" xr:uid="{00000000-0005-0000-0000-0000F80B0000}"/>
    <cellStyle name="EYTotal 7 5 2 5" xfId="2827" xr:uid="{00000000-0005-0000-0000-0000F90B0000}"/>
    <cellStyle name="EYTotal 7 5 3" xfId="2828" xr:uid="{00000000-0005-0000-0000-0000FA0B0000}"/>
    <cellStyle name="EYTotal 7 5 3 2" xfId="2829" xr:uid="{00000000-0005-0000-0000-0000FB0B0000}"/>
    <cellStyle name="EYTotal 7 5 4" xfId="2830" xr:uid="{00000000-0005-0000-0000-0000FC0B0000}"/>
    <cellStyle name="EYTotal 7 5 5" xfId="2831" xr:uid="{00000000-0005-0000-0000-0000FD0B0000}"/>
    <cellStyle name="EYTotal 7 5 6" xfId="2832" xr:uid="{00000000-0005-0000-0000-0000FE0B0000}"/>
    <cellStyle name="EYTotal 7 6" xfId="2833" xr:uid="{00000000-0005-0000-0000-0000FF0B0000}"/>
    <cellStyle name="EYTotal 7 6 2" xfId="2834" xr:uid="{00000000-0005-0000-0000-0000000C0000}"/>
    <cellStyle name="EYTotal 7 6 2 2" xfId="2835" xr:uid="{00000000-0005-0000-0000-0000010C0000}"/>
    <cellStyle name="EYTotal 7 6 2 3" xfId="2836" xr:uid="{00000000-0005-0000-0000-0000020C0000}"/>
    <cellStyle name="EYTotal 7 6 2 4" xfId="2837" xr:uid="{00000000-0005-0000-0000-0000030C0000}"/>
    <cellStyle name="EYTotal 7 6 2 5" xfId="2838" xr:uid="{00000000-0005-0000-0000-0000040C0000}"/>
    <cellStyle name="EYTotal 7 6 3" xfId="2839" xr:uid="{00000000-0005-0000-0000-0000050C0000}"/>
    <cellStyle name="EYTotal 7 6 3 2" xfId="2840" xr:uid="{00000000-0005-0000-0000-0000060C0000}"/>
    <cellStyle name="EYTotal 7 6 4" xfId="2841" xr:uid="{00000000-0005-0000-0000-0000070C0000}"/>
    <cellStyle name="EYTotal 7 6 5" xfId="2842" xr:uid="{00000000-0005-0000-0000-0000080C0000}"/>
    <cellStyle name="EYTotal 7 6 6" xfId="2843" xr:uid="{00000000-0005-0000-0000-0000090C0000}"/>
    <cellStyle name="EYTotal 7 7" xfId="2844" xr:uid="{00000000-0005-0000-0000-00000A0C0000}"/>
    <cellStyle name="EYTotal 7 7 2" xfId="2845" xr:uid="{00000000-0005-0000-0000-00000B0C0000}"/>
    <cellStyle name="EYTotal 7 7 2 2" xfId="2846" xr:uid="{00000000-0005-0000-0000-00000C0C0000}"/>
    <cellStyle name="EYTotal 7 7 2 3" xfId="2847" xr:uid="{00000000-0005-0000-0000-00000D0C0000}"/>
    <cellStyle name="EYTotal 7 7 2 4" xfId="2848" xr:uid="{00000000-0005-0000-0000-00000E0C0000}"/>
    <cellStyle name="EYTotal 7 7 2 5" xfId="2849" xr:uid="{00000000-0005-0000-0000-00000F0C0000}"/>
    <cellStyle name="EYTotal 7 7 3" xfId="2850" xr:uid="{00000000-0005-0000-0000-0000100C0000}"/>
    <cellStyle name="EYTotal 7 7 3 2" xfId="2851" xr:uid="{00000000-0005-0000-0000-0000110C0000}"/>
    <cellStyle name="EYTotal 7 7 4" xfId="2852" xr:uid="{00000000-0005-0000-0000-0000120C0000}"/>
    <cellStyle name="EYTotal 7 7 5" xfId="2853" xr:uid="{00000000-0005-0000-0000-0000130C0000}"/>
    <cellStyle name="EYTotal 7 7 6" xfId="2854" xr:uid="{00000000-0005-0000-0000-0000140C0000}"/>
    <cellStyle name="EYTotal 7 8" xfId="2855" xr:uid="{00000000-0005-0000-0000-0000150C0000}"/>
    <cellStyle name="EYTotal 7 8 2" xfId="2856" xr:uid="{00000000-0005-0000-0000-0000160C0000}"/>
    <cellStyle name="EYTotal 7 8 2 2" xfId="2857" xr:uid="{00000000-0005-0000-0000-0000170C0000}"/>
    <cellStyle name="EYTotal 7 8 2 3" xfId="2858" xr:uid="{00000000-0005-0000-0000-0000180C0000}"/>
    <cellStyle name="EYTotal 7 8 2 4" xfId="2859" xr:uid="{00000000-0005-0000-0000-0000190C0000}"/>
    <cellStyle name="EYTotal 7 8 2 5" xfId="2860" xr:uid="{00000000-0005-0000-0000-00001A0C0000}"/>
    <cellStyle name="EYTotal 7 8 3" xfId="2861" xr:uid="{00000000-0005-0000-0000-00001B0C0000}"/>
    <cellStyle name="EYTotal 7 8 3 2" xfId="2862" xr:uid="{00000000-0005-0000-0000-00001C0C0000}"/>
    <cellStyle name="EYTotal 7 8 4" xfId="2863" xr:uid="{00000000-0005-0000-0000-00001D0C0000}"/>
    <cellStyle name="EYTotal 7 8 5" xfId="2864" xr:uid="{00000000-0005-0000-0000-00001E0C0000}"/>
    <cellStyle name="EYTotal 7 8 6" xfId="2865" xr:uid="{00000000-0005-0000-0000-00001F0C0000}"/>
    <cellStyle name="EYTotal 7 9" xfId="2866" xr:uid="{00000000-0005-0000-0000-0000200C0000}"/>
    <cellStyle name="EYTotal 7 9 2" xfId="2867" xr:uid="{00000000-0005-0000-0000-0000210C0000}"/>
    <cellStyle name="EYTotal 7 9 3" xfId="2868" xr:uid="{00000000-0005-0000-0000-0000220C0000}"/>
    <cellStyle name="EYTotal 7 9 4" xfId="2869" xr:uid="{00000000-0005-0000-0000-0000230C0000}"/>
    <cellStyle name="EYTotal 7 9 5" xfId="2870" xr:uid="{00000000-0005-0000-0000-0000240C0000}"/>
    <cellStyle name="EYTotal 7_Subsidy" xfId="2871" xr:uid="{00000000-0005-0000-0000-0000250C0000}"/>
    <cellStyle name="EYTotal 8" xfId="2872" xr:uid="{00000000-0005-0000-0000-0000260C0000}"/>
    <cellStyle name="EYTotal 8 2" xfId="2873" xr:uid="{00000000-0005-0000-0000-0000270C0000}"/>
    <cellStyle name="EYTotal 8 2 2" xfId="2874" xr:uid="{00000000-0005-0000-0000-0000280C0000}"/>
    <cellStyle name="EYTotal 8 2 2 2" xfId="2875" xr:uid="{00000000-0005-0000-0000-0000290C0000}"/>
    <cellStyle name="EYTotal 8 2 2 3" xfId="2876" xr:uid="{00000000-0005-0000-0000-00002A0C0000}"/>
    <cellStyle name="EYTotal 8 2 2 4" xfId="2877" xr:uid="{00000000-0005-0000-0000-00002B0C0000}"/>
    <cellStyle name="EYTotal 8 2 2 5" xfId="2878" xr:uid="{00000000-0005-0000-0000-00002C0C0000}"/>
    <cellStyle name="EYTotal 8 2 3" xfId="2879" xr:uid="{00000000-0005-0000-0000-00002D0C0000}"/>
    <cellStyle name="EYTotal 8 2 3 2" xfId="2880" xr:uid="{00000000-0005-0000-0000-00002E0C0000}"/>
    <cellStyle name="EYTotal 8 2 4" xfId="2881" xr:uid="{00000000-0005-0000-0000-00002F0C0000}"/>
    <cellStyle name="EYTotal 8 2 5" xfId="2882" xr:uid="{00000000-0005-0000-0000-0000300C0000}"/>
    <cellStyle name="EYTotal 8 2 6" xfId="2883" xr:uid="{00000000-0005-0000-0000-0000310C0000}"/>
    <cellStyle name="EYTotal 8 3" xfId="2884" xr:uid="{00000000-0005-0000-0000-0000320C0000}"/>
    <cellStyle name="EYTotal 8 3 2" xfId="2885" xr:uid="{00000000-0005-0000-0000-0000330C0000}"/>
    <cellStyle name="EYTotal 8 3 3" xfId="2886" xr:uid="{00000000-0005-0000-0000-0000340C0000}"/>
    <cellStyle name="EYTotal 8 3 4" xfId="2887" xr:uid="{00000000-0005-0000-0000-0000350C0000}"/>
    <cellStyle name="EYTotal 8 3 5" xfId="2888" xr:uid="{00000000-0005-0000-0000-0000360C0000}"/>
    <cellStyle name="EYTotal 8 4" xfId="2889" xr:uid="{00000000-0005-0000-0000-0000370C0000}"/>
    <cellStyle name="EYTotal 8 4 2" xfId="2890" xr:uid="{00000000-0005-0000-0000-0000380C0000}"/>
    <cellStyle name="EYTotal 8 5" xfId="2891" xr:uid="{00000000-0005-0000-0000-0000390C0000}"/>
    <cellStyle name="EYTotal 8 6" xfId="2892" xr:uid="{00000000-0005-0000-0000-00003A0C0000}"/>
    <cellStyle name="EYTotal 8 7" xfId="2893" xr:uid="{00000000-0005-0000-0000-00003B0C0000}"/>
    <cellStyle name="EYTotal 8_Subsidy" xfId="2894" xr:uid="{00000000-0005-0000-0000-00003C0C0000}"/>
    <cellStyle name="EYTotal 9" xfId="2895" xr:uid="{00000000-0005-0000-0000-00003D0C0000}"/>
    <cellStyle name="EYTotal 9 2" xfId="2896" xr:uid="{00000000-0005-0000-0000-00003E0C0000}"/>
    <cellStyle name="EYTotal 9 2 2" xfId="2897" xr:uid="{00000000-0005-0000-0000-00003F0C0000}"/>
    <cellStyle name="EYTotal 9 2 3" xfId="2898" xr:uid="{00000000-0005-0000-0000-0000400C0000}"/>
    <cellStyle name="EYTotal 9 2 4" xfId="2899" xr:uid="{00000000-0005-0000-0000-0000410C0000}"/>
    <cellStyle name="EYTotal 9 2 5" xfId="2900" xr:uid="{00000000-0005-0000-0000-0000420C0000}"/>
    <cellStyle name="EYTotal 9 3" xfId="2901" xr:uid="{00000000-0005-0000-0000-0000430C0000}"/>
    <cellStyle name="EYTotal 9 3 2" xfId="2902" xr:uid="{00000000-0005-0000-0000-0000440C0000}"/>
    <cellStyle name="EYTotal 9 4" xfId="2903" xr:uid="{00000000-0005-0000-0000-0000450C0000}"/>
    <cellStyle name="EYTotal 9 5" xfId="2904" xr:uid="{00000000-0005-0000-0000-0000460C0000}"/>
    <cellStyle name="EYTotal 9 6" xfId="2905" xr:uid="{00000000-0005-0000-0000-0000470C0000}"/>
    <cellStyle name="EYTotal_Calculations" xfId="2906" xr:uid="{00000000-0005-0000-0000-0000480C0000}"/>
    <cellStyle name="EYWIP" xfId="2907" xr:uid="{00000000-0005-0000-0000-0000490C0000}"/>
    <cellStyle name="EYWIP 2" xfId="2908" xr:uid="{00000000-0005-0000-0000-00004A0C0000}"/>
    <cellStyle name="EYWIP 3" xfId="2909" xr:uid="{00000000-0005-0000-0000-00004B0C0000}"/>
    <cellStyle name="FieldName" xfId="2910" xr:uid="{00000000-0005-0000-0000-00004C0C0000}"/>
    <cellStyle name="Flag" xfId="2911" xr:uid="{00000000-0005-0000-0000-00004D0C0000}"/>
    <cellStyle name="Flash" xfId="8177" xr:uid="{9E877A8E-CF3D-4D61-B27B-73155211A518}"/>
    <cellStyle name="Flow" xfId="2912" xr:uid="{00000000-0005-0000-0000-00004E0C0000}"/>
    <cellStyle name="Follow-up" xfId="2913" xr:uid="{00000000-0005-0000-0000-00004F0C0000}"/>
    <cellStyle name="Follow-up 2" xfId="2914" xr:uid="{00000000-0005-0000-0000-0000500C0000}"/>
    <cellStyle name="Follow-up 2 2" xfId="2915" xr:uid="{00000000-0005-0000-0000-0000510C0000}"/>
    <cellStyle name="Follow-up 3" xfId="2916" xr:uid="{00000000-0005-0000-0000-0000520C0000}"/>
    <cellStyle name="Follow-up 4" xfId="2917" xr:uid="{00000000-0005-0000-0000-0000530C0000}"/>
    <cellStyle name="Footnote" xfId="2918" xr:uid="{00000000-0005-0000-0000-0000540C0000}"/>
    <cellStyle name="footnote ref" xfId="8178" xr:uid="{D39A050D-378C-4DD3-96A1-1999610C98AB}"/>
    <cellStyle name="footnote text" xfId="8179" xr:uid="{2C2E9455-A1CF-4CE7-A940-5C06C6552EA8}"/>
    <cellStyle name="Formula_RP" xfId="2919" xr:uid="{00000000-0005-0000-0000-0000550C0000}"/>
    <cellStyle name="FormulaLbl_RP" xfId="2920" xr:uid="{00000000-0005-0000-0000-0000560C0000}"/>
    <cellStyle name="FS_Headings" xfId="2921" xr:uid="{00000000-0005-0000-0000-0000570C0000}"/>
    <cellStyle name="G02 Tab figs Light 0 deci" xfId="2922" xr:uid="{00000000-0005-0000-0000-0000580C0000}"/>
    <cellStyle name="G02 Tab figs Light 0 deci 2" xfId="2923" xr:uid="{00000000-0005-0000-0000-0000590C0000}"/>
    <cellStyle name="G02 Tab figs Light 0 deci_Gas Flow Dynamics" xfId="2924" xr:uid="{00000000-0005-0000-0000-00005A0C0000}"/>
    <cellStyle name="G02 Table Text" xfId="2925" xr:uid="{00000000-0005-0000-0000-00005B0C0000}"/>
    <cellStyle name="G02 Table Text 2" xfId="2926" xr:uid="{00000000-0005-0000-0000-00005C0C0000}"/>
    <cellStyle name="G02 Table Text_Gas Flow Dynamics" xfId="2927" xr:uid="{00000000-0005-0000-0000-00005D0C0000}"/>
    <cellStyle name="G05 Tab Head Light" xfId="2928" xr:uid="{00000000-0005-0000-0000-00005E0C0000}"/>
    <cellStyle name="gbp" xfId="2929" xr:uid="{00000000-0005-0000-0000-00005F0C0000}"/>
    <cellStyle name="gbp 2" xfId="2930" xr:uid="{00000000-0005-0000-0000-0000600C0000}"/>
    <cellStyle name="gbp 2 2" xfId="2931" xr:uid="{00000000-0005-0000-0000-0000610C0000}"/>
    <cellStyle name="General" xfId="2932" xr:uid="{00000000-0005-0000-0000-0000620C0000}"/>
    <cellStyle name="General 2" xfId="2933" xr:uid="{00000000-0005-0000-0000-0000630C0000}"/>
    <cellStyle name="General 2 2" xfId="8181" xr:uid="{EB4982F1-91BD-4308-ABAB-569E076F20C4}"/>
    <cellStyle name="General 3" xfId="2934" xr:uid="{00000000-0005-0000-0000-0000640C0000}"/>
    <cellStyle name="General 4" xfId="8180" xr:uid="{700DF6AA-7821-4C7D-BF67-B8D95E05E11D}"/>
    <cellStyle name="Good 2" xfId="2935" xr:uid="{00000000-0005-0000-0000-0000650C0000}"/>
    <cellStyle name="Good 2 2" xfId="2936" xr:uid="{00000000-0005-0000-0000-0000660C0000}"/>
    <cellStyle name="Good 2 3" xfId="2937" xr:uid="{00000000-0005-0000-0000-0000670C0000}"/>
    <cellStyle name="Good 3" xfId="2938" xr:uid="{00000000-0005-0000-0000-0000680C0000}"/>
    <cellStyle name="Good 4" xfId="2939" xr:uid="{00000000-0005-0000-0000-0000690C0000}"/>
    <cellStyle name="Grey" xfId="8182" xr:uid="{32A963E2-AC9D-47AD-89D8-B59207F05668}"/>
    <cellStyle name="Hazardous" xfId="2940" xr:uid="{00000000-0005-0000-0000-00006A0C0000}"/>
    <cellStyle name="HdgDescription" xfId="2941" xr:uid="{00000000-0005-0000-0000-00006B0C0000}"/>
    <cellStyle name="Header" xfId="2942" xr:uid="{00000000-0005-0000-0000-00006C0C0000}"/>
    <cellStyle name="header1" xfId="2943" xr:uid="{00000000-0005-0000-0000-00006D0C0000}"/>
    <cellStyle name="header1 2" xfId="2944" xr:uid="{00000000-0005-0000-0000-00006E0C0000}"/>
    <cellStyle name="header1 3" xfId="2945" xr:uid="{00000000-0005-0000-0000-00006F0C0000}"/>
    <cellStyle name="header1 3 2" xfId="2946" xr:uid="{00000000-0005-0000-0000-0000700C0000}"/>
    <cellStyle name="header1 3 3" xfId="2947" xr:uid="{00000000-0005-0000-0000-0000710C0000}"/>
    <cellStyle name="header1 3 3 2" xfId="2948" xr:uid="{00000000-0005-0000-0000-0000720C0000}"/>
    <cellStyle name="header1 4" xfId="2949" xr:uid="{00000000-0005-0000-0000-0000730C0000}"/>
    <cellStyle name="header1 4 2" xfId="2950" xr:uid="{00000000-0005-0000-0000-0000740C0000}"/>
    <cellStyle name="header1_Gas Flow Dynamics" xfId="2951" xr:uid="{00000000-0005-0000-0000-0000750C0000}"/>
    <cellStyle name="header2" xfId="2952" xr:uid="{00000000-0005-0000-0000-0000760C0000}"/>
    <cellStyle name="header2 2" xfId="2953" xr:uid="{00000000-0005-0000-0000-0000770C0000}"/>
    <cellStyle name="header2 3" xfId="2954" xr:uid="{00000000-0005-0000-0000-0000780C0000}"/>
    <cellStyle name="header2 3 2" xfId="2955" xr:uid="{00000000-0005-0000-0000-0000790C0000}"/>
    <cellStyle name="header2 3 3" xfId="2956" xr:uid="{00000000-0005-0000-0000-00007A0C0000}"/>
    <cellStyle name="header2 3 3 2" xfId="2957" xr:uid="{00000000-0005-0000-0000-00007B0C0000}"/>
    <cellStyle name="header2 4" xfId="2958" xr:uid="{00000000-0005-0000-0000-00007C0C0000}"/>
    <cellStyle name="header2 4 2" xfId="2959" xr:uid="{00000000-0005-0000-0000-00007D0C0000}"/>
    <cellStyle name="header2_Gas Flow Dynamics" xfId="2960" xr:uid="{00000000-0005-0000-0000-00007E0C0000}"/>
    <cellStyle name="header3" xfId="2961" xr:uid="{00000000-0005-0000-0000-00007F0C0000}"/>
    <cellStyle name="header3 2" xfId="2962" xr:uid="{00000000-0005-0000-0000-0000800C0000}"/>
    <cellStyle name="header3_Gas Flow Dynamics" xfId="2963" xr:uid="{00000000-0005-0000-0000-0000810C0000}"/>
    <cellStyle name="HeaderLabel" xfId="8183" xr:uid="{35C4D9F5-7D18-4FFB-973E-B935A612B8C2}"/>
    <cellStyle name="HeaderText" xfId="8184" xr:uid="{1AEEAC2F-729F-4EFE-9417-7EDFDDA4B94C}"/>
    <cellStyle name="Heading" xfId="2964" xr:uid="{00000000-0005-0000-0000-0000820C0000}"/>
    <cellStyle name="Heading 1 2" xfId="2965" xr:uid="{00000000-0005-0000-0000-0000830C0000}"/>
    <cellStyle name="Heading 1 2 2" xfId="2966" xr:uid="{00000000-0005-0000-0000-0000840C0000}"/>
    <cellStyle name="Heading 1 2 2 2" xfId="8185" xr:uid="{56F6E84F-4737-4CB9-8F63-A802C7B9E255}"/>
    <cellStyle name="Heading 1 2 3" xfId="2967" xr:uid="{00000000-0005-0000-0000-0000850C0000}"/>
    <cellStyle name="Heading 1 2_asset sales" xfId="8186" xr:uid="{97B1737C-188B-4CBF-9F5B-4BC89E37C991}"/>
    <cellStyle name="Heading 1 3" xfId="2968" xr:uid="{00000000-0005-0000-0000-0000860C0000}"/>
    <cellStyle name="Heading 1 3 2" xfId="2969" xr:uid="{00000000-0005-0000-0000-0000870C0000}"/>
    <cellStyle name="Heading 1 3 3" xfId="2970" xr:uid="{00000000-0005-0000-0000-0000880C0000}"/>
    <cellStyle name="Heading 1 3 4" xfId="8187" xr:uid="{0A0B5514-5DAE-4981-A2EB-EA491EA064C8}"/>
    <cellStyle name="Heading 1 4" xfId="2971" xr:uid="{00000000-0005-0000-0000-0000890C0000}"/>
    <cellStyle name="Heading 1 4 2" xfId="8188" xr:uid="{1D528F76-0F3E-4B07-9BB6-5AD1603F997F}"/>
    <cellStyle name="Heading 1 5" xfId="2972" xr:uid="{00000000-0005-0000-0000-00008A0C0000}"/>
    <cellStyle name="Heading 1 6" xfId="2973" xr:uid="{00000000-0005-0000-0000-00008B0C0000}"/>
    <cellStyle name="Heading 10" xfId="2974" xr:uid="{00000000-0005-0000-0000-00008C0C0000}"/>
    <cellStyle name="Heading 10 2" xfId="2975" xr:uid="{00000000-0005-0000-0000-00008D0C0000}"/>
    <cellStyle name="Heading 11" xfId="2976" xr:uid="{00000000-0005-0000-0000-00008E0C0000}"/>
    <cellStyle name="Heading 12" xfId="2977" xr:uid="{00000000-0005-0000-0000-00008F0C0000}"/>
    <cellStyle name="Heading 13" xfId="2978" xr:uid="{00000000-0005-0000-0000-0000900C0000}"/>
    <cellStyle name="Heading 14" xfId="2979" xr:uid="{00000000-0005-0000-0000-0000910C0000}"/>
    <cellStyle name="Heading 15" xfId="2980" xr:uid="{00000000-0005-0000-0000-0000920C0000}"/>
    <cellStyle name="Heading 2 10" xfId="2981" xr:uid="{00000000-0005-0000-0000-0000930C0000}"/>
    <cellStyle name="Heading 2 2" xfId="2982" xr:uid="{00000000-0005-0000-0000-0000940C0000}"/>
    <cellStyle name="Heading 2 2 2" xfId="2983" xr:uid="{00000000-0005-0000-0000-0000950C0000}"/>
    <cellStyle name="Heading 2 2 2 2" xfId="2984" xr:uid="{00000000-0005-0000-0000-0000960C0000}"/>
    <cellStyle name="Heading 2 2 3" xfId="2985" xr:uid="{00000000-0005-0000-0000-0000970C0000}"/>
    <cellStyle name="Heading 2 2 4" xfId="2986" xr:uid="{00000000-0005-0000-0000-0000980C0000}"/>
    <cellStyle name="Heading 2 2 5" xfId="2987" xr:uid="{00000000-0005-0000-0000-0000990C0000}"/>
    <cellStyle name="Heading 2 2 6" xfId="2988" xr:uid="{00000000-0005-0000-0000-00009A0C0000}"/>
    <cellStyle name="Heading 2 2_FES2013 charts 2050 and progress" xfId="2989" xr:uid="{00000000-0005-0000-0000-00009B0C0000}"/>
    <cellStyle name="Heading 2 3" xfId="2990" xr:uid="{00000000-0005-0000-0000-00009C0C0000}"/>
    <cellStyle name="Heading 2 3 2" xfId="2991" xr:uid="{00000000-0005-0000-0000-00009D0C0000}"/>
    <cellStyle name="Heading 2 3 3" xfId="2992" xr:uid="{00000000-0005-0000-0000-00009E0C0000}"/>
    <cellStyle name="Heading 2 3 4" xfId="2993" xr:uid="{00000000-0005-0000-0000-00009F0C0000}"/>
    <cellStyle name="Heading 2 3 5" xfId="2994" xr:uid="{00000000-0005-0000-0000-0000A00C0000}"/>
    <cellStyle name="Heading 2 3 6" xfId="2995" xr:uid="{00000000-0005-0000-0000-0000A10C0000}"/>
    <cellStyle name="Heading 2 3 7" xfId="8189" xr:uid="{C4A7811D-8655-4AC4-A598-3DAAD7B76017}"/>
    <cellStyle name="Heading 2 3_FES2013 charts 2050 and progress" xfId="2996" xr:uid="{00000000-0005-0000-0000-0000A20C0000}"/>
    <cellStyle name="Heading 2 4" xfId="2997" xr:uid="{00000000-0005-0000-0000-0000A30C0000}"/>
    <cellStyle name="Heading 2 4 2" xfId="2998" xr:uid="{00000000-0005-0000-0000-0000A40C0000}"/>
    <cellStyle name="Heading 2 4 2 2" xfId="2999" xr:uid="{00000000-0005-0000-0000-0000A50C0000}"/>
    <cellStyle name="Heading 2 4 3" xfId="3000" xr:uid="{00000000-0005-0000-0000-0000A60C0000}"/>
    <cellStyle name="Heading 2 4 4" xfId="3001" xr:uid="{00000000-0005-0000-0000-0000A70C0000}"/>
    <cellStyle name="Heading 2 4 5" xfId="3002" xr:uid="{00000000-0005-0000-0000-0000A80C0000}"/>
    <cellStyle name="Heading 2 4 6" xfId="3003" xr:uid="{00000000-0005-0000-0000-0000A90C0000}"/>
    <cellStyle name="Heading 2 4_Banding" xfId="3004" xr:uid="{00000000-0005-0000-0000-0000AA0C0000}"/>
    <cellStyle name="Heading 2 5" xfId="3005" xr:uid="{00000000-0005-0000-0000-0000AB0C0000}"/>
    <cellStyle name="Heading 2 5 2" xfId="3006" xr:uid="{00000000-0005-0000-0000-0000AC0C0000}"/>
    <cellStyle name="Heading 2 6" xfId="3007" xr:uid="{00000000-0005-0000-0000-0000AD0C0000}"/>
    <cellStyle name="Heading 2 6 2" xfId="3008" xr:uid="{00000000-0005-0000-0000-0000AE0C0000}"/>
    <cellStyle name="Heading 2 7" xfId="3009" xr:uid="{00000000-0005-0000-0000-0000AF0C0000}"/>
    <cellStyle name="Heading 2 8" xfId="3010" xr:uid="{00000000-0005-0000-0000-0000B00C0000}"/>
    <cellStyle name="Heading 2 8 2" xfId="3011" xr:uid="{00000000-0005-0000-0000-0000B10C0000}"/>
    <cellStyle name="Heading 2 8 3" xfId="3012" xr:uid="{00000000-0005-0000-0000-0000B20C0000}"/>
    <cellStyle name="Heading 2 9" xfId="3013" xr:uid="{00000000-0005-0000-0000-0000B30C0000}"/>
    <cellStyle name="Heading 3 2" xfId="3014" xr:uid="{00000000-0005-0000-0000-0000B40C0000}"/>
    <cellStyle name="Heading 3 2 2" xfId="3015" xr:uid="{00000000-0005-0000-0000-0000B50C0000}"/>
    <cellStyle name="Heading 3 2 2 2" xfId="3016" xr:uid="{00000000-0005-0000-0000-0000B60C0000}"/>
    <cellStyle name="Heading 3 2 2 3" xfId="3017" xr:uid="{00000000-0005-0000-0000-0000B70C0000}"/>
    <cellStyle name="Heading 3 2 3" xfId="3018" xr:uid="{00000000-0005-0000-0000-0000B80C0000}"/>
    <cellStyle name="Heading 3 2 4" xfId="3019" xr:uid="{00000000-0005-0000-0000-0000B90C0000}"/>
    <cellStyle name="Heading 3 2_FES2013 charts 2050 and progress" xfId="3020" xr:uid="{00000000-0005-0000-0000-0000BA0C0000}"/>
    <cellStyle name="Heading 3 3" xfId="3021" xr:uid="{00000000-0005-0000-0000-0000BB0C0000}"/>
    <cellStyle name="Heading 3 3 2" xfId="3022" xr:uid="{00000000-0005-0000-0000-0000BC0C0000}"/>
    <cellStyle name="Heading 3 3 3" xfId="3023" xr:uid="{00000000-0005-0000-0000-0000BD0C0000}"/>
    <cellStyle name="Heading 3 3 4" xfId="8190" xr:uid="{DC9B6FA4-97F1-4BED-A599-F94768420568}"/>
    <cellStyle name="Heading 3 4" xfId="3024" xr:uid="{00000000-0005-0000-0000-0000BE0C0000}"/>
    <cellStyle name="Heading 3 5" xfId="3025" xr:uid="{00000000-0005-0000-0000-0000BF0C0000}"/>
    <cellStyle name="Heading 3 6" xfId="3026" xr:uid="{00000000-0005-0000-0000-0000C00C0000}"/>
    <cellStyle name="Heading 4 2" xfId="3027" xr:uid="{00000000-0005-0000-0000-0000C10C0000}"/>
    <cellStyle name="Heading 4 2 2" xfId="3028" xr:uid="{00000000-0005-0000-0000-0000C20C0000}"/>
    <cellStyle name="Heading 4 2 2 2" xfId="3029" xr:uid="{00000000-0005-0000-0000-0000C30C0000}"/>
    <cellStyle name="Heading 4 2 2 3" xfId="3030" xr:uid="{00000000-0005-0000-0000-0000C40C0000}"/>
    <cellStyle name="Heading 4 2 3" xfId="3031" xr:uid="{00000000-0005-0000-0000-0000C50C0000}"/>
    <cellStyle name="Heading 4 2 4" xfId="3032" xr:uid="{00000000-0005-0000-0000-0000C60C0000}"/>
    <cellStyle name="Heading 4 3" xfId="3033" xr:uid="{00000000-0005-0000-0000-0000C70C0000}"/>
    <cellStyle name="Heading 4 3 2" xfId="3034" xr:uid="{00000000-0005-0000-0000-0000C80C0000}"/>
    <cellStyle name="Heading 4 3 3" xfId="3035" xr:uid="{00000000-0005-0000-0000-0000C90C0000}"/>
    <cellStyle name="Heading 4 3 4" xfId="8191" xr:uid="{114B5DB4-F841-4C1D-9C09-4D0EC0195B3B}"/>
    <cellStyle name="Heading 4 4" xfId="3036" xr:uid="{00000000-0005-0000-0000-0000CA0C0000}"/>
    <cellStyle name="Heading 4 5" xfId="3037" xr:uid="{00000000-0005-0000-0000-0000CB0C0000}"/>
    <cellStyle name="Heading 4 6" xfId="3038" xr:uid="{00000000-0005-0000-0000-0000CC0C0000}"/>
    <cellStyle name="Heading 5" xfId="3039" xr:uid="{00000000-0005-0000-0000-0000CD0C0000}"/>
    <cellStyle name="Heading 5 2" xfId="3040" xr:uid="{00000000-0005-0000-0000-0000CE0C0000}"/>
    <cellStyle name="Heading 5 3" xfId="3041" xr:uid="{00000000-0005-0000-0000-0000CF0C0000}"/>
    <cellStyle name="Heading 5 4" xfId="8192" xr:uid="{8B8B3FCA-6856-4D8E-9116-98E9662C35FF}"/>
    <cellStyle name="Heading 6" xfId="3042" xr:uid="{00000000-0005-0000-0000-0000D00C0000}"/>
    <cellStyle name="Heading 6 2" xfId="3043" xr:uid="{00000000-0005-0000-0000-0000D10C0000}"/>
    <cellStyle name="Heading 6 3" xfId="8193" xr:uid="{A65FA1B7-0525-4EA0-851D-70749B467643}"/>
    <cellStyle name="Heading 7" xfId="3044" xr:uid="{00000000-0005-0000-0000-0000D20C0000}"/>
    <cellStyle name="Heading 7 2" xfId="3045" xr:uid="{00000000-0005-0000-0000-0000D30C0000}"/>
    <cellStyle name="Heading 7 3" xfId="8194" xr:uid="{DCB7BC1E-4409-46EC-879E-354F73B0CE04}"/>
    <cellStyle name="Heading 8" xfId="3046" xr:uid="{00000000-0005-0000-0000-0000D40C0000}"/>
    <cellStyle name="Heading 8 2" xfId="3047" xr:uid="{00000000-0005-0000-0000-0000D50C0000}"/>
    <cellStyle name="Heading 8 3" xfId="8195" xr:uid="{DB891BC5-7C44-4339-B0BC-05AB4526C37E}"/>
    <cellStyle name="Heading 9" xfId="3048" xr:uid="{00000000-0005-0000-0000-0000D60C0000}"/>
    <cellStyle name="Heading 9 2" xfId="3049" xr:uid="{00000000-0005-0000-0000-0000D70C0000}"/>
    <cellStyle name="Heading1" xfId="3050" xr:uid="{00000000-0005-0000-0000-0000D80C0000}"/>
    <cellStyle name="Heading2" xfId="3051" xr:uid="{00000000-0005-0000-0000-0000D90C0000}"/>
    <cellStyle name="Heading3" xfId="3052" xr:uid="{00000000-0005-0000-0000-0000DA0C0000}"/>
    <cellStyle name="Headline" xfId="3053" xr:uid="{00000000-0005-0000-0000-0000DB0C0000}"/>
    <cellStyle name="Headline 2" xfId="3054" xr:uid="{00000000-0005-0000-0000-0000DC0C0000}"/>
    <cellStyle name="Headline 3" xfId="3055" xr:uid="{00000000-0005-0000-0000-0000DD0C0000}"/>
    <cellStyle name="Historical" xfId="3056" xr:uid="{00000000-0005-0000-0000-0000DE0C0000}"/>
    <cellStyle name="Historical 2" xfId="3057" xr:uid="{00000000-0005-0000-0000-0000DF0C0000}"/>
    <cellStyle name="Historical 3" xfId="3058" xr:uid="{00000000-0005-0000-0000-0000E00C0000}"/>
    <cellStyle name="Historical 3 2" xfId="3059" xr:uid="{00000000-0005-0000-0000-0000E10C0000}"/>
    <cellStyle name="Historical 3 3" xfId="3060" xr:uid="{00000000-0005-0000-0000-0000E20C0000}"/>
    <cellStyle name="Historical 3 3 2" xfId="3061" xr:uid="{00000000-0005-0000-0000-0000E30C0000}"/>
    <cellStyle name="Historical 4" xfId="3062" xr:uid="{00000000-0005-0000-0000-0000E40C0000}"/>
    <cellStyle name="Historical 4 2" xfId="3063" xr:uid="{00000000-0005-0000-0000-0000E50C0000}"/>
    <cellStyle name="Historical_Gas Flow Dynamics" xfId="3064" xr:uid="{00000000-0005-0000-0000-0000E60C0000}"/>
    <cellStyle name="Hyperlink" xfId="4" builtinId="8"/>
    <cellStyle name="Hyperlink 2" xfId="3065" xr:uid="{00000000-0005-0000-0000-0000E80C0000}"/>
    <cellStyle name="Hyperlink 2 2" xfId="3066" xr:uid="{00000000-0005-0000-0000-0000E90C0000}"/>
    <cellStyle name="Hyperlink 2 3" xfId="3067" xr:uid="{00000000-0005-0000-0000-0000EA0C0000}"/>
    <cellStyle name="Hyperlink 2 4" xfId="3068" xr:uid="{00000000-0005-0000-0000-0000EB0C0000}"/>
    <cellStyle name="Hyperlink 2 5" xfId="3069" xr:uid="{00000000-0005-0000-0000-0000EC0C0000}"/>
    <cellStyle name="Hyperlink 3" xfId="3070" xr:uid="{00000000-0005-0000-0000-0000ED0C0000}"/>
    <cellStyle name="Hyperlink 3 2" xfId="3071" xr:uid="{00000000-0005-0000-0000-0000EE0C0000}"/>
    <cellStyle name="Hyperlink 3 3" xfId="3072" xr:uid="{00000000-0005-0000-0000-0000EF0C0000}"/>
    <cellStyle name="Hyperlink 3 4" xfId="3073" xr:uid="{00000000-0005-0000-0000-0000F00C0000}"/>
    <cellStyle name="Hyperlink 3 5" xfId="3074" xr:uid="{00000000-0005-0000-0000-0000F10C0000}"/>
    <cellStyle name="Hyperlink 4" xfId="3075" xr:uid="{00000000-0005-0000-0000-0000F20C0000}"/>
    <cellStyle name="Hyperlink 5" xfId="3076" xr:uid="{00000000-0005-0000-0000-0000F30C0000}"/>
    <cellStyle name="Hyperlink 6" xfId="11" xr:uid="{00000000-0005-0000-0000-0000F40C0000}"/>
    <cellStyle name="Hyperlink2" xfId="3077" xr:uid="{00000000-0005-0000-0000-0000F50C0000}"/>
    <cellStyle name="Hyperlink2 2" xfId="3078" xr:uid="{00000000-0005-0000-0000-0000F60C0000}"/>
    <cellStyle name="Hyperlink2 3" xfId="3079" xr:uid="{00000000-0005-0000-0000-0000F70C0000}"/>
    <cellStyle name="Hyperlink3" xfId="3080" xr:uid="{00000000-0005-0000-0000-0000F80C0000}"/>
    <cellStyle name="Hyperlink3 2" xfId="3081" xr:uid="{00000000-0005-0000-0000-0000F90C0000}"/>
    <cellStyle name="Hyperlink3 3" xfId="3082" xr:uid="{00000000-0005-0000-0000-0000FA0C0000}"/>
    <cellStyle name="IEAData" xfId="3083" xr:uid="{00000000-0005-0000-0000-0000FB0C0000}"/>
    <cellStyle name="Information" xfId="8196" xr:uid="{BC560638-C6FD-47D9-9715-55A09C27C54E}"/>
    <cellStyle name="Input [yellow]" xfId="8197" xr:uid="{DECB7DFA-7BA9-4657-9294-E28B1DB51847}"/>
    <cellStyle name="Input 10" xfId="3084" xr:uid="{00000000-0005-0000-0000-0000FC0C0000}"/>
    <cellStyle name="Input 10 10" xfId="3085" xr:uid="{00000000-0005-0000-0000-0000FD0C0000}"/>
    <cellStyle name="Input 10 10 2" xfId="3086" xr:uid="{00000000-0005-0000-0000-0000FE0C0000}"/>
    <cellStyle name="Input 10 10 2 2" xfId="3087" xr:uid="{00000000-0005-0000-0000-0000FF0C0000}"/>
    <cellStyle name="Input 10 10 2 3" xfId="3088" xr:uid="{00000000-0005-0000-0000-0000000D0000}"/>
    <cellStyle name="Input 10 10 3" xfId="3089" xr:uid="{00000000-0005-0000-0000-0000010D0000}"/>
    <cellStyle name="Input 10 10 4" xfId="3090" xr:uid="{00000000-0005-0000-0000-0000020D0000}"/>
    <cellStyle name="Input 10 11" xfId="3091" xr:uid="{00000000-0005-0000-0000-0000030D0000}"/>
    <cellStyle name="Input 10 11 2" xfId="3092" xr:uid="{00000000-0005-0000-0000-0000040D0000}"/>
    <cellStyle name="Input 10 11 3" xfId="3093" xr:uid="{00000000-0005-0000-0000-0000050D0000}"/>
    <cellStyle name="Input 10 12" xfId="3094" xr:uid="{00000000-0005-0000-0000-0000060D0000}"/>
    <cellStyle name="Input 10 12 2" xfId="3095" xr:uid="{00000000-0005-0000-0000-0000070D0000}"/>
    <cellStyle name="Input 10 12 3" xfId="3096" xr:uid="{00000000-0005-0000-0000-0000080D0000}"/>
    <cellStyle name="Input 10 13" xfId="3097" xr:uid="{00000000-0005-0000-0000-0000090D0000}"/>
    <cellStyle name="Input 10 13 2" xfId="3098" xr:uid="{00000000-0005-0000-0000-00000A0D0000}"/>
    <cellStyle name="Input 10 13 3" xfId="3099" xr:uid="{00000000-0005-0000-0000-00000B0D0000}"/>
    <cellStyle name="Input 10 14" xfId="3100" xr:uid="{00000000-0005-0000-0000-00000C0D0000}"/>
    <cellStyle name="Input 10 14 2" xfId="3101" xr:uid="{00000000-0005-0000-0000-00000D0D0000}"/>
    <cellStyle name="Input 10 14 3" xfId="3102" xr:uid="{00000000-0005-0000-0000-00000E0D0000}"/>
    <cellStyle name="Input 10 15" xfId="8198" xr:uid="{70A4824D-85D9-4477-9991-5CD2FD2A557D}"/>
    <cellStyle name="Input 10 2" xfId="3103" xr:uid="{00000000-0005-0000-0000-00000F0D0000}"/>
    <cellStyle name="Input 10 2 2" xfId="3104" xr:uid="{00000000-0005-0000-0000-0000100D0000}"/>
    <cellStyle name="Input 10 2 2 2" xfId="3105" xr:uid="{00000000-0005-0000-0000-0000110D0000}"/>
    <cellStyle name="Input 10 2 2 2 2" xfId="3106" xr:uid="{00000000-0005-0000-0000-0000120D0000}"/>
    <cellStyle name="Input 10 2 2 2 2 2" xfId="3107" xr:uid="{00000000-0005-0000-0000-0000130D0000}"/>
    <cellStyle name="Input 10 2 2 2 2 3" xfId="3108" xr:uid="{00000000-0005-0000-0000-0000140D0000}"/>
    <cellStyle name="Input 10 2 2 2 3" xfId="3109" xr:uid="{00000000-0005-0000-0000-0000150D0000}"/>
    <cellStyle name="Input 10 2 2 2 3 2" xfId="3110" xr:uid="{00000000-0005-0000-0000-0000160D0000}"/>
    <cellStyle name="Input 10 2 2 2 3 3" xfId="3111" xr:uid="{00000000-0005-0000-0000-0000170D0000}"/>
    <cellStyle name="Input 10 2 2 2 4" xfId="3112" xr:uid="{00000000-0005-0000-0000-0000180D0000}"/>
    <cellStyle name="Input 10 2 2 2 4 2" xfId="3113" xr:uid="{00000000-0005-0000-0000-0000190D0000}"/>
    <cellStyle name="Input 10 2 2 2 4 3" xfId="3114" xr:uid="{00000000-0005-0000-0000-00001A0D0000}"/>
    <cellStyle name="Input 10 2 2 2 5" xfId="3115" xr:uid="{00000000-0005-0000-0000-00001B0D0000}"/>
    <cellStyle name="Input 10 2 2 2 5 2" xfId="3116" xr:uid="{00000000-0005-0000-0000-00001C0D0000}"/>
    <cellStyle name="Input 10 2 2 2 5 3" xfId="3117" xr:uid="{00000000-0005-0000-0000-00001D0D0000}"/>
    <cellStyle name="Input 10 2 2 2 6" xfId="3118" xr:uid="{00000000-0005-0000-0000-00001E0D0000}"/>
    <cellStyle name="Input 10 2 2 2 6 2" xfId="3119" xr:uid="{00000000-0005-0000-0000-00001F0D0000}"/>
    <cellStyle name="Input 10 2 2 2 6 3" xfId="3120" xr:uid="{00000000-0005-0000-0000-0000200D0000}"/>
    <cellStyle name="Input 10 2 2 2 7" xfId="3121" xr:uid="{00000000-0005-0000-0000-0000210D0000}"/>
    <cellStyle name="Input 10 2 2 2 8" xfId="3122" xr:uid="{00000000-0005-0000-0000-0000220D0000}"/>
    <cellStyle name="Input 10 2 2 3" xfId="3123" xr:uid="{00000000-0005-0000-0000-0000230D0000}"/>
    <cellStyle name="Input 10 2 2 3 2" xfId="3124" xr:uid="{00000000-0005-0000-0000-0000240D0000}"/>
    <cellStyle name="Input 10 2 2 3 2 2" xfId="3125" xr:uid="{00000000-0005-0000-0000-0000250D0000}"/>
    <cellStyle name="Input 10 2 2 3 2 3" xfId="3126" xr:uid="{00000000-0005-0000-0000-0000260D0000}"/>
    <cellStyle name="Input 10 2 2 3 3" xfId="3127" xr:uid="{00000000-0005-0000-0000-0000270D0000}"/>
    <cellStyle name="Input 10 2 2 3 4" xfId="3128" xr:uid="{00000000-0005-0000-0000-0000280D0000}"/>
    <cellStyle name="Input 10 2 2 4" xfId="3129" xr:uid="{00000000-0005-0000-0000-0000290D0000}"/>
    <cellStyle name="Input 10 2 2 4 2" xfId="3130" xr:uid="{00000000-0005-0000-0000-00002A0D0000}"/>
    <cellStyle name="Input 10 2 2 4 3" xfId="3131" xr:uid="{00000000-0005-0000-0000-00002B0D0000}"/>
    <cellStyle name="Input 10 2 2 5" xfId="3132" xr:uid="{00000000-0005-0000-0000-00002C0D0000}"/>
    <cellStyle name="Input 10 2 2 5 2" xfId="3133" xr:uid="{00000000-0005-0000-0000-00002D0D0000}"/>
    <cellStyle name="Input 10 2 2 5 3" xfId="3134" xr:uid="{00000000-0005-0000-0000-00002E0D0000}"/>
    <cellStyle name="Input 10 2 2 6" xfId="3135" xr:uid="{00000000-0005-0000-0000-00002F0D0000}"/>
    <cellStyle name="Input 10 2 2 6 2" xfId="3136" xr:uid="{00000000-0005-0000-0000-0000300D0000}"/>
    <cellStyle name="Input 10 2 2 6 3" xfId="3137" xr:uid="{00000000-0005-0000-0000-0000310D0000}"/>
    <cellStyle name="Input 10 2 2 7" xfId="3138" xr:uid="{00000000-0005-0000-0000-0000320D0000}"/>
    <cellStyle name="Input 10 2 2 7 2" xfId="3139" xr:uid="{00000000-0005-0000-0000-0000330D0000}"/>
    <cellStyle name="Input 10 2 2 7 3" xfId="3140" xr:uid="{00000000-0005-0000-0000-0000340D0000}"/>
    <cellStyle name="Input 10 2 3" xfId="3141" xr:uid="{00000000-0005-0000-0000-0000350D0000}"/>
    <cellStyle name="Input 10 2 3 2" xfId="3142" xr:uid="{00000000-0005-0000-0000-0000360D0000}"/>
    <cellStyle name="Input 10 2 3 2 2" xfId="3143" xr:uid="{00000000-0005-0000-0000-0000370D0000}"/>
    <cellStyle name="Input 10 2 3 2 3" xfId="3144" xr:uid="{00000000-0005-0000-0000-0000380D0000}"/>
    <cellStyle name="Input 10 2 3 3" xfId="3145" xr:uid="{00000000-0005-0000-0000-0000390D0000}"/>
    <cellStyle name="Input 10 2 3 3 2" xfId="3146" xr:uid="{00000000-0005-0000-0000-00003A0D0000}"/>
    <cellStyle name="Input 10 2 3 3 3" xfId="3147" xr:uid="{00000000-0005-0000-0000-00003B0D0000}"/>
    <cellStyle name="Input 10 2 3 4" xfId="3148" xr:uid="{00000000-0005-0000-0000-00003C0D0000}"/>
    <cellStyle name="Input 10 2 3 4 2" xfId="3149" xr:uid="{00000000-0005-0000-0000-00003D0D0000}"/>
    <cellStyle name="Input 10 2 3 4 3" xfId="3150" xr:uid="{00000000-0005-0000-0000-00003E0D0000}"/>
    <cellStyle name="Input 10 2 3 5" xfId="3151" xr:uid="{00000000-0005-0000-0000-00003F0D0000}"/>
    <cellStyle name="Input 10 2 3 5 2" xfId="3152" xr:uid="{00000000-0005-0000-0000-0000400D0000}"/>
    <cellStyle name="Input 10 2 3 5 3" xfId="3153" xr:uid="{00000000-0005-0000-0000-0000410D0000}"/>
    <cellStyle name="Input 10 2 3 6" xfId="3154" xr:uid="{00000000-0005-0000-0000-0000420D0000}"/>
    <cellStyle name="Input 10 2 3 6 2" xfId="3155" xr:uid="{00000000-0005-0000-0000-0000430D0000}"/>
    <cellStyle name="Input 10 2 3 6 3" xfId="3156" xr:uid="{00000000-0005-0000-0000-0000440D0000}"/>
    <cellStyle name="Input 10 2 3 7" xfId="3157" xr:uid="{00000000-0005-0000-0000-0000450D0000}"/>
    <cellStyle name="Input 10 2 3 8" xfId="3158" xr:uid="{00000000-0005-0000-0000-0000460D0000}"/>
    <cellStyle name="Input 10 2 4" xfId="3159" xr:uid="{00000000-0005-0000-0000-0000470D0000}"/>
    <cellStyle name="Input 10 2 4 2" xfId="3160" xr:uid="{00000000-0005-0000-0000-0000480D0000}"/>
    <cellStyle name="Input 10 2 4 2 2" xfId="3161" xr:uid="{00000000-0005-0000-0000-0000490D0000}"/>
    <cellStyle name="Input 10 2 4 2 3" xfId="3162" xr:uid="{00000000-0005-0000-0000-00004A0D0000}"/>
    <cellStyle name="Input 10 2 4 3" xfId="3163" xr:uid="{00000000-0005-0000-0000-00004B0D0000}"/>
    <cellStyle name="Input 10 2 4 4" xfId="3164" xr:uid="{00000000-0005-0000-0000-00004C0D0000}"/>
    <cellStyle name="Input 10 2 5" xfId="3165" xr:uid="{00000000-0005-0000-0000-00004D0D0000}"/>
    <cellStyle name="Input 10 2 5 2" xfId="3166" xr:uid="{00000000-0005-0000-0000-00004E0D0000}"/>
    <cellStyle name="Input 10 2 5 3" xfId="3167" xr:uid="{00000000-0005-0000-0000-00004F0D0000}"/>
    <cellStyle name="Input 10 2 6" xfId="3168" xr:uid="{00000000-0005-0000-0000-0000500D0000}"/>
    <cellStyle name="Input 10 2 6 2" xfId="3169" xr:uid="{00000000-0005-0000-0000-0000510D0000}"/>
    <cellStyle name="Input 10 2 6 3" xfId="3170" xr:uid="{00000000-0005-0000-0000-0000520D0000}"/>
    <cellStyle name="Input 10 2 7" xfId="3171" xr:uid="{00000000-0005-0000-0000-0000530D0000}"/>
    <cellStyle name="Input 10 2 7 2" xfId="3172" xr:uid="{00000000-0005-0000-0000-0000540D0000}"/>
    <cellStyle name="Input 10 2 7 3" xfId="3173" xr:uid="{00000000-0005-0000-0000-0000550D0000}"/>
    <cellStyle name="Input 10 2 8" xfId="3174" xr:uid="{00000000-0005-0000-0000-0000560D0000}"/>
    <cellStyle name="Input 10 2 8 2" xfId="3175" xr:uid="{00000000-0005-0000-0000-0000570D0000}"/>
    <cellStyle name="Input 10 2 8 3" xfId="3176" xr:uid="{00000000-0005-0000-0000-0000580D0000}"/>
    <cellStyle name="Input 10 2_Subsidy" xfId="3177" xr:uid="{00000000-0005-0000-0000-0000590D0000}"/>
    <cellStyle name="Input 10 3" xfId="3178" xr:uid="{00000000-0005-0000-0000-00005A0D0000}"/>
    <cellStyle name="Input 10 3 2" xfId="3179" xr:uid="{00000000-0005-0000-0000-00005B0D0000}"/>
    <cellStyle name="Input 10 3 2 2" xfId="3180" xr:uid="{00000000-0005-0000-0000-00005C0D0000}"/>
    <cellStyle name="Input 10 3 2 2 2" xfId="3181" xr:uid="{00000000-0005-0000-0000-00005D0D0000}"/>
    <cellStyle name="Input 10 3 2 2 3" xfId="3182" xr:uid="{00000000-0005-0000-0000-00005E0D0000}"/>
    <cellStyle name="Input 10 3 2 3" xfId="3183" xr:uid="{00000000-0005-0000-0000-00005F0D0000}"/>
    <cellStyle name="Input 10 3 2 3 2" xfId="3184" xr:uid="{00000000-0005-0000-0000-0000600D0000}"/>
    <cellStyle name="Input 10 3 2 3 3" xfId="3185" xr:uid="{00000000-0005-0000-0000-0000610D0000}"/>
    <cellStyle name="Input 10 3 2 4" xfId="3186" xr:uid="{00000000-0005-0000-0000-0000620D0000}"/>
    <cellStyle name="Input 10 3 2 4 2" xfId="3187" xr:uid="{00000000-0005-0000-0000-0000630D0000}"/>
    <cellStyle name="Input 10 3 2 4 3" xfId="3188" xr:uid="{00000000-0005-0000-0000-0000640D0000}"/>
    <cellStyle name="Input 10 3 2 5" xfId="3189" xr:uid="{00000000-0005-0000-0000-0000650D0000}"/>
    <cellStyle name="Input 10 3 2 5 2" xfId="3190" xr:uid="{00000000-0005-0000-0000-0000660D0000}"/>
    <cellStyle name="Input 10 3 2 5 3" xfId="3191" xr:uid="{00000000-0005-0000-0000-0000670D0000}"/>
    <cellStyle name="Input 10 3 2 6" xfId="3192" xr:uid="{00000000-0005-0000-0000-0000680D0000}"/>
    <cellStyle name="Input 10 3 2 6 2" xfId="3193" xr:uid="{00000000-0005-0000-0000-0000690D0000}"/>
    <cellStyle name="Input 10 3 2 6 3" xfId="3194" xr:uid="{00000000-0005-0000-0000-00006A0D0000}"/>
    <cellStyle name="Input 10 3 2 7" xfId="3195" xr:uid="{00000000-0005-0000-0000-00006B0D0000}"/>
    <cellStyle name="Input 10 3 2 8" xfId="3196" xr:uid="{00000000-0005-0000-0000-00006C0D0000}"/>
    <cellStyle name="Input 10 3 3" xfId="3197" xr:uid="{00000000-0005-0000-0000-00006D0D0000}"/>
    <cellStyle name="Input 10 3 3 2" xfId="3198" xr:uid="{00000000-0005-0000-0000-00006E0D0000}"/>
    <cellStyle name="Input 10 3 3 2 2" xfId="3199" xr:uid="{00000000-0005-0000-0000-00006F0D0000}"/>
    <cellStyle name="Input 10 3 3 2 3" xfId="3200" xr:uid="{00000000-0005-0000-0000-0000700D0000}"/>
    <cellStyle name="Input 10 3 3 3" xfId="3201" xr:uid="{00000000-0005-0000-0000-0000710D0000}"/>
    <cellStyle name="Input 10 3 3 4" xfId="3202" xr:uid="{00000000-0005-0000-0000-0000720D0000}"/>
    <cellStyle name="Input 10 3 4" xfId="3203" xr:uid="{00000000-0005-0000-0000-0000730D0000}"/>
    <cellStyle name="Input 10 3 4 2" xfId="3204" xr:uid="{00000000-0005-0000-0000-0000740D0000}"/>
    <cellStyle name="Input 10 3 4 3" xfId="3205" xr:uid="{00000000-0005-0000-0000-0000750D0000}"/>
    <cellStyle name="Input 10 3 5" xfId="3206" xr:uid="{00000000-0005-0000-0000-0000760D0000}"/>
    <cellStyle name="Input 10 3 5 2" xfId="3207" xr:uid="{00000000-0005-0000-0000-0000770D0000}"/>
    <cellStyle name="Input 10 3 5 3" xfId="3208" xr:uid="{00000000-0005-0000-0000-0000780D0000}"/>
    <cellStyle name="Input 10 3 6" xfId="3209" xr:uid="{00000000-0005-0000-0000-0000790D0000}"/>
    <cellStyle name="Input 10 3 6 2" xfId="3210" xr:uid="{00000000-0005-0000-0000-00007A0D0000}"/>
    <cellStyle name="Input 10 3 6 3" xfId="3211" xr:uid="{00000000-0005-0000-0000-00007B0D0000}"/>
    <cellStyle name="Input 10 3 7" xfId="3212" xr:uid="{00000000-0005-0000-0000-00007C0D0000}"/>
    <cellStyle name="Input 10 3 7 2" xfId="3213" xr:uid="{00000000-0005-0000-0000-00007D0D0000}"/>
    <cellStyle name="Input 10 3 7 3" xfId="3214" xr:uid="{00000000-0005-0000-0000-00007E0D0000}"/>
    <cellStyle name="Input 10 4" xfId="3215" xr:uid="{00000000-0005-0000-0000-00007F0D0000}"/>
    <cellStyle name="Input 10 4 2" xfId="3216" xr:uid="{00000000-0005-0000-0000-0000800D0000}"/>
    <cellStyle name="Input 10 4 2 2" xfId="3217" xr:uid="{00000000-0005-0000-0000-0000810D0000}"/>
    <cellStyle name="Input 10 4 2 2 2" xfId="3218" xr:uid="{00000000-0005-0000-0000-0000820D0000}"/>
    <cellStyle name="Input 10 4 2 2 3" xfId="3219" xr:uid="{00000000-0005-0000-0000-0000830D0000}"/>
    <cellStyle name="Input 10 4 2 3" xfId="3220" xr:uid="{00000000-0005-0000-0000-0000840D0000}"/>
    <cellStyle name="Input 10 4 2 3 2" xfId="3221" xr:uid="{00000000-0005-0000-0000-0000850D0000}"/>
    <cellStyle name="Input 10 4 2 3 3" xfId="3222" xr:uid="{00000000-0005-0000-0000-0000860D0000}"/>
    <cellStyle name="Input 10 4 2 4" xfId="3223" xr:uid="{00000000-0005-0000-0000-0000870D0000}"/>
    <cellStyle name="Input 10 4 2 4 2" xfId="3224" xr:uid="{00000000-0005-0000-0000-0000880D0000}"/>
    <cellStyle name="Input 10 4 2 4 3" xfId="3225" xr:uid="{00000000-0005-0000-0000-0000890D0000}"/>
    <cellStyle name="Input 10 4 2 5" xfId="3226" xr:uid="{00000000-0005-0000-0000-00008A0D0000}"/>
    <cellStyle name="Input 10 4 2 5 2" xfId="3227" xr:uid="{00000000-0005-0000-0000-00008B0D0000}"/>
    <cellStyle name="Input 10 4 2 5 3" xfId="3228" xr:uid="{00000000-0005-0000-0000-00008C0D0000}"/>
    <cellStyle name="Input 10 4 2 6" xfId="3229" xr:uid="{00000000-0005-0000-0000-00008D0D0000}"/>
    <cellStyle name="Input 10 4 2 6 2" xfId="3230" xr:uid="{00000000-0005-0000-0000-00008E0D0000}"/>
    <cellStyle name="Input 10 4 2 6 3" xfId="3231" xr:uid="{00000000-0005-0000-0000-00008F0D0000}"/>
    <cellStyle name="Input 10 4 2 7" xfId="3232" xr:uid="{00000000-0005-0000-0000-0000900D0000}"/>
    <cellStyle name="Input 10 4 2 8" xfId="3233" xr:uid="{00000000-0005-0000-0000-0000910D0000}"/>
    <cellStyle name="Input 10 4 3" xfId="3234" xr:uid="{00000000-0005-0000-0000-0000920D0000}"/>
    <cellStyle name="Input 10 4 3 2" xfId="3235" xr:uid="{00000000-0005-0000-0000-0000930D0000}"/>
    <cellStyle name="Input 10 4 3 2 2" xfId="3236" xr:uid="{00000000-0005-0000-0000-0000940D0000}"/>
    <cellStyle name="Input 10 4 3 2 3" xfId="3237" xr:uid="{00000000-0005-0000-0000-0000950D0000}"/>
    <cellStyle name="Input 10 4 3 3" xfId="3238" xr:uid="{00000000-0005-0000-0000-0000960D0000}"/>
    <cellStyle name="Input 10 4 3 4" xfId="3239" xr:uid="{00000000-0005-0000-0000-0000970D0000}"/>
    <cellStyle name="Input 10 4 4" xfId="3240" xr:uid="{00000000-0005-0000-0000-0000980D0000}"/>
    <cellStyle name="Input 10 4 4 2" xfId="3241" xr:uid="{00000000-0005-0000-0000-0000990D0000}"/>
    <cellStyle name="Input 10 4 4 3" xfId="3242" xr:uid="{00000000-0005-0000-0000-00009A0D0000}"/>
    <cellStyle name="Input 10 4 5" xfId="3243" xr:uid="{00000000-0005-0000-0000-00009B0D0000}"/>
    <cellStyle name="Input 10 4 5 2" xfId="3244" xr:uid="{00000000-0005-0000-0000-00009C0D0000}"/>
    <cellStyle name="Input 10 4 5 3" xfId="3245" xr:uid="{00000000-0005-0000-0000-00009D0D0000}"/>
    <cellStyle name="Input 10 4 6" xfId="3246" xr:uid="{00000000-0005-0000-0000-00009E0D0000}"/>
    <cellStyle name="Input 10 4 6 2" xfId="3247" xr:uid="{00000000-0005-0000-0000-00009F0D0000}"/>
    <cellStyle name="Input 10 4 6 3" xfId="3248" xr:uid="{00000000-0005-0000-0000-0000A00D0000}"/>
    <cellStyle name="Input 10 4 7" xfId="3249" xr:uid="{00000000-0005-0000-0000-0000A10D0000}"/>
    <cellStyle name="Input 10 4 7 2" xfId="3250" xr:uid="{00000000-0005-0000-0000-0000A20D0000}"/>
    <cellStyle name="Input 10 4 7 3" xfId="3251" xr:uid="{00000000-0005-0000-0000-0000A30D0000}"/>
    <cellStyle name="Input 10 5" xfId="3252" xr:uid="{00000000-0005-0000-0000-0000A40D0000}"/>
    <cellStyle name="Input 10 5 2" xfId="3253" xr:uid="{00000000-0005-0000-0000-0000A50D0000}"/>
    <cellStyle name="Input 10 5 2 2" xfId="3254" xr:uid="{00000000-0005-0000-0000-0000A60D0000}"/>
    <cellStyle name="Input 10 5 2 2 2" xfId="3255" xr:uid="{00000000-0005-0000-0000-0000A70D0000}"/>
    <cellStyle name="Input 10 5 2 2 3" xfId="3256" xr:uid="{00000000-0005-0000-0000-0000A80D0000}"/>
    <cellStyle name="Input 10 5 2 3" xfId="3257" xr:uid="{00000000-0005-0000-0000-0000A90D0000}"/>
    <cellStyle name="Input 10 5 2 3 2" xfId="3258" xr:uid="{00000000-0005-0000-0000-0000AA0D0000}"/>
    <cellStyle name="Input 10 5 2 3 3" xfId="3259" xr:uid="{00000000-0005-0000-0000-0000AB0D0000}"/>
    <cellStyle name="Input 10 5 2 4" xfId="3260" xr:uid="{00000000-0005-0000-0000-0000AC0D0000}"/>
    <cellStyle name="Input 10 5 2 4 2" xfId="3261" xr:uid="{00000000-0005-0000-0000-0000AD0D0000}"/>
    <cellStyle name="Input 10 5 2 4 3" xfId="3262" xr:uid="{00000000-0005-0000-0000-0000AE0D0000}"/>
    <cellStyle name="Input 10 5 2 5" xfId="3263" xr:uid="{00000000-0005-0000-0000-0000AF0D0000}"/>
    <cellStyle name="Input 10 5 2 5 2" xfId="3264" xr:uid="{00000000-0005-0000-0000-0000B00D0000}"/>
    <cellStyle name="Input 10 5 2 5 3" xfId="3265" xr:uid="{00000000-0005-0000-0000-0000B10D0000}"/>
    <cellStyle name="Input 10 5 2 6" xfId="3266" xr:uid="{00000000-0005-0000-0000-0000B20D0000}"/>
    <cellStyle name="Input 10 5 2 6 2" xfId="3267" xr:uid="{00000000-0005-0000-0000-0000B30D0000}"/>
    <cellStyle name="Input 10 5 2 6 3" xfId="3268" xr:uid="{00000000-0005-0000-0000-0000B40D0000}"/>
    <cellStyle name="Input 10 5 2 7" xfId="3269" xr:uid="{00000000-0005-0000-0000-0000B50D0000}"/>
    <cellStyle name="Input 10 5 2 8" xfId="3270" xr:uid="{00000000-0005-0000-0000-0000B60D0000}"/>
    <cellStyle name="Input 10 5 3" xfId="3271" xr:uid="{00000000-0005-0000-0000-0000B70D0000}"/>
    <cellStyle name="Input 10 5 3 2" xfId="3272" xr:uid="{00000000-0005-0000-0000-0000B80D0000}"/>
    <cellStyle name="Input 10 5 3 2 2" xfId="3273" xr:uid="{00000000-0005-0000-0000-0000B90D0000}"/>
    <cellStyle name="Input 10 5 3 2 3" xfId="3274" xr:uid="{00000000-0005-0000-0000-0000BA0D0000}"/>
    <cellStyle name="Input 10 5 3 3" xfId="3275" xr:uid="{00000000-0005-0000-0000-0000BB0D0000}"/>
    <cellStyle name="Input 10 5 3 4" xfId="3276" xr:uid="{00000000-0005-0000-0000-0000BC0D0000}"/>
    <cellStyle name="Input 10 5 4" xfId="3277" xr:uid="{00000000-0005-0000-0000-0000BD0D0000}"/>
    <cellStyle name="Input 10 5 4 2" xfId="3278" xr:uid="{00000000-0005-0000-0000-0000BE0D0000}"/>
    <cellStyle name="Input 10 5 4 3" xfId="3279" xr:uid="{00000000-0005-0000-0000-0000BF0D0000}"/>
    <cellStyle name="Input 10 5 5" xfId="3280" xr:uid="{00000000-0005-0000-0000-0000C00D0000}"/>
    <cellStyle name="Input 10 5 5 2" xfId="3281" xr:uid="{00000000-0005-0000-0000-0000C10D0000}"/>
    <cellStyle name="Input 10 5 5 3" xfId="3282" xr:uid="{00000000-0005-0000-0000-0000C20D0000}"/>
    <cellStyle name="Input 10 5 6" xfId="3283" xr:uid="{00000000-0005-0000-0000-0000C30D0000}"/>
    <cellStyle name="Input 10 5 6 2" xfId="3284" xr:uid="{00000000-0005-0000-0000-0000C40D0000}"/>
    <cellStyle name="Input 10 5 6 3" xfId="3285" xr:uid="{00000000-0005-0000-0000-0000C50D0000}"/>
    <cellStyle name="Input 10 5 7" xfId="3286" xr:uid="{00000000-0005-0000-0000-0000C60D0000}"/>
    <cellStyle name="Input 10 5 7 2" xfId="3287" xr:uid="{00000000-0005-0000-0000-0000C70D0000}"/>
    <cellStyle name="Input 10 5 7 3" xfId="3288" xr:uid="{00000000-0005-0000-0000-0000C80D0000}"/>
    <cellStyle name="Input 10 6" xfId="3289" xr:uid="{00000000-0005-0000-0000-0000C90D0000}"/>
    <cellStyle name="Input 10 6 2" xfId="3290" xr:uid="{00000000-0005-0000-0000-0000CA0D0000}"/>
    <cellStyle name="Input 10 6 2 2" xfId="3291" xr:uid="{00000000-0005-0000-0000-0000CB0D0000}"/>
    <cellStyle name="Input 10 6 2 2 2" xfId="3292" xr:uid="{00000000-0005-0000-0000-0000CC0D0000}"/>
    <cellStyle name="Input 10 6 2 2 3" xfId="3293" xr:uid="{00000000-0005-0000-0000-0000CD0D0000}"/>
    <cellStyle name="Input 10 6 2 3" xfId="3294" xr:uid="{00000000-0005-0000-0000-0000CE0D0000}"/>
    <cellStyle name="Input 10 6 2 3 2" xfId="3295" xr:uid="{00000000-0005-0000-0000-0000CF0D0000}"/>
    <cellStyle name="Input 10 6 2 3 3" xfId="3296" xr:uid="{00000000-0005-0000-0000-0000D00D0000}"/>
    <cellStyle name="Input 10 6 2 4" xfId="3297" xr:uid="{00000000-0005-0000-0000-0000D10D0000}"/>
    <cellStyle name="Input 10 6 2 4 2" xfId="3298" xr:uid="{00000000-0005-0000-0000-0000D20D0000}"/>
    <cellStyle name="Input 10 6 2 4 3" xfId="3299" xr:uid="{00000000-0005-0000-0000-0000D30D0000}"/>
    <cellStyle name="Input 10 6 2 5" xfId="3300" xr:uid="{00000000-0005-0000-0000-0000D40D0000}"/>
    <cellStyle name="Input 10 6 2 5 2" xfId="3301" xr:uid="{00000000-0005-0000-0000-0000D50D0000}"/>
    <cellStyle name="Input 10 6 2 5 3" xfId="3302" xr:uid="{00000000-0005-0000-0000-0000D60D0000}"/>
    <cellStyle name="Input 10 6 2 6" xfId="3303" xr:uid="{00000000-0005-0000-0000-0000D70D0000}"/>
    <cellStyle name="Input 10 6 2 6 2" xfId="3304" xr:uid="{00000000-0005-0000-0000-0000D80D0000}"/>
    <cellStyle name="Input 10 6 2 6 3" xfId="3305" xr:uid="{00000000-0005-0000-0000-0000D90D0000}"/>
    <cellStyle name="Input 10 6 2 7" xfId="3306" xr:uid="{00000000-0005-0000-0000-0000DA0D0000}"/>
    <cellStyle name="Input 10 6 2 8" xfId="3307" xr:uid="{00000000-0005-0000-0000-0000DB0D0000}"/>
    <cellStyle name="Input 10 6 3" xfId="3308" xr:uid="{00000000-0005-0000-0000-0000DC0D0000}"/>
    <cellStyle name="Input 10 6 3 2" xfId="3309" xr:uid="{00000000-0005-0000-0000-0000DD0D0000}"/>
    <cellStyle name="Input 10 6 3 2 2" xfId="3310" xr:uid="{00000000-0005-0000-0000-0000DE0D0000}"/>
    <cellStyle name="Input 10 6 3 2 3" xfId="3311" xr:uid="{00000000-0005-0000-0000-0000DF0D0000}"/>
    <cellStyle name="Input 10 6 3 3" xfId="3312" xr:uid="{00000000-0005-0000-0000-0000E00D0000}"/>
    <cellStyle name="Input 10 6 3 4" xfId="3313" xr:uid="{00000000-0005-0000-0000-0000E10D0000}"/>
    <cellStyle name="Input 10 6 4" xfId="3314" xr:uid="{00000000-0005-0000-0000-0000E20D0000}"/>
    <cellStyle name="Input 10 6 4 2" xfId="3315" xr:uid="{00000000-0005-0000-0000-0000E30D0000}"/>
    <cellStyle name="Input 10 6 4 3" xfId="3316" xr:uid="{00000000-0005-0000-0000-0000E40D0000}"/>
    <cellStyle name="Input 10 6 5" xfId="3317" xr:uid="{00000000-0005-0000-0000-0000E50D0000}"/>
    <cellStyle name="Input 10 6 5 2" xfId="3318" xr:uid="{00000000-0005-0000-0000-0000E60D0000}"/>
    <cellStyle name="Input 10 6 5 3" xfId="3319" xr:uid="{00000000-0005-0000-0000-0000E70D0000}"/>
    <cellStyle name="Input 10 6 6" xfId="3320" xr:uid="{00000000-0005-0000-0000-0000E80D0000}"/>
    <cellStyle name="Input 10 6 6 2" xfId="3321" xr:uid="{00000000-0005-0000-0000-0000E90D0000}"/>
    <cellStyle name="Input 10 6 6 3" xfId="3322" xr:uid="{00000000-0005-0000-0000-0000EA0D0000}"/>
    <cellStyle name="Input 10 6 7" xfId="3323" xr:uid="{00000000-0005-0000-0000-0000EB0D0000}"/>
    <cellStyle name="Input 10 6 7 2" xfId="3324" xr:uid="{00000000-0005-0000-0000-0000EC0D0000}"/>
    <cellStyle name="Input 10 6 7 3" xfId="3325" xr:uid="{00000000-0005-0000-0000-0000ED0D0000}"/>
    <cellStyle name="Input 10 7" xfId="3326" xr:uid="{00000000-0005-0000-0000-0000EE0D0000}"/>
    <cellStyle name="Input 10 7 2" xfId="3327" xr:uid="{00000000-0005-0000-0000-0000EF0D0000}"/>
    <cellStyle name="Input 10 7 2 2" xfId="3328" xr:uid="{00000000-0005-0000-0000-0000F00D0000}"/>
    <cellStyle name="Input 10 7 2 2 2" xfId="3329" xr:uid="{00000000-0005-0000-0000-0000F10D0000}"/>
    <cellStyle name="Input 10 7 2 2 3" xfId="3330" xr:uid="{00000000-0005-0000-0000-0000F20D0000}"/>
    <cellStyle name="Input 10 7 2 3" xfId="3331" xr:uid="{00000000-0005-0000-0000-0000F30D0000}"/>
    <cellStyle name="Input 10 7 2 3 2" xfId="3332" xr:uid="{00000000-0005-0000-0000-0000F40D0000}"/>
    <cellStyle name="Input 10 7 2 3 3" xfId="3333" xr:uid="{00000000-0005-0000-0000-0000F50D0000}"/>
    <cellStyle name="Input 10 7 2 4" xfId="3334" xr:uid="{00000000-0005-0000-0000-0000F60D0000}"/>
    <cellStyle name="Input 10 7 2 4 2" xfId="3335" xr:uid="{00000000-0005-0000-0000-0000F70D0000}"/>
    <cellStyle name="Input 10 7 2 4 3" xfId="3336" xr:uid="{00000000-0005-0000-0000-0000F80D0000}"/>
    <cellStyle name="Input 10 7 2 5" xfId="3337" xr:uid="{00000000-0005-0000-0000-0000F90D0000}"/>
    <cellStyle name="Input 10 7 2 5 2" xfId="3338" xr:uid="{00000000-0005-0000-0000-0000FA0D0000}"/>
    <cellStyle name="Input 10 7 2 5 3" xfId="3339" xr:uid="{00000000-0005-0000-0000-0000FB0D0000}"/>
    <cellStyle name="Input 10 7 2 6" xfId="3340" xr:uid="{00000000-0005-0000-0000-0000FC0D0000}"/>
    <cellStyle name="Input 10 7 2 6 2" xfId="3341" xr:uid="{00000000-0005-0000-0000-0000FD0D0000}"/>
    <cellStyle name="Input 10 7 2 6 3" xfId="3342" xr:uid="{00000000-0005-0000-0000-0000FE0D0000}"/>
    <cellStyle name="Input 10 7 2 7" xfId="3343" xr:uid="{00000000-0005-0000-0000-0000FF0D0000}"/>
    <cellStyle name="Input 10 7 2 8" xfId="3344" xr:uid="{00000000-0005-0000-0000-0000000E0000}"/>
    <cellStyle name="Input 10 7 3" xfId="3345" xr:uid="{00000000-0005-0000-0000-0000010E0000}"/>
    <cellStyle name="Input 10 7 3 2" xfId="3346" xr:uid="{00000000-0005-0000-0000-0000020E0000}"/>
    <cellStyle name="Input 10 7 3 2 2" xfId="3347" xr:uid="{00000000-0005-0000-0000-0000030E0000}"/>
    <cellStyle name="Input 10 7 3 2 3" xfId="3348" xr:uid="{00000000-0005-0000-0000-0000040E0000}"/>
    <cellStyle name="Input 10 7 3 3" xfId="3349" xr:uid="{00000000-0005-0000-0000-0000050E0000}"/>
    <cellStyle name="Input 10 7 3 4" xfId="3350" xr:uid="{00000000-0005-0000-0000-0000060E0000}"/>
    <cellStyle name="Input 10 7 4" xfId="3351" xr:uid="{00000000-0005-0000-0000-0000070E0000}"/>
    <cellStyle name="Input 10 7 4 2" xfId="3352" xr:uid="{00000000-0005-0000-0000-0000080E0000}"/>
    <cellStyle name="Input 10 7 4 3" xfId="3353" xr:uid="{00000000-0005-0000-0000-0000090E0000}"/>
    <cellStyle name="Input 10 7 5" xfId="3354" xr:uid="{00000000-0005-0000-0000-00000A0E0000}"/>
    <cellStyle name="Input 10 7 5 2" xfId="3355" xr:uid="{00000000-0005-0000-0000-00000B0E0000}"/>
    <cellStyle name="Input 10 7 5 3" xfId="3356" xr:uid="{00000000-0005-0000-0000-00000C0E0000}"/>
    <cellStyle name="Input 10 7 6" xfId="3357" xr:uid="{00000000-0005-0000-0000-00000D0E0000}"/>
    <cellStyle name="Input 10 7 6 2" xfId="3358" xr:uid="{00000000-0005-0000-0000-00000E0E0000}"/>
    <cellStyle name="Input 10 7 6 3" xfId="3359" xr:uid="{00000000-0005-0000-0000-00000F0E0000}"/>
    <cellStyle name="Input 10 7 7" xfId="3360" xr:uid="{00000000-0005-0000-0000-0000100E0000}"/>
    <cellStyle name="Input 10 7 7 2" xfId="3361" xr:uid="{00000000-0005-0000-0000-0000110E0000}"/>
    <cellStyle name="Input 10 7 7 3" xfId="3362" xr:uid="{00000000-0005-0000-0000-0000120E0000}"/>
    <cellStyle name="Input 10 8" xfId="3363" xr:uid="{00000000-0005-0000-0000-0000130E0000}"/>
    <cellStyle name="Input 10 8 2" xfId="3364" xr:uid="{00000000-0005-0000-0000-0000140E0000}"/>
    <cellStyle name="Input 10 8 2 2" xfId="3365" xr:uid="{00000000-0005-0000-0000-0000150E0000}"/>
    <cellStyle name="Input 10 8 2 2 2" xfId="3366" xr:uid="{00000000-0005-0000-0000-0000160E0000}"/>
    <cellStyle name="Input 10 8 2 2 3" xfId="3367" xr:uid="{00000000-0005-0000-0000-0000170E0000}"/>
    <cellStyle name="Input 10 8 2 3" xfId="3368" xr:uid="{00000000-0005-0000-0000-0000180E0000}"/>
    <cellStyle name="Input 10 8 2 3 2" xfId="3369" xr:uid="{00000000-0005-0000-0000-0000190E0000}"/>
    <cellStyle name="Input 10 8 2 3 3" xfId="3370" xr:uid="{00000000-0005-0000-0000-00001A0E0000}"/>
    <cellStyle name="Input 10 8 2 4" xfId="3371" xr:uid="{00000000-0005-0000-0000-00001B0E0000}"/>
    <cellStyle name="Input 10 8 2 4 2" xfId="3372" xr:uid="{00000000-0005-0000-0000-00001C0E0000}"/>
    <cellStyle name="Input 10 8 2 4 3" xfId="3373" xr:uid="{00000000-0005-0000-0000-00001D0E0000}"/>
    <cellStyle name="Input 10 8 2 5" xfId="3374" xr:uid="{00000000-0005-0000-0000-00001E0E0000}"/>
    <cellStyle name="Input 10 8 2 5 2" xfId="3375" xr:uid="{00000000-0005-0000-0000-00001F0E0000}"/>
    <cellStyle name="Input 10 8 2 5 3" xfId="3376" xr:uid="{00000000-0005-0000-0000-0000200E0000}"/>
    <cellStyle name="Input 10 8 2 6" xfId="3377" xr:uid="{00000000-0005-0000-0000-0000210E0000}"/>
    <cellStyle name="Input 10 8 2 6 2" xfId="3378" xr:uid="{00000000-0005-0000-0000-0000220E0000}"/>
    <cellStyle name="Input 10 8 2 6 3" xfId="3379" xr:uid="{00000000-0005-0000-0000-0000230E0000}"/>
    <cellStyle name="Input 10 8 2 7" xfId="3380" xr:uid="{00000000-0005-0000-0000-0000240E0000}"/>
    <cellStyle name="Input 10 8 2 8" xfId="3381" xr:uid="{00000000-0005-0000-0000-0000250E0000}"/>
    <cellStyle name="Input 10 8 3" xfId="3382" xr:uid="{00000000-0005-0000-0000-0000260E0000}"/>
    <cellStyle name="Input 10 8 3 2" xfId="3383" xr:uid="{00000000-0005-0000-0000-0000270E0000}"/>
    <cellStyle name="Input 10 8 3 2 2" xfId="3384" xr:uid="{00000000-0005-0000-0000-0000280E0000}"/>
    <cellStyle name="Input 10 8 3 2 3" xfId="3385" xr:uid="{00000000-0005-0000-0000-0000290E0000}"/>
    <cellStyle name="Input 10 8 3 3" xfId="3386" xr:uid="{00000000-0005-0000-0000-00002A0E0000}"/>
    <cellStyle name="Input 10 8 3 4" xfId="3387" xr:uid="{00000000-0005-0000-0000-00002B0E0000}"/>
    <cellStyle name="Input 10 8 4" xfId="3388" xr:uid="{00000000-0005-0000-0000-00002C0E0000}"/>
    <cellStyle name="Input 10 8 4 2" xfId="3389" xr:uid="{00000000-0005-0000-0000-00002D0E0000}"/>
    <cellStyle name="Input 10 8 4 3" xfId="3390" xr:uid="{00000000-0005-0000-0000-00002E0E0000}"/>
    <cellStyle name="Input 10 8 5" xfId="3391" xr:uid="{00000000-0005-0000-0000-00002F0E0000}"/>
    <cellStyle name="Input 10 8 5 2" xfId="3392" xr:uid="{00000000-0005-0000-0000-0000300E0000}"/>
    <cellStyle name="Input 10 8 5 3" xfId="3393" xr:uid="{00000000-0005-0000-0000-0000310E0000}"/>
    <cellStyle name="Input 10 8 6" xfId="3394" xr:uid="{00000000-0005-0000-0000-0000320E0000}"/>
    <cellStyle name="Input 10 8 6 2" xfId="3395" xr:uid="{00000000-0005-0000-0000-0000330E0000}"/>
    <cellStyle name="Input 10 8 6 3" xfId="3396" xr:uid="{00000000-0005-0000-0000-0000340E0000}"/>
    <cellStyle name="Input 10 8 7" xfId="3397" xr:uid="{00000000-0005-0000-0000-0000350E0000}"/>
    <cellStyle name="Input 10 8 7 2" xfId="3398" xr:uid="{00000000-0005-0000-0000-0000360E0000}"/>
    <cellStyle name="Input 10 8 7 3" xfId="3399" xr:uid="{00000000-0005-0000-0000-0000370E0000}"/>
    <cellStyle name="Input 10 9" xfId="3400" xr:uid="{00000000-0005-0000-0000-0000380E0000}"/>
    <cellStyle name="Input 10 9 2" xfId="3401" xr:uid="{00000000-0005-0000-0000-0000390E0000}"/>
    <cellStyle name="Input 10 9 2 2" xfId="3402" xr:uid="{00000000-0005-0000-0000-00003A0E0000}"/>
    <cellStyle name="Input 10 9 2 3" xfId="3403" xr:uid="{00000000-0005-0000-0000-00003B0E0000}"/>
    <cellStyle name="Input 10 9 3" xfId="3404" xr:uid="{00000000-0005-0000-0000-00003C0E0000}"/>
    <cellStyle name="Input 10 9 3 2" xfId="3405" xr:uid="{00000000-0005-0000-0000-00003D0E0000}"/>
    <cellStyle name="Input 10 9 3 3" xfId="3406" xr:uid="{00000000-0005-0000-0000-00003E0E0000}"/>
    <cellStyle name="Input 10 9 4" xfId="3407" xr:uid="{00000000-0005-0000-0000-00003F0E0000}"/>
    <cellStyle name="Input 10 9 4 2" xfId="3408" xr:uid="{00000000-0005-0000-0000-0000400E0000}"/>
    <cellStyle name="Input 10 9 4 3" xfId="3409" xr:uid="{00000000-0005-0000-0000-0000410E0000}"/>
    <cellStyle name="Input 10 9 5" xfId="3410" xr:uid="{00000000-0005-0000-0000-0000420E0000}"/>
    <cellStyle name="Input 10 9 5 2" xfId="3411" xr:uid="{00000000-0005-0000-0000-0000430E0000}"/>
    <cellStyle name="Input 10 9 5 3" xfId="3412" xr:uid="{00000000-0005-0000-0000-0000440E0000}"/>
    <cellStyle name="Input 10 9 6" xfId="3413" xr:uid="{00000000-0005-0000-0000-0000450E0000}"/>
    <cellStyle name="Input 10 9 6 2" xfId="3414" xr:uid="{00000000-0005-0000-0000-0000460E0000}"/>
    <cellStyle name="Input 10 9 6 3" xfId="3415" xr:uid="{00000000-0005-0000-0000-0000470E0000}"/>
    <cellStyle name="Input 10 9 7" xfId="3416" xr:uid="{00000000-0005-0000-0000-0000480E0000}"/>
    <cellStyle name="Input 10 9 8" xfId="3417" xr:uid="{00000000-0005-0000-0000-0000490E0000}"/>
    <cellStyle name="Input 10_Subsidy" xfId="3418" xr:uid="{00000000-0005-0000-0000-00004A0E0000}"/>
    <cellStyle name="Input 11" xfId="3419" xr:uid="{00000000-0005-0000-0000-00004B0E0000}"/>
    <cellStyle name="Input 11 2" xfId="3420" xr:uid="{00000000-0005-0000-0000-00004C0E0000}"/>
    <cellStyle name="Input 11 2 2" xfId="3421" xr:uid="{00000000-0005-0000-0000-00004D0E0000}"/>
    <cellStyle name="Input 11 2 2 2" xfId="3422" xr:uid="{00000000-0005-0000-0000-00004E0E0000}"/>
    <cellStyle name="Input 11 2 2 2 2" xfId="3423" xr:uid="{00000000-0005-0000-0000-00004F0E0000}"/>
    <cellStyle name="Input 11 2 2 2 3" xfId="3424" xr:uid="{00000000-0005-0000-0000-0000500E0000}"/>
    <cellStyle name="Input 11 2 2 3" xfId="3425" xr:uid="{00000000-0005-0000-0000-0000510E0000}"/>
    <cellStyle name="Input 11 2 2 3 2" xfId="3426" xr:uid="{00000000-0005-0000-0000-0000520E0000}"/>
    <cellStyle name="Input 11 2 2 3 3" xfId="3427" xr:uid="{00000000-0005-0000-0000-0000530E0000}"/>
    <cellStyle name="Input 11 2 2 4" xfId="3428" xr:uid="{00000000-0005-0000-0000-0000540E0000}"/>
    <cellStyle name="Input 11 2 2 4 2" xfId="3429" xr:uid="{00000000-0005-0000-0000-0000550E0000}"/>
    <cellStyle name="Input 11 2 2 4 3" xfId="3430" xr:uid="{00000000-0005-0000-0000-0000560E0000}"/>
    <cellStyle name="Input 11 2 2 5" xfId="3431" xr:uid="{00000000-0005-0000-0000-0000570E0000}"/>
    <cellStyle name="Input 11 2 2 5 2" xfId="3432" xr:uid="{00000000-0005-0000-0000-0000580E0000}"/>
    <cellStyle name="Input 11 2 2 5 3" xfId="3433" xr:uid="{00000000-0005-0000-0000-0000590E0000}"/>
    <cellStyle name="Input 11 2 2 6" xfId="3434" xr:uid="{00000000-0005-0000-0000-00005A0E0000}"/>
    <cellStyle name="Input 11 2 2 6 2" xfId="3435" xr:uid="{00000000-0005-0000-0000-00005B0E0000}"/>
    <cellStyle name="Input 11 2 2 6 3" xfId="3436" xr:uid="{00000000-0005-0000-0000-00005C0E0000}"/>
    <cellStyle name="Input 11 2 2 7" xfId="3437" xr:uid="{00000000-0005-0000-0000-00005D0E0000}"/>
    <cellStyle name="Input 11 2 2 8" xfId="3438" xr:uid="{00000000-0005-0000-0000-00005E0E0000}"/>
    <cellStyle name="Input 11 2 3" xfId="3439" xr:uid="{00000000-0005-0000-0000-00005F0E0000}"/>
    <cellStyle name="Input 11 2 3 2" xfId="3440" xr:uid="{00000000-0005-0000-0000-0000600E0000}"/>
    <cellStyle name="Input 11 2 3 2 2" xfId="3441" xr:uid="{00000000-0005-0000-0000-0000610E0000}"/>
    <cellStyle name="Input 11 2 3 2 3" xfId="3442" xr:uid="{00000000-0005-0000-0000-0000620E0000}"/>
    <cellStyle name="Input 11 2 3 3" xfId="3443" xr:uid="{00000000-0005-0000-0000-0000630E0000}"/>
    <cellStyle name="Input 11 2 3 4" xfId="3444" xr:uid="{00000000-0005-0000-0000-0000640E0000}"/>
    <cellStyle name="Input 11 2 4" xfId="3445" xr:uid="{00000000-0005-0000-0000-0000650E0000}"/>
    <cellStyle name="Input 11 2 4 2" xfId="3446" xr:uid="{00000000-0005-0000-0000-0000660E0000}"/>
    <cellStyle name="Input 11 2 4 3" xfId="3447" xr:uid="{00000000-0005-0000-0000-0000670E0000}"/>
    <cellStyle name="Input 11 2 5" xfId="3448" xr:uid="{00000000-0005-0000-0000-0000680E0000}"/>
    <cellStyle name="Input 11 2 5 2" xfId="3449" xr:uid="{00000000-0005-0000-0000-0000690E0000}"/>
    <cellStyle name="Input 11 2 5 3" xfId="3450" xr:uid="{00000000-0005-0000-0000-00006A0E0000}"/>
    <cellStyle name="Input 11 2 6" xfId="3451" xr:uid="{00000000-0005-0000-0000-00006B0E0000}"/>
    <cellStyle name="Input 11 2 6 2" xfId="3452" xr:uid="{00000000-0005-0000-0000-00006C0E0000}"/>
    <cellStyle name="Input 11 2 6 3" xfId="3453" xr:uid="{00000000-0005-0000-0000-00006D0E0000}"/>
    <cellStyle name="Input 11 2 7" xfId="3454" xr:uid="{00000000-0005-0000-0000-00006E0E0000}"/>
    <cellStyle name="Input 11 2 7 2" xfId="3455" xr:uid="{00000000-0005-0000-0000-00006F0E0000}"/>
    <cellStyle name="Input 11 2 7 3" xfId="3456" xr:uid="{00000000-0005-0000-0000-0000700E0000}"/>
    <cellStyle name="Input 11 3" xfId="3457" xr:uid="{00000000-0005-0000-0000-0000710E0000}"/>
    <cellStyle name="Input 11 3 2" xfId="3458" xr:uid="{00000000-0005-0000-0000-0000720E0000}"/>
    <cellStyle name="Input 11 3 2 2" xfId="3459" xr:uid="{00000000-0005-0000-0000-0000730E0000}"/>
    <cellStyle name="Input 11 3 2 3" xfId="3460" xr:uid="{00000000-0005-0000-0000-0000740E0000}"/>
    <cellStyle name="Input 11 3 3" xfId="3461" xr:uid="{00000000-0005-0000-0000-0000750E0000}"/>
    <cellStyle name="Input 11 3 3 2" xfId="3462" xr:uid="{00000000-0005-0000-0000-0000760E0000}"/>
    <cellStyle name="Input 11 3 3 3" xfId="3463" xr:uid="{00000000-0005-0000-0000-0000770E0000}"/>
    <cellStyle name="Input 11 3 4" xfId="3464" xr:uid="{00000000-0005-0000-0000-0000780E0000}"/>
    <cellStyle name="Input 11 3 4 2" xfId="3465" xr:uid="{00000000-0005-0000-0000-0000790E0000}"/>
    <cellStyle name="Input 11 3 4 3" xfId="3466" xr:uid="{00000000-0005-0000-0000-00007A0E0000}"/>
    <cellStyle name="Input 11 3 5" xfId="3467" xr:uid="{00000000-0005-0000-0000-00007B0E0000}"/>
    <cellStyle name="Input 11 3 5 2" xfId="3468" xr:uid="{00000000-0005-0000-0000-00007C0E0000}"/>
    <cellStyle name="Input 11 3 5 3" xfId="3469" xr:uid="{00000000-0005-0000-0000-00007D0E0000}"/>
    <cellStyle name="Input 11 3 6" xfId="3470" xr:uid="{00000000-0005-0000-0000-00007E0E0000}"/>
    <cellStyle name="Input 11 3 6 2" xfId="3471" xr:uid="{00000000-0005-0000-0000-00007F0E0000}"/>
    <cellStyle name="Input 11 3 6 3" xfId="3472" xr:uid="{00000000-0005-0000-0000-0000800E0000}"/>
    <cellStyle name="Input 11 3 7" xfId="3473" xr:uid="{00000000-0005-0000-0000-0000810E0000}"/>
    <cellStyle name="Input 11 3 8" xfId="3474" xr:uid="{00000000-0005-0000-0000-0000820E0000}"/>
    <cellStyle name="Input 11 4" xfId="3475" xr:uid="{00000000-0005-0000-0000-0000830E0000}"/>
    <cellStyle name="Input 11 4 2" xfId="3476" xr:uid="{00000000-0005-0000-0000-0000840E0000}"/>
    <cellStyle name="Input 11 4 2 2" xfId="3477" xr:uid="{00000000-0005-0000-0000-0000850E0000}"/>
    <cellStyle name="Input 11 4 2 3" xfId="3478" xr:uid="{00000000-0005-0000-0000-0000860E0000}"/>
    <cellStyle name="Input 11 4 3" xfId="3479" xr:uid="{00000000-0005-0000-0000-0000870E0000}"/>
    <cellStyle name="Input 11 4 4" xfId="3480" xr:uid="{00000000-0005-0000-0000-0000880E0000}"/>
    <cellStyle name="Input 11 5" xfId="3481" xr:uid="{00000000-0005-0000-0000-0000890E0000}"/>
    <cellStyle name="Input 11 5 2" xfId="3482" xr:uid="{00000000-0005-0000-0000-00008A0E0000}"/>
    <cellStyle name="Input 11 5 3" xfId="3483" xr:uid="{00000000-0005-0000-0000-00008B0E0000}"/>
    <cellStyle name="Input 11 6" xfId="3484" xr:uid="{00000000-0005-0000-0000-00008C0E0000}"/>
    <cellStyle name="Input 11 6 2" xfId="3485" xr:uid="{00000000-0005-0000-0000-00008D0E0000}"/>
    <cellStyle name="Input 11 6 3" xfId="3486" xr:uid="{00000000-0005-0000-0000-00008E0E0000}"/>
    <cellStyle name="Input 11 7" xfId="3487" xr:uid="{00000000-0005-0000-0000-00008F0E0000}"/>
    <cellStyle name="Input 11 7 2" xfId="3488" xr:uid="{00000000-0005-0000-0000-0000900E0000}"/>
    <cellStyle name="Input 11 7 3" xfId="3489" xr:uid="{00000000-0005-0000-0000-0000910E0000}"/>
    <cellStyle name="Input 11 8" xfId="3490" xr:uid="{00000000-0005-0000-0000-0000920E0000}"/>
    <cellStyle name="Input 11 8 2" xfId="3491" xr:uid="{00000000-0005-0000-0000-0000930E0000}"/>
    <cellStyle name="Input 11 8 3" xfId="3492" xr:uid="{00000000-0005-0000-0000-0000940E0000}"/>
    <cellStyle name="Input 11 9" xfId="8199" xr:uid="{38B7204E-2EEF-43D9-A3FE-002E7986D0B8}"/>
    <cellStyle name="Input 11_Subsidy" xfId="3493" xr:uid="{00000000-0005-0000-0000-0000950E0000}"/>
    <cellStyle name="Input 12" xfId="3494" xr:uid="{00000000-0005-0000-0000-0000960E0000}"/>
    <cellStyle name="Input 12 2" xfId="3495" xr:uid="{00000000-0005-0000-0000-0000970E0000}"/>
    <cellStyle name="Input 12 2 2" xfId="3496" xr:uid="{00000000-0005-0000-0000-0000980E0000}"/>
    <cellStyle name="Input 12 2 3" xfId="3497" xr:uid="{00000000-0005-0000-0000-0000990E0000}"/>
    <cellStyle name="Input 12 3" xfId="3498" xr:uid="{00000000-0005-0000-0000-00009A0E0000}"/>
    <cellStyle name="Input 12 3 2" xfId="3499" xr:uid="{00000000-0005-0000-0000-00009B0E0000}"/>
    <cellStyle name="Input 12 3 3" xfId="3500" xr:uid="{00000000-0005-0000-0000-00009C0E0000}"/>
    <cellStyle name="Input 12 4" xfId="3501" xr:uid="{00000000-0005-0000-0000-00009D0E0000}"/>
    <cellStyle name="Input 12 4 2" xfId="3502" xr:uid="{00000000-0005-0000-0000-00009E0E0000}"/>
    <cellStyle name="Input 12 4 3" xfId="3503" xr:uid="{00000000-0005-0000-0000-00009F0E0000}"/>
    <cellStyle name="Input 12 5" xfId="3504" xr:uid="{00000000-0005-0000-0000-0000A00E0000}"/>
    <cellStyle name="Input 12 5 2" xfId="3505" xr:uid="{00000000-0005-0000-0000-0000A10E0000}"/>
    <cellStyle name="Input 12 5 3" xfId="3506" xr:uid="{00000000-0005-0000-0000-0000A20E0000}"/>
    <cellStyle name="Input 12 6" xfId="3507" xr:uid="{00000000-0005-0000-0000-0000A30E0000}"/>
    <cellStyle name="Input 12 6 2" xfId="3508" xr:uid="{00000000-0005-0000-0000-0000A40E0000}"/>
    <cellStyle name="Input 12 6 3" xfId="3509" xr:uid="{00000000-0005-0000-0000-0000A50E0000}"/>
    <cellStyle name="Input 12 7" xfId="3510" xr:uid="{00000000-0005-0000-0000-0000A60E0000}"/>
    <cellStyle name="Input 12 8" xfId="3511" xr:uid="{00000000-0005-0000-0000-0000A70E0000}"/>
    <cellStyle name="Input 12 9" xfId="8200" xr:uid="{EDC39DD1-74FC-4BE7-A88F-C59085BE0585}"/>
    <cellStyle name="Input 13" xfId="3512" xr:uid="{00000000-0005-0000-0000-0000A80E0000}"/>
    <cellStyle name="Input 13 2" xfId="3513" xr:uid="{00000000-0005-0000-0000-0000A90E0000}"/>
    <cellStyle name="Input 13 2 2" xfId="3514" xr:uid="{00000000-0005-0000-0000-0000AA0E0000}"/>
    <cellStyle name="Input 13 2 3" xfId="3515" xr:uid="{00000000-0005-0000-0000-0000AB0E0000}"/>
    <cellStyle name="Input 13 3" xfId="3516" xr:uid="{00000000-0005-0000-0000-0000AC0E0000}"/>
    <cellStyle name="Input 13 4" xfId="3517" xr:uid="{00000000-0005-0000-0000-0000AD0E0000}"/>
    <cellStyle name="Input 13 5" xfId="8201" xr:uid="{16B910B0-3B4C-4821-9864-89245E49036E}"/>
    <cellStyle name="Input 14" xfId="3518" xr:uid="{00000000-0005-0000-0000-0000AE0E0000}"/>
    <cellStyle name="Input 14 2" xfId="3519" xr:uid="{00000000-0005-0000-0000-0000AF0E0000}"/>
    <cellStyle name="Input 14 3" xfId="3520" xr:uid="{00000000-0005-0000-0000-0000B00E0000}"/>
    <cellStyle name="Input 14 4" xfId="8202" xr:uid="{55FEDE8B-3691-4963-B77B-47CEABEF8B1C}"/>
    <cellStyle name="Input 15" xfId="3521" xr:uid="{00000000-0005-0000-0000-0000B10E0000}"/>
    <cellStyle name="Input 16" xfId="3522" xr:uid="{00000000-0005-0000-0000-0000B20E0000}"/>
    <cellStyle name="Input 17" xfId="3523" xr:uid="{00000000-0005-0000-0000-0000B30E0000}"/>
    <cellStyle name="Input 18" xfId="3524" xr:uid="{00000000-0005-0000-0000-0000B40E0000}"/>
    <cellStyle name="Input 19" xfId="3525" xr:uid="{00000000-0005-0000-0000-0000B50E0000}"/>
    <cellStyle name="Input 2" xfId="3526" xr:uid="{00000000-0005-0000-0000-0000B60E0000}"/>
    <cellStyle name="Input 2 10" xfId="3527" xr:uid="{00000000-0005-0000-0000-0000B70E0000}"/>
    <cellStyle name="Input 2 11" xfId="3528" xr:uid="{00000000-0005-0000-0000-0000B80E0000}"/>
    <cellStyle name="Input 2 11 2" xfId="3529" xr:uid="{00000000-0005-0000-0000-0000B90E0000}"/>
    <cellStyle name="Input 2 12" xfId="3530" xr:uid="{00000000-0005-0000-0000-0000BA0E0000}"/>
    <cellStyle name="Input 2 13" xfId="3531" xr:uid="{00000000-0005-0000-0000-0000BB0E0000}"/>
    <cellStyle name="Input 2 14" xfId="3532" xr:uid="{00000000-0005-0000-0000-0000BC0E0000}"/>
    <cellStyle name="Input 2 15" xfId="3533" xr:uid="{00000000-0005-0000-0000-0000BD0E0000}"/>
    <cellStyle name="Input 2 16" xfId="3534" xr:uid="{00000000-0005-0000-0000-0000BE0E0000}"/>
    <cellStyle name="Input 2 2" xfId="3535" xr:uid="{00000000-0005-0000-0000-0000BF0E0000}"/>
    <cellStyle name="Input 2 2 10" xfId="3536" xr:uid="{00000000-0005-0000-0000-0000C00E0000}"/>
    <cellStyle name="Input 2 2 10 2" xfId="3537" xr:uid="{00000000-0005-0000-0000-0000C10E0000}"/>
    <cellStyle name="Input 2 2 10 2 2" xfId="3538" xr:uid="{00000000-0005-0000-0000-0000C20E0000}"/>
    <cellStyle name="Input 2 2 10 2 3" xfId="3539" xr:uid="{00000000-0005-0000-0000-0000C30E0000}"/>
    <cellStyle name="Input 2 2 10 2 4" xfId="3540" xr:uid="{00000000-0005-0000-0000-0000C40E0000}"/>
    <cellStyle name="Input 2 2 10 2 5" xfId="3541" xr:uid="{00000000-0005-0000-0000-0000C50E0000}"/>
    <cellStyle name="Input 2 2 10 2 6" xfId="3542" xr:uid="{00000000-0005-0000-0000-0000C60E0000}"/>
    <cellStyle name="Input 2 2 10 3" xfId="3543" xr:uid="{00000000-0005-0000-0000-0000C70E0000}"/>
    <cellStyle name="Input 2 2 10 3 2" xfId="3544" xr:uid="{00000000-0005-0000-0000-0000C80E0000}"/>
    <cellStyle name="Input 2 2 10 4" xfId="3545" xr:uid="{00000000-0005-0000-0000-0000C90E0000}"/>
    <cellStyle name="Input 2 2 10 5" xfId="3546" xr:uid="{00000000-0005-0000-0000-0000CA0E0000}"/>
    <cellStyle name="Input 2 2 10 6" xfId="3547" xr:uid="{00000000-0005-0000-0000-0000CB0E0000}"/>
    <cellStyle name="Input 2 2 10 7" xfId="3548" xr:uid="{00000000-0005-0000-0000-0000CC0E0000}"/>
    <cellStyle name="Input 2 2 11" xfId="3549" xr:uid="{00000000-0005-0000-0000-0000CD0E0000}"/>
    <cellStyle name="Input 2 2 11 2" xfId="3550" xr:uid="{00000000-0005-0000-0000-0000CE0E0000}"/>
    <cellStyle name="Input 2 2 11 2 2" xfId="3551" xr:uid="{00000000-0005-0000-0000-0000CF0E0000}"/>
    <cellStyle name="Input 2 2 11 2 3" xfId="3552" xr:uid="{00000000-0005-0000-0000-0000D00E0000}"/>
    <cellStyle name="Input 2 2 11 2 4" xfId="3553" xr:uid="{00000000-0005-0000-0000-0000D10E0000}"/>
    <cellStyle name="Input 2 2 11 2 5" xfId="3554" xr:uid="{00000000-0005-0000-0000-0000D20E0000}"/>
    <cellStyle name="Input 2 2 11 2 6" xfId="3555" xr:uid="{00000000-0005-0000-0000-0000D30E0000}"/>
    <cellStyle name="Input 2 2 11 3" xfId="3556" xr:uid="{00000000-0005-0000-0000-0000D40E0000}"/>
    <cellStyle name="Input 2 2 11 3 2" xfId="3557" xr:uid="{00000000-0005-0000-0000-0000D50E0000}"/>
    <cellStyle name="Input 2 2 11 4" xfId="3558" xr:uid="{00000000-0005-0000-0000-0000D60E0000}"/>
    <cellStyle name="Input 2 2 11 5" xfId="3559" xr:uid="{00000000-0005-0000-0000-0000D70E0000}"/>
    <cellStyle name="Input 2 2 11 6" xfId="3560" xr:uid="{00000000-0005-0000-0000-0000D80E0000}"/>
    <cellStyle name="Input 2 2 11 7" xfId="3561" xr:uid="{00000000-0005-0000-0000-0000D90E0000}"/>
    <cellStyle name="Input 2 2 12" xfId="3562" xr:uid="{00000000-0005-0000-0000-0000DA0E0000}"/>
    <cellStyle name="Input 2 2 12 2" xfId="3563" xr:uid="{00000000-0005-0000-0000-0000DB0E0000}"/>
    <cellStyle name="Input 2 2 12 2 2" xfId="3564" xr:uid="{00000000-0005-0000-0000-0000DC0E0000}"/>
    <cellStyle name="Input 2 2 12 2 3" xfId="3565" xr:uid="{00000000-0005-0000-0000-0000DD0E0000}"/>
    <cellStyle name="Input 2 2 12 2 4" xfId="3566" xr:uid="{00000000-0005-0000-0000-0000DE0E0000}"/>
    <cellStyle name="Input 2 2 12 2 5" xfId="3567" xr:uid="{00000000-0005-0000-0000-0000DF0E0000}"/>
    <cellStyle name="Input 2 2 12 2 6" xfId="3568" xr:uid="{00000000-0005-0000-0000-0000E00E0000}"/>
    <cellStyle name="Input 2 2 12 3" xfId="3569" xr:uid="{00000000-0005-0000-0000-0000E10E0000}"/>
    <cellStyle name="Input 2 2 12 3 2" xfId="3570" xr:uid="{00000000-0005-0000-0000-0000E20E0000}"/>
    <cellStyle name="Input 2 2 12 4" xfId="3571" xr:uid="{00000000-0005-0000-0000-0000E30E0000}"/>
    <cellStyle name="Input 2 2 12 5" xfId="3572" xr:uid="{00000000-0005-0000-0000-0000E40E0000}"/>
    <cellStyle name="Input 2 2 12 6" xfId="3573" xr:uid="{00000000-0005-0000-0000-0000E50E0000}"/>
    <cellStyle name="Input 2 2 12 7" xfId="3574" xr:uid="{00000000-0005-0000-0000-0000E60E0000}"/>
    <cellStyle name="Input 2 2 13" xfId="3575" xr:uid="{00000000-0005-0000-0000-0000E70E0000}"/>
    <cellStyle name="Input 2 2 13 2" xfId="3576" xr:uid="{00000000-0005-0000-0000-0000E80E0000}"/>
    <cellStyle name="Input 2 2 13 3" xfId="3577" xr:uid="{00000000-0005-0000-0000-0000E90E0000}"/>
    <cellStyle name="Input 2 2 13 4" xfId="3578" xr:uid="{00000000-0005-0000-0000-0000EA0E0000}"/>
    <cellStyle name="Input 2 2 13 5" xfId="3579" xr:uid="{00000000-0005-0000-0000-0000EB0E0000}"/>
    <cellStyle name="Input 2 2 13 6" xfId="3580" xr:uid="{00000000-0005-0000-0000-0000EC0E0000}"/>
    <cellStyle name="Input 2 2 14" xfId="3581" xr:uid="{00000000-0005-0000-0000-0000ED0E0000}"/>
    <cellStyle name="Input 2 2 14 2" xfId="3582" xr:uid="{00000000-0005-0000-0000-0000EE0E0000}"/>
    <cellStyle name="Input 2 2 15" xfId="3583" xr:uid="{00000000-0005-0000-0000-0000EF0E0000}"/>
    <cellStyle name="Input 2 2 16" xfId="3584" xr:uid="{00000000-0005-0000-0000-0000F00E0000}"/>
    <cellStyle name="Input 2 2 17" xfId="3585" xr:uid="{00000000-0005-0000-0000-0000F10E0000}"/>
    <cellStyle name="Input 2 2 18" xfId="3586" xr:uid="{00000000-0005-0000-0000-0000F20E0000}"/>
    <cellStyle name="Input 2 2 19" xfId="3587" xr:uid="{00000000-0005-0000-0000-0000F30E0000}"/>
    <cellStyle name="Input 2 2 2" xfId="3588" xr:uid="{00000000-0005-0000-0000-0000F40E0000}"/>
    <cellStyle name="Input 2 2 2 10" xfId="3589" xr:uid="{00000000-0005-0000-0000-0000F50E0000}"/>
    <cellStyle name="Input 2 2 2 10 2" xfId="3590" xr:uid="{00000000-0005-0000-0000-0000F60E0000}"/>
    <cellStyle name="Input 2 2 2 11" xfId="3591" xr:uid="{00000000-0005-0000-0000-0000F70E0000}"/>
    <cellStyle name="Input 2 2 2 12" xfId="3592" xr:uid="{00000000-0005-0000-0000-0000F80E0000}"/>
    <cellStyle name="Input 2 2 2 13" xfId="3593" xr:uid="{00000000-0005-0000-0000-0000F90E0000}"/>
    <cellStyle name="Input 2 2 2 14" xfId="3594" xr:uid="{00000000-0005-0000-0000-0000FA0E0000}"/>
    <cellStyle name="Input 2 2 2 2" xfId="3595" xr:uid="{00000000-0005-0000-0000-0000FB0E0000}"/>
    <cellStyle name="Input 2 2 2 2 2" xfId="3596" xr:uid="{00000000-0005-0000-0000-0000FC0E0000}"/>
    <cellStyle name="Input 2 2 2 2 2 2" xfId="3597" xr:uid="{00000000-0005-0000-0000-0000FD0E0000}"/>
    <cellStyle name="Input 2 2 2 2 2 2 2" xfId="3598" xr:uid="{00000000-0005-0000-0000-0000FE0E0000}"/>
    <cellStyle name="Input 2 2 2 2 2 2 3" xfId="3599" xr:uid="{00000000-0005-0000-0000-0000FF0E0000}"/>
    <cellStyle name="Input 2 2 2 2 2 2 4" xfId="3600" xr:uid="{00000000-0005-0000-0000-0000000F0000}"/>
    <cellStyle name="Input 2 2 2 2 2 2 5" xfId="3601" xr:uid="{00000000-0005-0000-0000-0000010F0000}"/>
    <cellStyle name="Input 2 2 2 2 2 2 6" xfId="3602" xr:uid="{00000000-0005-0000-0000-0000020F0000}"/>
    <cellStyle name="Input 2 2 2 2 2 3" xfId="3603" xr:uid="{00000000-0005-0000-0000-0000030F0000}"/>
    <cellStyle name="Input 2 2 2 2 2 3 2" xfId="3604" xr:uid="{00000000-0005-0000-0000-0000040F0000}"/>
    <cellStyle name="Input 2 2 2 2 2 4" xfId="3605" xr:uid="{00000000-0005-0000-0000-0000050F0000}"/>
    <cellStyle name="Input 2 2 2 2 2 5" xfId="3606" xr:uid="{00000000-0005-0000-0000-0000060F0000}"/>
    <cellStyle name="Input 2 2 2 2 2 6" xfId="3607" xr:uid="{00000000-0005-0000-0000-0000070F0000}"/>
    <cellStyle name="Input 2 2 2 2 2 7" xfId="3608" xr:uid="{00000000-0005-0000-0000-0000080F0000}"/>
    <cellStyle name="Input 2 2 2 2 3" xfId="3609" xr:uid="{00000000-0005-0000-0000-0000090F0000}"/>
    <cellStyle name="Input 2 2 2 2 3 2" xfId="3610" xr:uid="{00000000-0005-0000-0000-00000A0F0000}"/>
    <cellStyle name="Input 2 2 2 2 3 3" xfId="3611" xr:uid="{00000000-0005-0000-0000-00000B0F0000}"/>
    <cellStyle name="Input 2 2 2 2 3 4" xfId="3612" xr:uid="{00000000-0005-0000-0000-00000C0F0000}"/>
    <cellStyle name="Input 2 2 2 2 3 5" xfId="3613" xr:uid="{00000000-0005-0000-0000-00000D0F0000}"/>
    <cellStyle name="Input 2 2 2 2 3 6" xfId="3614" xr:uid="{00000000-0005-0000-0000-00000E0F0000}"/>
    <cellStyle name="Input 2 2 2 2 4" xfId="3615" xr:uid="{00000000-0005-0000-0000-00000F0F0000}"/>
    <cellStyle name="Input 2 2 2 2 4 2" xfId="3616" xr:uid="{00000000-0005-0000-0000-0000100F0000}"/>
    <cellStyle name="Input 2 2 2 2 5" xfId="3617" xr:uid="{00000000-0005-0000-0000-0000110F0000}"/>
    <cellStyle name="Input 2 2 2 2 6" xfId="3618" xr:uid="{00000000-0005-0000-0000-0000120F0000}"/>
    <cellStyle name="Input 2 2 2 2 7" xfId="3619" xr:uid="{00000000-0005-0000-0000-0000130F0000}"/>
    <cellStyle name="Input 2 2 2 2 8" xfId="3620" xr:uid="{00000000-0005-0000-0000-0000140F0000}"/>
    <cellStyle name="Input 2 2 2 2_Subsidy" xfId="3621" xr:uid="{00000000-0005-0000-0000-0000150F0000}"/>
    <cellStyle name="Input 2 2 2 3" xfId="3622" xr:uid="{00000000-0005-0000-0000-0000160F0000}"/>
    <cellStyle name="Input 2 2 2 3 2" xfId="3623" xr:uid="{00000000-0005-0000-0000-0000170F0000}"/>
    <cellStyle name="Input 2 2 2 3 2 2" xfId="3624" xr:uid="{00000000-0005-0000-0000-0000180F0000}"/>
    <cellStyle name="Input 2 2 2 3 2 3" xfId="3625" xr:uid="{00000000-0005-0000-0000-0000190F0000}"/>
    <cellStyle name="Input 2 2 2 3 2 4" xfId="3626" xr:uid="{00000000-0005-0000-0000-00001A0F0000}"/>
    <cellStyle name="Input 2 2 2 3 2 5" xfId="3627" xr:uid="{00000000-0005-0000-0000-00001B0F0000}"/>
    <cellStyle name="Input 2 2 2 3 2 6" xfId="3628" xr:uid="{00000000-0005-0000-0000-00001C0F0000}"/>
    <cellStyle name="Input 2 2 2 3 3" xfId="3629" xr:uid="{00000000-0005-0000-0000-00001D0F0000}"/>
    <cellStyle name="Input 2 2 2 3 3 2" xfId="3630" xr:uid="{00000000-0005-0000-0000-00001E0F0000}"/>
    <cellStyle name="Input 2 2 2 3 4" xfId="3631" xr:uid="{00000000-0005-0000-0000-00001F0F0000}"/>
    <cellStyle name="Input 2 2 2 3 5" xfId="3632" xr:uid="{00000000-0005-0000-0000-0000200F0000}"/>
    <cellStyle name="Input 2 2 2 3 6" xfId="3633" xr:uid="{00000000-0005-0000-0000-0000210F0000}"/>
    <cellStyle name="Input 2 2 2 3 7" xfId="3634" xr:uid="{00000000-0005-0000-0000-0000220F0000}"/>
    <cellStyle name="Input 2 2 2 4" xfId="3635" xr:uid="{00000000-0005-0000-0000-0000230F0000}"/>
    <cellStyle name="Input 2 2 2 4 2" xfId="3636" xr:uid="{00000000-0005-0000-0000-0000240F0000}"/>
    <cellStyle name="Input 2 2 2 4 2 2" xfId="3637" xr:uid="{00000000-0005-0000-0000-0000250F0000}"/>
    <cellStyle name="Input 2 2 2 4 2 3" xfId="3638" xr:uid="{00000000-0005-0000-0000-0000260F0000}"/>
    <cellStyle name="Input 2 2 2 4 2 4" xfId="3639" xr:uid="{00000000-0005-0000-0000-0000270F0000}"/>
    <cellStyle name="Input 2 2 2 4 2 5" xfId="3640" xr:uid="{00000000-0005-0000-0000-0000280F0000}"/>
    <cellStyle name="Input 2 2 2 4 2 6" xfId="3641" xr:uid="{00000000-0005-0000-0000-0000290F0000}"/>
    <cellStyle name="Input 2 2 2 4 3" xfId="3642" xr:uid="{00000000-0005-0000-0000-00002A0F0000}"/>
    <cellStyle name="Input 2 2 2 4 3 2" xfId="3643" xr:uid="{00000000-0005-0000-0000-00002B0F0000}"/>
    <cellStyle name="Input 2 2 2 4 4" xfId="3644" xr:uid="{00000000-0005-0000-0000-00002C0F0000}"/>
    <cellStyle name="Input 2 2 2 4 5" xfId="3645" xr:uid="{00000000-0005-0000-0000-00002D0F0000}"/>
    <cellStyle name="Input 2 2 2 4 6" xfId="3646" xr:uid="{00000000-0005-0000-0000-00002E0F0000}"/>
    <cellStyle name="Input 2 2 2 4 7" xfId="3647" xr:uid="{00000000-0005-0000-0000-00002F0F0000}"/>
    <cellStyle name="Input 2 2 2 5" xfId="3648" xr:uid="{00000000-0005-0000-0000-0000300F0000}"/>
    <cellStyle name="Input 2 2 2 5 2" xfId="3649" xr:uid="{00000000-0005-0000-0000-0000310F0000}"/>
    <cellStyle name="Input 2 2 2 5 2 2" xfId="3650" xr:uid="{00000000-0005-0000-0000-0000320F0000}"/>
    <cellStyle name="Input 2 2 2 5 2 3" xfId="3651" xr:uid="{00000000-0005-0000-0000-0000330F0000}"/>
    <cellStyle name="Input 2 2 2 5 2 4" xfId="3652" xr:uid="{00000000-0005-0000-0000-0000340F0000}"/>
    <cellStyle name="Input 2 2 2 5 2 5" xfId="3653" xr:uid="{00000000-0005-0000-0000-0000350F0000}"/>
    <cellStyle name="Input 2 2 2 5 2 6" xfId="3654" xr:uid="{00000000-0005-0000-0000-0000360F0000}"/>
    <cellStyle name="Input 2 2 2 5 3" xfId="3655" xr:uid="{00000000-0005-0000-0000-0000370F0000}"/>
    <cellStyle name="Input 2 2 2 5 3 2" xfId="3656" xr:uid="{00000000-0005-0000-0000-0000380F0000}"/>
    <cellStyle name="Input 2 2 2 5 4" xfId="3657" xr:uid="{00000000-0005-0000-0000-0000390F0000}"/>
    <cellStyle name="Input 2 2 2 5 5" xfId="3658" xr:uid="{00000000-0005-0000-0000-00003A0F0000}"/>
    <cellStyle name="Input 2 2 2 5 6" xfId="3659" xr:uid="{00000000-0005-0000-0000-00003B0F0000}"/>
    <cellStyle name="Input 2 2 2 5 7" xfId="3660" xr:uid="{00000000-0005-0000-0000-00003C0F0000}"/>
    <cellStyle name="Input 2 2 2 6" xfId="3661" xr:uid="{00000000-0005-0000-0000-00003D0F0000}"/>
    <cellStyle name="Input 2 2 2 6 2" xfId="3662" xr:uid="{00000000-0005-0000-0000-00003E0F0000}"/>
    <cellStyle name="Input 2 2 2 6 2 2" xfId="3663" xr:uid="{00000000-0005-0000-0000-00003F0F0000}"/>
    <cellStyle name="Input 2 2 2 6 2 3" xfId="3664" xr:uid="{00000000-0005-0000-0000-0000400F0000}"/>
    <cellStyle name="Input 2 2 2 6 2 4" xfId="3665" xr:uid="{00000000-0005-0000-0000-0000410F0000}"/>
    <cellStyle name="Input 2 2 2 6 2 5" xfId="3666" xr:uid="{00000000-0005-0000-0000-0000420F0000}"/>
    <cellStyle name="Input 2 2 2 6 2 6" xfId="3667" xr:uid="{00000000-0005-0000-0000-0000430F0000}"/>
    <cellStyle name="Input 2 2 2 6 3" xfId="3668" xr:uid="{00000000-0005-0000-0000-0000440F0000}"/>
    <cellStyle name="Input 2 2 2 6 3 2" xfId="3669" xr:uid="{00000000-0005-0000-0000-0000450F0000}"/>
    <cellStyle name="Input 2 2 2 6 4" xfId="3670" xr:uid="{00000000-0005-0000-0000-0000460F0000}"/>
    <cellStyle name="Input 2 2 2 6 5" xfId="3671" xr:uid="{00000000-0005-0000-0000-0000470F0000}"/>
    <cellStyle name="Input 2 2 2 6 6" xfId="3672" xr:uid="{00000000-0005-0000-0000-0000480F0000}"/>
    <cellStyle name="Input 2 2 2 6 7" xfId="3673" xr:uid="{00000000-0005-0000-0000-0000490F0000}"/>
    <cellStyle name="Input 2 2 2 7" xfId="3674" xr:uid="{00000000-0005-0000-0000-00004A0F0000}"/>
    <cellStyle name="Input 2 2 2 7 2" xfId="3675" xr:uid="{00000000-0005-0000-0000-00004B0F0000}"/>
    <cellStyle name="Input 2 2 2 7 2 2" xfId="3676" xr:uid="{00000000-0005-0000-0000-00004C0F0000}"/>
    <cellStyle name="Input 2 2 2 7 2 3" xfId="3677" xr:uid="{00000000-0005-0000-0000-00004D0F0000}"/>
    <cellStyle name="Input 2 2 2 7 2 4" xfId="3678" xr:uid="{00000000-0005-0000-0000-00004E0F0000}"/>
    <cellStyle name="Input 2 2 2 7 2 5" xfId="3679" xr:uid="{00000000-0005-0000-0000-00004F0F0000}"/>
    <cellStyle name="Input 2 2 2 7 2 6" xfId="3680" xr:uid="{00000000-0005-0000-0000-0000500F0000}"/>
    <cellStyle name="Input 2 2 2 7 3" xfId="3681" xr:uid="{00000000-0005-0000-0000-0000510F0000}"/>
    <cellStyle name="Input 2 2 2 7 3 2" xfId="3682" xr:uid="{00000000-0005-0000-0000-0000520F0000}"/>
    <cellStyle name="Input 2 2 2 7 4" xfId="3683" xr:uid="{00000000-0005-0000-0000-0000530F0000}"/>
    <cellStyle name="Input 2 2 2 7 5" xfId="3684" xr:uid="{00000000-0005-0000-0000-0000540F0000}"/>
    <cellStyle name="Input 2 2 2 7 6" xfId="3685" xr:uid="{00000000-0005-0000-0000-0000550F0000}"/>
    <cellStyle name="Input 2 2 2 7 7" xfId="3686" xr:uid="{00000000-0005-0000-0000-0000560F0000}"/>
    <cellStyle name="Input 2 2 2 8" xfId="3687" xr:uid="{00000000-0005-0000-0000-0000570F0000}"/>
    <cellStyle name="Input 2 2 2 8 2" xfId="3688" xr:uid="{00000000-0005-0000-0000-0000580F0000}"/>
    <cellStyle name="Input 2 2 2 8 2 2" xfId="3689" xr:uid="{00000000-0005-0000-0000-0000590F0000}"/>
    <cellStyle name="Input 2 2 2 8 2 3" xfId="3690" xr:uid="{00000000-0005-0000-0000-00005A0F0000}"/>
    <cellStyle name="Input 2 2 2 8 2 4" xfId="3691" xr:uid="{00000000-0005-0000-0000-00005B0F0000}"/>
    <cellStyle name="Input 2 2 2 8 2 5" xfId="3692" xr:uid="{00000000-0005-0000-0000-00005C0F0000}"/>
    <cellStyle name="Input 2 2 2 8 2 6" xfId="3693" xr:uid="{00000000-0005-0000-0000-00005D0F0000}"/>
    <cellStyle name="Input 2 2 2 8 3" xfId="3694" xr:uid="{00000000-0005-0000-0000-00005E0F0000}"/>
    <cellStyle name="Input 2 2 2 8 3 2" xfId="3695" xr:uid="{00000000-0005-0000-0000-00005F0F0000}"/>
    <cellStyle name="Input 2 2 2 8 4" xfId="3696" xr:uid="{00000000-0005-0000-0000-0000600F0000}"/>
    <cellStyle name="Input 2 2 2 8 5" xfId="3697" xr:uid="{00000000-0005-0000-0000-0000610F0000}"/>
    <cellStyle name="Input 2 2 2 8 6" xfId="3698" xr:uid="{00000000-0005-0000-0000-0000620F0000}"/>
    <cellStyle name="Input 2 2 2 8 7" xfId="3699" xr:uid="{00000000-0005-0000-0000-0000630F0000}"/>
    <cellStyle name="Input 2 2 2 9" xfId="3700" xr:uid="{00000000-0005-0000-0000-0000640F0000}"/>
    <cellStyle name="Input 2 2 2 9 2" xfId="3701" xr:uid="{00000000-0005-0000-0000-0000650F0000}"/>
    <cellStyle name="Input 2 2 2 9 3" xfId="3702" xr:uid="{00000000-0005-0000-0000-0000660F0000}"/>
    <cellStyle name="Input 2 2 2 9 4" xfId="3703" xr:uid="{00000000-0005-0000-0000-0000670F0000}"/>
    <cellStyle name="Input 2 2 2 9 5" xfId="3704" xr:uid="{00000000-0005-0000-0000-0000680F0000}"/>
    <cellStyle name="Input 2 2 2 9 6" xfId="3705" xr:uid="{00000000-0005-0000-0000-0000690F0000}"/>
    <cellStyle name="Input 2 2 2_Subsidy" xfId="3706" xr:uid="{00000000-0005-0000-0000-00006A0F0000}"/>
    <cellStyle name="Input 2 2 3" xfId="3707" xr:uid="{00000000-0005-0000-0000-00006B0F0000}"/>
    <cellStyle name="Input 2 2 3 10" xfId="3708" xr:uid="{00000000-0005-0000-0000-00006C0F0000}"/>
    <cellStyle name="Input 2 2 3 10 2" xfId="3709" xr:uid="{00000000-0005-0000-0000-00006D0F0000}"/>
    <cellStyle name="Input 2 2 3 11" xfId="3710" xr:uid="{00000000-0005-0000-0000-00006E0F0000}"/>
    <cellStyle name="Input 2 2 3 12" xfId="3711" xr:uid="{00000000-0005-0000-0000-00006F0F0000}"/>
    <cellStyle name="Input 2 2 3 13" xfId="3712" xr:uid="{00000000-0005-0000-0000-0000700F0000}"/>
    <cellStyle name="Input 2 2 3 14" xfId="3713" xr:uid="{00000000-0005-0000-0000-0000710F0000}"/>
    <cellStyle name="Input 2 2 3 2" xfId="3714" xr:uid="{00000000-0005-0000-0000-0000720F0000}"/>
    <cellStyle name="Input 2 2 3 2 2" xfId="3715" xr:uid="{00000000-0005-0000-0000-0000730F0000}"/>
    <cellStyle name="Input 2 2 3 2 2 2" xfId="3716" xr:uid="{00000000-0005-0000-0000-0000740F0000}"/>
    <cellStyle name="Input 2 2 3 2 2 2 2" xfId="3717" xr:uid="{00000000-0005-0000-0000-0000750F0000}"/>
    <cellStyle name="Input 2 2 3 2 2 2 3" xfId="3718" xr:uid="{00000000-0005-0000-0000-0000760F0000}"/>
    <cellStyle name="Input 2 2 3 2 2 2 4" xfId="3719" xr:uid="{00000000-0005-0000-0000-0000770F0000}"/>
    <cellStyle name="Input 2 2 3 2 2 2 5" xfId="3720" xr:uid="{00000000-0005-0000-0000-0000780F0000}"/>
    <cellStyle name="Input 2 2 3 2 2 2 6" xfId="3721" xr:uid="{00000000-0005-0000-0000-0000790F0000}"/>
    <cellStyle name="Input 2 2 3 2 2 3" xfId="3722" xr:uid="{00000000-0005-0000-0000-00007A0F0000}"/>
    <cellStyle name="Input 2 2 3 2 2 3 2" xfId="3723" xr:uid="{00000000-0005-0000-0000-00007B0F0000}"/>
    <cellStyle name="Input 2 2 3 2 2 4" xfId="3724" xr:uid="{00000000-0005-0000-0000-00007C0F0000}"/>
    <cellStyle name="Input 2 2 3 2 2 5" xfId="3725" xr:uid="{00000000-0005-0000-0000-00007D0F0000}"/>
    <cellStyle name="Input 2 2 3 2 2 6" xfId="3726" xr:uid="{00000000-0005-0000-0000-00007E0F0000}"/>
    <cellStyle name="Input 2 2 3 2 2 7" xfId="3727" xr:uid="{00000000-0005-0000-0000-00007F0F0000}"/>
    <cellStyle name="Input 2 2 3 2 3" xfId="3728" xr:uid="{00000000-0005-0000-0000-0000800F0000}"/>
    <cellStyle name="Input 2 2 3 2 3 2" xfId="3729" xr:uid="{00000000-0005-0000-0000-0000810F0000}"/>
    <cellStyle name="Input 2 2 3 2 3 3" xfId="3730" xr:uid="{00000000-0005-0000-0000-0000820F0000}"/>
    <cellStyle name="Input 2 2 3 2 3 4" xfId="3731" xr:uid="{00000000-0005-0000-0000-0000830F0000}"/>
    <cellStyle name="Input 2 2 3 2 3 5" xfId="3732" xr:uid="{00000000-0005-0000-0000-0000840F0000}"/>
    <cellStyle name="Input 2 2 3 2 3 6" xfId="3733" xr:uid="{00000000-0005-0000-0000-0000850F0000}"/>
    <cellStyle name="Input 2 2 3 2 4" xfId="3734" xr:uid="{00000000-0005-0000-0000-0000860F0000}"/>
    <cellStyle name="Input 2 2 3 2 4 2" xfId="3735" xr:uid="{00000000-0005-0000-0000-0000870F0000}"/>
    <cellStyle name="Input 2 2 3 2 5" xfId="3736" xr:uid="{00000000-0005-0000-0000-0000880F0000}"/>
    <cellStyle name="Input 2 2 3 2 6" xfId="3737" xr:uid="{00000000-0005-0000-0000-0000890F0000}"/>
    <cellStyle name="Input 2 2 3 2 7" xfId="3738" xr:uid="{00000000-0005-0000-0000-00008A0F0000}"/>
    <cellStyle name="Input 2 2 3 2 8" xfId="3739" xr:uid="{00000000-0005-0000-0000-00008B0F0000}"/>
    <cellStyle name="Input 2 2 3 2_Subsidy" xfId="3740" xr:uid="{00000000-0005-0000-0000-00008C0F0000}"/>
    <cellStyle name="Input 2 2 3 3" xfId="3741" xr:uid="{00000000-0005-0000-0000-00008D0F0000}"/>
    <cellStyle name="Input 2 2 3 3 2" xfId="3742" xr:uid="{00000000-0005-0000-0000-00008E0F0000}"/>
    <cellStyle name="Input 2 2 3 3 2 2" xfId="3743" xr:uid="{00000000-0005-0000-0000-00008F0F0000}"/>
    <cellStyle name="Input 2 2 3 3 2 3" xfId="3744" xr:uid="{00000000-0005-0000-0000-0000900F0000}"/>
    <cellStyle name="Input 2 2 3 3 2 4" xfId="3745" xr:uid="{00000000-0005-0000-0000-0000910F0000}"/>
    <cellStyle name="Input 2 2 3 3 2 5" xfId="3746" xr:uid="{00000000-0005-0000-0000-0000920F0000}"/>
    <cellStyle name="Input 2 2 3 3 2 6" xfId="3747" xr:uid="{00000000-0005-0000-0000-0000930F0000}"/>
    <cellStyle name="Input 2 2 3 3 3" xfId="3748" xr:uid="{00000000-0005-0000-0000-0000940F0000}"/>
    <cellStyle name="Input 2 2 3 3 3 2" xfId="3749" xr:uid="{00000000-0005-0000-0000-0000950F0000}"/>
    <cellStyle name="Input 2 2 3 3 4" xfId="3750" xr:uid="{00000000-0005-0000-0000-0000960F0000}"/>
    <cellStyle name="Input 2 2 3 3 5" xfId="3751" xr:uid="{00000000-0005-0000-0000-0000970F0000}"/>
    <cellStyle name="Input 2 2 3 3 6" xfId="3752" xr:uid="{00000000-0005-0000-0000-0000980F0000}"/>
    <cellStyle name="Input 2 2 3 3 7" xfId="3753" xr:uid="{00000000-0005-0000-0000-0000990F0000}"/>
    <cellStyle name="Input 2 2 3 4" xfId="3754" xr:uid="{00000000-0005-0000-0000-00009A0F0000}"/>
    <cellStyle name="Input 2 2 3 4 2" xfId="3755" xr:uid="{00000000-0005-0000-0000-00009B0F0000}"/>
    <cellStyle name="Input 2 2 3 4 2 2" xfId="3756" xr:uid="{00000000-0005-0000-0000-00009C0F0000}"/>
    <cellStyle name="Input 2 2 3 4 2 3" xfId="3757" xr:uid="{00000000-0005-0000-0000-00009D0F0000}"/>
    <cellStyle name="Input 2 2 3 4 2 4" xfId="3758" xr:uid="{00000000-0005-0000-0000-00009E0F0000}"/>
    <cellStyle name="Input 2 2 3 4 2 5" xfId="3759" xr:uid="{00000000-0005-0000-0000-00009F0F0000}"/>
    <cellStyle name="Input 2 2 3 4 2 6" xfId="3760" xr:uid="{00000000-0005-0000-0000-0000A00F0000}"/>
    <cellStyle name="Input 2 2 3 4 3" xfId="3761" xr:uid="{00000000-0005-0000-0000-0000A10F0000}"/>
    <cellStyle name="Input 2 2 3 4 3 2" xfId="3762" xr:uid="{00000000-0005-0000-0000-0000A20F0000}"/>
    <cellStyle name="Input 2 2 3 4 4" xfId="3763" xr:uid="{00000000-0005-0000-0000-0000A30F0000}"/>
    <cellStyle name="Input 2 2 3 4 5" xfId="3764" xr:uid="{00000000-0005-0000-0000-0000A40F0000}"/>
    <cellStyle name="Input 2 2 3 4 6" xfId="3765" xr:uid="{00000000-0005-0000-0000-0000A50F0000}"/>
    <cellStyle name="Input 2 2 3 4 7" xfId="3766" xr:uid="{00000000-0005-0000-0000-0000A60F0000}"/>
    <cellStyle name="Input 2 2 3 5" xfId="3767" xr:uid="{00000000-0005-0000-0000-0000A70F0000}"/>
    <cellStyle name="Input 2 2 3 5 2" xfId="3768" xr:uid="{00000000-0005-0000-0000-0000A80F0000}"/>
    <cellStyle name="Input 2 2 3 5 2 2" xfId="3769" xr:uid="{00000000-0005-0000-0000-0000A90F0000}"/>
    <cellStyle name="Input 2 2 3 5 2 3" xfId="3770" xr:uid="{00000000-0005-0000-0000-0000AA0F0000}"/>
    <cellStyle name="Input 2 2 3 5 2 4" xfId="3771" xr:uid="{00000000-0005-0000-0000-0000AB0F0000}"/>
    <cellStyle name="Input 2 2 3 5 2 5" xfId="3772" xr:uid="{00000000-0005-0000-0000-0000AC0F0000}"/>
    <cellStyle name="Input 2 2 3 5 2 6" xfId="3773" xr:uid="{00000000-0005-0000-0000-0000AD0F0000}"/>
    <cellStyle name="Input 2 2 3 5 3" xfId="3774" xr:uid="{00000000-0005-0000-0000-0000AE0F0000}"/>
    <cellStyle name="Input 2 2 3 5 3 2" xfId="3775" xr:uid="{00000000-0005-0000-0000-0000AF0F0000}"/>
    <cellStyle name="Input 2 2 3 5 4" xfId="3776" xr:uid="{00000000-0005-0000-0000-0000B00F0000}"/>
    <cellStyle name="Input 2 2 3 5 5" xfId="3777" xr:uid="{00000000-0005-0000-0000-0000B10F0000}"/>
    <cellStyle name="Input 2 2 3 5 6" xfId="3778" xr:uid="{00000000-0005-0000-0000-0000B20F0000}"/>
    <cellStyle name="Input 2 2 3 5 7" xfId="3779" xr:uid="{00000000-0005-0000-0000-0000B30F0000}"/>
    <cellStyle name="Input 2 2 3 6" xfId="3780" xr:uid="{00000000-0005-0000-0000-0000B40F0000}"/>
    <cellStyle name="Input 2 2 3 6 2" xfId="3781" xr:uid="{00000000-0005-0000-0000-0000B50F0000}"/>
    <cellStyle name="Input 2 2 3 6 2 2" xfId="3782" xr:uid="{00000000-0005-0000-0000-0000B60F0000}"/>
    <cellStyle name="Input 2 2 3 6 2 3" xfId="3783" xr:uid="{00000000-0005-0000-0000-0000B70F0000}"/>
    <cellStyle name="Input 2 2 3 6 2 4" xfId="3784" xr:uid="{00000000-0005-0000-0000-0000B80F0000}"/>
    <cellStyle name="Input 2 2 3 6 2 5" xfId="3785" xr:uid="{00000000-0005-0000-0000-0000B90F0000}"/>
    <cellStyle name="Input 2 2 3 6 2 6" xfId="3786" xr:uid="{00000000-0005-0000-0000-0000BA0F0000}"/>
    <cellStyle name="Input 2 2 3 6 3" xfId="3787" xr:uid="{00000000-0005-0000-0000-0000BB0F0000}"/>
    <cellStyle name="Input 2 2 3 6 3 2" xfId="3788" xr:uid="{00000000-0005-0000-0000-0000BC0F0000}"/>
    <cellStyle name="Input 2 2 3 6 4" xfId="3789" xr:uid="{00000000-0005-0000-0000-0000BD0F0000}"/>
    <cellStyle name="Input 2 2 3 6 5" xfId="3790" xr:uid="{00000000-0005-0000-0000-0000BE0F0000}"/>
    <cellStyle name="Input 2 2 3 6 6" xfId="3791" xr:uid="{00000000-0005-0000-0000-0000BF0F0000}"/>
    <cellStyle name="Input 2 2 3 6 7" xfId="3792" xr:uid="{00000000-0005-0000-0000-0000C00F0000}"/>
    <cellStyle name="Input 2 2 3 7" xfId="3793" xr:uid="{00000000-0005-0000-0000-0000C10F0000}"/>
    <cellStyle name="Input 2 2 3 7 2" xfId="3794" xr:uid="{00000000-0005-0000-0000-0000C20F0000}"/>
    <cellStyle name="Input 2 2 3 7 2 2" xfId="3795" xr:uid="{00000000-0005-0000-0000-0000C30F0000}"/>
    <cellStyle name="Input 2 2 3 7 2 3" xfId="3796" xr:uid="{00000000-0005-0000-0000-0000C40F0000}"/>
    <cellStyle name="Input 2 2 3 7 2 4" xfId="3797" xr:uid="{00000000-0005-0000-0000-0000C50F0000}"/>
    <cellStyle name="Input 2 2 3 7 2 5" xfId="3798" xr:uid="{00000000-0005-0000-0000-0000C60F0000}"/>
    <cellStyle name="Input 2 2 3 7 2 6" xfId="3799" xr:uid="{00000000-0005-0000-0000-0000C70F0000}"/>
    <cellStyle name="Input 2 2 3 7 3" xfId="3800" xr:uid="{00000000-0005-0000-0000-0000C80F0000}"/>
    <cellStyle name="Input 2 2 3 7 3 2" xfId="3801" xr:uid="{00000000-0005-0000-0000-0000C90F0000}"/>
    <cellStyle name="Input 2 2 3 7 4" xfId="3802" xr:uid="{00000000-0005-0000-0000-0000CA0F0000}"/>
    <cellStyle name="Input 2 2 3 7 5" xfId="3803" xr:uid="{00000000-0005-0000-0000-0000CB0F0000}"/>
    <cellStyle name="Input 2 2 3 7 6" xfId="3804" xr:uid="{00000000-0005-0000-0000-0000CC0F0000}"/>
    <cellStyle name="Input 2 2 3 7 7" xfId="3805" xr:uid="{00000000-0005-0000-0000-0000CD0F0000}"/>
    <cellStyle name="Input 2 2 3 8" xfId="3806" xr:uid="{00000000-0005-0000-0000-0000CE0F0000}"/>
    <cellStyle name="Input 2 2 3 8 2" xfId="3807" xr:uid="{00000000-0005-0000-0000-0000CF0F0000}"/>
    <cellStyle name="Input 2 2 3 8 2 2" xfId="3808" xr:uid="{00000000-0005-0000-0000-0000D00F0000}"/>
    <cellStyle name="Input 2 2 3 8 2 3" xfId="3809" xr:uid="{00000000-0005-0000-0000-0000D10F0000}"/>
    <cellStyle name="Input 2 2 3 8 2 4" xfId="3810" xr:uid="{00000000-0005-0000-0000-0000D20F0000}"/>
    <cellStyle name="Input 2 2 3 8 2 5" xfId="3811" xr:uid="{00000000-0005-0000-0000-0000D30F0000}"/>
    <cellStyle name="Input 2 2 3 8 2 6" xfId="3812" xr:uid="{00000000-0005-0000-0000-0000D40F0000}"/>
    <cellStyle name="Input 2 2 3 8 3" xfId="3813" xr:uid="{00000000-0005-0000-0000-0000D50F0000}"/>
    <cellStyle name="Input 2 2 3 8 3 2" xfId="3814" xr:uid="{00000000-0005-0000-0000-0000D60F0000}"/>
    <cellStyle name="Input 2 2 3 8 4" xfId="3815" xr:uid="{00000000-0005-0000-0000-0000D70F0000}"/>
    <cellStyle name="Input 2 2 3 8 5" xfId="3816" xr:uid="{00000000-0005-0000-0000-0000D80F0000}"/>
    <cellStyle name="Input 2 2 3 8 6" xfId="3817" xr:uid="{00000000-0005-0000-0000-0000D90F0000}"/>
    <cellStyle name="Input 2 2 3 8 7" xfId="3818" xr:uid="{00000000-0005-0000-0000-0000DA0F0000}"/>
    <cellStyle name="Input 2 2 3 9" xfId="3819" xr:uid="{00000000-0005-0000-0000-0000DB0F0000}"/>
    <cellStyle name="Input 2 2 3 9 2" xfId="3820" xr:uid="{00000000-0005-0000-0000-0000DC0F0000}"/>
    <cellStyle name="Input 2 2 3 9 3" xfId="3821" xr:uid="{00000000-0005-0000-0000-0000DD0F0000}"/>
    <cellStyle name="Input 2 2 3 9 4" xfId="3822" xr:uid="{00000000-0005-0000-0000-0000DE0F0000}"/>
    <cellStyle name="Input 2 2 3 9 5" xfId="3823" xr:uid="{00000000-0005-0000-0000-0000DF0F0000}"/>
    <cellStyle name="Input 2 2 3 9 6" xfId="3824" xr:uid="{00000000-0005-0000-0000-0000E00F0000}"/>
    <cellStyle name="Input 2 2 3_Subsidy" xfId="3825" xr:uid="{00000000-0005-0000-0000-0000E10F0000}"/>
    <cellStyle name="Input 2 2 4" xfId="3826" xr:uid="{00000000-0005-0000-0000-0000E20F0000}"/>
    <cellStyle name="Input 2 2 4 10" xfId="3827" xr:uid="{00000000-0005-0000-0000-0000E30F0000}"/>
    <cellStyle name="Input 2 2 4 10 2" xfId="3828" xr:uid="{00000000-0005-0000-0000-0000E40F0000}"/>
    <cellStyle name="Input 2 2 4 11" xfId="3829" xr:uid="{00000000-0005-0000-0000-0000E50F0000}"/>
    <cellStyle name="Input 2 2 4 12" xfId="3830" xr:uid="{00000000-0005-0000-0000-0000E60F0000}"/>
    <cellStyle name="Input 2 2 4 13" xfId="3831" xr:uid="{00000000-0005-0000-0000-0000E70F0000}"/>
    <cellStyle name="Input 2 2 4 14" xfId="3832" xr:uid="{00000000-0005-0000-0000-0000E80F0000}"/>
    <cellStyle name="Input 2 2 4 2" xfId="3833" xr:uid="{00000000-0005-0000-0000-0000E90F0000}"/>
    <cellStyle name="Input 2 2 4 2 2" xfId="3834" xr:uid="{00000000-0005-0000-0000-0000EA0F0000}"/>
    <cellStyle name="Input 2 2 4 2 2 2" xfId="3835" xr:uid="{00000000-0005-0000-0000-0000EB0F0000}"/>
    <cellStyle name="Input 2 2 4 2 2 2 2" xfId="3836" xr:uid="{00000000-0005-0000-0000-0000EC0F0000}"/>
    <cellStyle name="Input 2 2 4 2 2 2 3" xfId="3837" xr:uid="{00000000-0005-0000-0000-0000ED0F0000}"/>
    <cellStyle name="Input 2 2 4 2 2 2 4" xfId="3838" xr:uid="{00000000-0005-0000-0000-0000EE0F0000}"/>
    <cellStyle name="Input 2 2 4 2 2 2 5" xfId="3839" xr:uid="{00000000-0005-0000-0000-0000EF0F0000}"/>
    <cellStyle name="Input 2 2 4 2 2 2 6" xfId="3840" xr:uid="{00000000-0005-0000-0000-0000F00F0000}"/>
    <cellStyle name="Input 2 2 4 2 2 3" xfId="3841" xr:uid="{00000000-0005-0000-0000-0000F10F0000}"/>
    <cellStyle name="Input 2 2 4 2 2 3 2" xfId="3842" xr:uid="{00000000-0005-0000-0000-0000F20F0000}"/>
    <cellStyle name="Input 2 2 4 2 2 4" xfId="3843" xr:uid="{00000000-0005-0000-0000-0000F30F0000}"/>
    <cellStyle name="Input 2 2 4 2 2 5" xfId="3844" xr:uid="{00000000-0005-0000-0000-0000F40F0000}"/>
    <cellStyle name="Input 2 2 4 2 2 6" xfId="3845" xr:uid="{00000000-0005-0000-0000-0000F50F0000}"/>
    <cellStyle name="Input 2 2 4 2 2 7" xfId="3846" xr:uid="{00000000-0005-0000-0000-0000F60F0000}"/>
    <cellStyle name="Input 2 2 4 2 3" xfId="3847" xr:uid="{00000000-0005-0000-0000-0000F70F0000}"/>
    <cellStyle name="Input 2 2 4 2 3 2" xfId="3848" xr:uid="{00000000-0005-0000-0000-0000F80F0000}"/>
    <cellStyle name="Input 2 2 4 2 3 3" xfId="3849" xr:uid="{00000000-0005-0000-0000-0000F90F0000}"/>
    <cellStyle name="Input 2 2 4 2 3 4" xfId="3850" xr:uid="{00000000-0005-0000-0000-0000FA0F0000}"/>
    <cellStyle name="Input 2 2 4 2 3 5" xfId="3851" xr:uid="{00000000-0005-0000-0000-0000FB0F0000}"/>
    <cellStyle name="Input 2 2 4 2 3 6" xfId="3852" xr:uid="{00000000-0005-0000-0000-0000FC0F0000}"/>
    <cellStyle name="Input 2 2 4 2 4" xfId="3853" xr:uid="{00000000-0005-0000-0000-0000FD0F0000}"/>
    <cellStyle name="Input 2 2 4 2 4 2" xfId="3854" xr:uid="{00000000-0005-0000-0000-0000FE0F0000}"/>
    <cellStyle name="Input 2 2 4 2 5" xfId="3855" xr:uid="{00000000-0005-0000-0000-0000FF0F0000}"/>
    <cellStyle name="Input 2 2 4 2 6" xfId="3856" xr:uid="{00000000-0005-0000-0000-000000100000}"/>
    <cellStyle name="Input 2 2 4 2 7" xfId="3857" xr:uid="{00000000-0005-0000-0000-000001100000}"/>
    <cellStyle name="Input 2 2 4 2 8" xfId="3858" xr:uid="{00000000-0005-0000-0000-000002100000}"/>
    <cellStyle name="Input 2 2 4 2_Subsidy" xfId="3859" xr:uid="{00000000-0005-0000-0000-000003100000}"/>
    <cellStyle name="Input 2 2 4 3" xfId="3860" xr:uid="{00000000-0005-0000-0000-000004100000}"/>
    <cellStyle name="Input 2 2 4 3 2" xfId="3861" xr:uid="{00000000-0005-0000-0000-000005100000}"/>
    <cellStyle name="Input 2 2 4 3 2 2" xfId="3862" xr:uid="{00000000-0005-0000-0000-000006100000}"/>
    <cellStyle name="Input 2 2 4 3 2 3" xfId="3863" xr:uid="{00000000-0005-0000-0000-000007100000}"/>
    <cellStyle name="Input 2 2 4 3 2 4" xfId="3864" xr:uid="{00000000-0005-0000-0000-000008100000}"/>
    <cellStyle name="Input 2 2 4 3 2 5" xfId="3865" xr:uid="{00000000-0005-0000-0000-000009100000}"/>
    <cellStyle name="Input 2 2 4 3 2 6" xfId="3866" xr:uid="{00000000-0005-0000-0000-00000A100000}"/>
    <cellStyle name="Input 2 2 4 3 3" xfId="3867" xr:uid="{00000000-0005-0000-0000-00000B100000}"/>
    <cellStyle name="Input 2 2 4 3 3 2" xfId="3868" xr:uid="{00000000-0005-0000-0000-00000C100000}"/>
    <cellStyle name="Input 2 2 4 3 4" xfId="3869" xr:uid="{00000000-0005-0000-0000-00000D100000}"/>
    <cellStyle name="Input 2 2 4 3 5" xfId="3870" xr:uid="{00000000-0005-0000-0000-00000E100000}"/>
    <cellStyle name="Input 2 2 4 3 6" xfId="3871" xr:uid="{00000000-0005-0000-0000-00000F100000}"/>
    <cellStyle name="Input 2 2 4 3 7" xfId="3872" xr:uid="{00000000-0005-0000-0000-000010100000}"/>
    <cellStyle name="Input 2 2 4 4" xfId="3873" xr:uid="{00000000-0005-0000-0000-000011100000}"/>
    <cellStyle name="Input 2 2 4 4 2" xfId="3874" xr:uid="{00000000-0005-0000-0000-000012100000}"/>
    <cellStyle name="Input 2 2 4 4 2 2" xfId="3875" xr:uid="{00000000-0005-0000-0000-000013100000}"/>
    <cellStyle name="Input 2 2 4 4 2 3" xfId="3876" xr:uid="{00000000-0005-0000-0000-000014100000}"/>
    <cellStyle name="Input 2 2 4 4 2 4" xfId="3877" xr:uid="{00000000-0005-0000-0000-000015100000}"/>
    <cellStyle name="Input 2 2 4 4 2 5" xfId="3878" xr:uid="{00000000-0005-0000-0000-000016100000}"/>
    <cellStyle name="Input 2 2 4 4 2 6" xfId="3879" xr:uid="{00000000-0005-0000-0000-000017100000}"/>
    <cellStyle name="Input 2 2 4 4 3" xfId="3880" xr:uid="{00000000-0005-0000-0000-000018100000}"/>
    <cellStyle name="Input 2 2 4 4 3 2" xfId="3881" xr:uid="{00000000-0005-0000-0000-000019100000}"/>
    <cellStyle name="Input 2 2 4 4 4" xfId="3882" xr:uid="{00000000-0005-0000-0000-00001A100000}"/>
    <cellStyle name="Input 2 2 4 4 5" xfId="3883" xr:uid="{00000000-0005-0000-0000-00001B100000}"/>
    <cellStyle name="Input 2 2 4 4 6" xfId="3884" xr:uid="{00000000-0005-0000-0000-00001C100000}"/>
    <cellStyle name="Input 2 2 4 4 7" xfId="3885" xr:uid="{00000000-0005-0000-0000-00001D100000}"/>
    <cellStyle name="Input 2 2 4 5" xfId="3886" xr:uid="{00000000-0005-0000-0000-00001E100000}"/>
    <cellStyle name="Input 2 2 4 5 2" xfId="3887" xr:uid="{00000000-0005-0000-0000-00001F100000}"/>
    <cellStyle name="Input 2 2 4 5 2 2" xfId="3888" xr:uid="{00000000-0005-0000-0000-000020100000}"/>
    <cellStyle name="Input 2 2 4 5 2 3" xfId="3889" xr:uid="{00000000-0005-0000-0000-000021100000}"/>
    <cellStyle name="Input 2 2 4 5 2 4" xfId="3890" xr:uid="{00000000-0005-0000-0000-000022100000}"/>
    <cellStyle name="Input 2 2 4 5 2 5" xfId="3891" xr:uid="{00000000-0005-0000-0000-000023100000}"/>
    <cellStyle name="Input 2 2 4 5 2 6" xfId="3892" xr:uid="{00000000-0005-0000-0000-000024100000}"/>
    <cellStyle name="Input 2 2 4 5 3" xfId="3893" xr:uid="{00000000-0005-0000-0000-000025100000}"/>
    <cellStyle name="Input 2 2 4 5 3 2" xfId="3894" xr:uid="{00000000-0005-0000-0000-000026100000}"/>
    <cellStyle name="Input 2 2 4 5 4" xfId="3895" xr:uid="{00000000-0005-0000-0000-000027100000}"/>
    <cellStyle name="Input 2 2 4 5 5" xfId="3896" xr:uid="{00000000-0005-0000-0000-000028100000}"/>
    <cellStyle name="Input 2 2 4 5 6" xfId="3897" xr:uid="{00000000-0005-0000-0000-000029100000}"/>
    <cellStyle name="Input 2 2 4 5 7" xfId="3898" xr:uid="{00000000-0005-0000-0000-00002A100000}"/>
    <cellStyle name="Input 2 2 4 6" xfId="3899" xr:uid="{00000000-0005-0000-0000-00002B100000}"/>
    <cellStyle name="Input 2 2 4 6 2" xfId="3900" xr:uid="{00000000-0005-0000-0000-00002C100000}"/>
    <cellStyle name="Input 2 2 4 6 2 2" xfId="3901" xr:uid="{00000000-0005-0000-0000-00002D100000}"/>
    <cellStyle name="Input 2 2 4 6 2 3" xfId="3902" xr:uid="{00000000-0005-0000-0000-00002E100000}"/>
    <cellStyle name="Input 2 2 4 6 2 4" xfId="3903" xr:uid="{00000000-0005-0000-0000-00002F100000}"/>
    <cellStyle name="Input 2 2 4 6 2 5" xfId="3904" xr:uid="{00000000-0005-0000-0000-000030100000}"/>
    <cellStyle name="Input 2 2 4 6 2 6" xfId="3905" xr:uid="{00000000-0005-0000-0000-000031100000}"/>
    <cellStyle name="Input 2 2 4 6 3" xfId="3906" xr:uid="{00000000-0005-0000-0000-000032100000}"/>
    <cellStyle name="Input 2 2 4 6 3 2" xfId="3907" xr:uid="{00000000-0005-0000-0000-000033100000}"/>
    <cellStyle name="Input 2 2 4 6 4" xfId="3908" xr:uid="{00000000-0005-0000-0000-000034100000}"/>
    <cellStyle name="Input 2 2 4 6 5" xfId="3909" xr:uid="{00000000-0005-0000-0000-000035100000}"/>
    <cellStyle name="Input 2 2 4 6 6" xfId="3910" xr:uid="{00000000-0005-0000-0000-000036100000}"/>
    <cellStyle name="Input 2 2 4 6 7" xfId="3911" xr:uid="{00000000-0005-0000-0000-000037100000}"/>
    <cellStyle name="Input 2 2 4 7" xfId="3912" xr:uid="{00000000-0005-0000-0000-000038100000}"/>
    <cellStyle name="Input 2 2 4 7 2" xfId="3913" xr:uid="{00000000-0005-0000-0000-000039100000}"/>
    <cellStyle name="Input 2 2 4 7 2 2" xfId="3914" xr:uid="{00000000-0005-0000-0000-00003A100000}"/>
    <cellStyle name="Input 2 2 4 7 2 3" xfId="3915" xr:uid="{00000000-0005-0000-0000-00003B100000}"/>
    <cellStyle name="Input 2 2 4 7 2 4" xfId="3916" xr:uid="{00000000-0005-0000-0000-00003C100000}"/>
    <cellStyle name="Input 2 2 4 7 2 5" xfId="3917" xr:uid="{00000000-0005-0000-0000-00003D100000}"/>
    <cellStyle name="Input 2 2 4 7 2 6" xfId="3918" xr:uid="{00000000-0005-0000-0000-00003E100000}"/>
    <cellStyle name="Input 2 2 4 7 3" xfId="3919" xr:uid="{00000000-0005-0000-0000-00003F100000}"/>
    <cellStyle name="Input 2 2 4 7 3 2" xfId="3920" xr:uid="{00000000-0005-0000-0000-000040100000}"/>
    <cellStyle name="Input 2 2 4 7 4" xfId="3921" xr:uid="{00000000-0005-0000-0000-000041100000}"/>
    <cellStyle name="Input 2 2 4 7 5" xfId="3922" xr:uid="{00000000-0005-0000-0000-000042100000}"/>
    <cellStyle name="Input 2 2 4 7 6" xfId="3923" xr:uid="{00000000-0005-0000-0000-000043100000}"/>
    <cellStyle name="Input 2 2 4 7 7" xfId="3924" xr:uid="{00000000-0005-0000-0000-000044100000}"/>
    <cellStyle name="Input 2 2 4 8" xfId="3925" xr:uid="{00000000-0005-0000-0000-000045100000}"/>
    <cellStyle name="Input 2 2 4 8 2" xfId="3926" xr:uid="{00000000-0005-0000-0000-000046100000}"/>
    <cellStyle name="Input 2 2 4 8 2 2" xfId="3927" xr:uid="{00000000-0005-0000-0000-000047100000}"/>
    <cellStyle name="Input 2 2 4 8 2 3" xfId="3928" xr:uid="{00000000-0005-0000-0000-000048100000}"/>
    <cellStyle name="Input 2 2 4 8 2 4" xfId="3929" xr:uid="{00000000-0005-0000-0000-000049100000}"/>
    <cellStyle name="Input 2 2 4 8 2 5" xfId="3930" xr:uid="{00000000-0005-0000-0000-00004A100000}"/>
    <cellStyle name="Input 2 2 4 8 2 6" xfId="3931" xr:uid="{00000000-0005-0000-0000-00004B100000}"/>
    <cellStyle name="Input 2 2 4 8 3" xfId="3932" xr:uid="{00000000-0005-0000-0000-00004C100000}"/>
    <cellStyle name="Input 2 2 4 8 3 2" xfId="3933" xr:uid="{00000000-0005-0000-0000-00004D100000}"/>
    <cellStyle name="Input 2 2 4 8 4" xfId="3934" xr:uid="{00000000-0005-0000-0000-00004E100000}"/>
    <cellStyle name="Input 2 2 4 8 5" xfId="3935" xr:uid="{00000000-0005-0000-0000-00004F100000}"/>
    <cellStyle name="Input 2 2 4 8 6" xfId="3936" xr:uid="{00000000-0005-0000-0000-000050100000}"/>
    <cellStyle name="Input 2 2 4 8 7" xfId="3937" xr:uid="{00000000-0005-0000-0000-000051100000}"/>
    <cellStyle name="Input 2 2 4 9" xfId="3938" xr:uid="{00000000-0005-0000-0000-000052100000}"/>
    <cellStyle name="Input 2 2 4 9 2" xfId="3939" xr:uid="{00000000-0005-0000-0000-000053100000}"/>
    <cellStyle name="Input 2 2 4 9 3" xfId="3940" xr:uid="{00000000-0005-0000-0000-000054100000}"/>
    <cellStyle name="Input 2 2 4 9 4" xfId="3941" xr:uid="{00000000-0005-0000-0000-000055100000}"/>
    <cellStyle name="Input 2 2 4 9 5" xfId="3942" xr:uid="{00000000-0005-0000-0000-000056100000}"/>
    <cellStyle name="Input 2 2 4 9 6" xfId="3943" xr:uid="{00000000-0005-0000-0000-000057100000}"/>
    <cellStyle name="Input 2 2 4_Subsidy" xfId="3944" xr:uid="{00000000-0005-0000-0000-000058100000}"/>
    <cellStyle name="Input 2 2 5" xfId="3945" xr:uid="{00000000-0005-0000-0000-000059100000}"/>
    <cellStyle name="Input 2 2 5 10" xfId="3946" xr:uid="{00000000-0005-0000-0000-00005A100000}"/>
    <cellStyle name="Input 2 2 5 10 2" xfId="3947" xr:uid="{00000000-0005-0000-0000-00005B100000}"/>
    <cellStyle name="Input 2 2 5 11" xfId="3948" xr:uid="{00000000-0005-0000-0000-00005C100000}"/>
    <cellStyle name="Input 2 2 5 12" xfId="3949" xr:uid="{00000000-0005-0000-0000-00005D100000}"/>
    <cellStyle name="Input 2 2 5 13" xfId="3950" xr:uid="{00000000-0005-0000-0000-00005E100000}"/>
    <cellStyle name="Input 2 2 5 14" xfId="3951" xr:uid="{00000000-0005-0000-0000-00005F100000}"/>
    <cellStyle name="Input 2 2 5 2" xfId="3952" xr:uid="{00000000-0005-0000-0000-000060100000}"/>
    <cellStyle name="Input 2 2 5 2 2" xfId="3953" xr:uid="{00000000-0005-0000-0000-000061100000}"/>
    <cellStyle name="Input 2 2 5 2 2 2" xfId="3954" xr:uid="{00000000-0005-0000-0000-000062100000}"/>
    <cellStyle name="Input 2 2 5 2 2 2 2" xfId="3955" xr:uid="{00000000-0005-0000-0000-000063100000}"/>
    <cellStyle name="Input 2 2 5 2 2 2 3" xfId="3956" xr:uid="{00000000-0005-0000-0000-000064100000}"/>
    <cellStyle name="Input 2 2 5 2 2 2 4" xfId="3957" xr:uid="{00000000-0005-0000-0000-000065100000}"/>
    <cellStyle name="Input 2 2 5 2 2 2 5" xfId="3958" xr:uid="{00000000-0005-0000-0000-000066100000}"/>
    <cellStyle name="Input 2 2 5 2 2 2 6" xfId="3959" xr:uid="{00000000-0005-0000-0000-000067100000}"/>
    <cellStyle name="Input 2 2 5 2 2 3" xfId="3960" xr:uid="{00000000-0005-0000-0000-000068100000}"/>
    <cellStyle name="Input 2 2 5 2 2 3 2" xfId="3961" xr:uid="{00000000-0005-0000-0000-000069100000}"/>
    <cellStyle name="Input 2 2 5 2 2 4" xfId="3962" xr:uid="{00000000-0005-0000-0000-00006A100000}"/>
    <cellStyle name="Input 2 2 5 2 2 5" xfId="3963" xr:uid="{00000000-0005-0000-0000-00006B100000}"/>
    <cellStyle name="Input 2 2 5 2 2 6" xfId="3964" xr:uid="{00000000-0005-0000-0000-00006C100000}"/>
    <cellStyle name="Input 2 2 5 2 2 7" xfId="3965" xr:uid="{00000000-0005-0000-0000-00006D100000}"/>
    <cellStyle name="Input 2 2 5 2 3" xfId="3966" xr:uid="{00000000-0005-0000-0000-00006E100000}"/>
    <cellStyle name="Input 2 2 5 2 3 2" xfId="3967" xr:uid="{00000000-0005-0000-0000-00006F100000}"/>
    <cellStyle name="Input 2 2 5 2 3 3" xfId="3968" xr:uid="{00000000-0005-0000-0000-000070100000}"/>
    <cellStyle name="Input 2 2 5 2 3 4" xfId="3969" xr:uid="{00000000-0005-0000-0000-000071100000}"/>
    <cellStyle name="Input 2 2 5 2 3 5" xfId="3970" xr:uid="{00000000-0005-0000-0000-000072100000}"/>
    <cellStyle name="Input 2 2 5 2 3 6" xfId="3971" xr:uid="{00000000-0005-0000-0000-000073100000}"/>
    <cellStyle name="Input 2 2 5 2 4" xfId="3972" xr:uid="{00000000-0005-0000-0000-000074100000}"/>
    <cellStyle name="Input 2 2 5 2 4 2" xfId="3973" xr:uid="{00000000-0005-0000-0000-000075100000}"/>
    <cellStyle name="Input 2 2 5 2 5" xfId="3974" xr:uid="{00000000-0005-0000-0000-000076100000}"/>
    <cellStyle name="Input 2 2 5 2 6" xfId="3975" xr:uid="{00000000-0005-0000-0000-000077100000}"/>
    <cellStyle name="Input 2 2 5 2 7" xfId="3976" xr:uid="{00000000-0005-0000-0000-000078100000}"/>
    <cellStyle name="Input 2 2 5 2 8" xfId="3977" xr:uid="{00000000-0005-0000-0000-000079100000}"/>
    <cellStyle name="Input 2 2 5 2_Subsidy" xfId="3978" xr:uid="{00000000-0005-0000-0000-00007A100000}"/>
    <cellStyle name="Input 2 2 5 3" xfId="3979" xr:uid="{00000000-0005-0000-0000-00007B100000}"/>
    <cellStyle name="Input 2 2 5 3 2" xfId="3980" xr:uid="{00000000-0005-0000-0000-00007C100000}"/>
    <cellStyle name="Input 2 2 5 3 2 2" xfId="3981" xr:uid="{00000000-0005-0000-0000-00007D100000}"/>
    <cellStyle name="Input 2 2 5 3 2 3" xfId="3982" xr:uid="{00000000-0005-0000-0000-00007E100000}"/>
    <cellStyle name="Input 2 2 5 3 2 4" xfId="3983" xr:uid="{00000000-0005-0000-0000-00007F100000}"/>
    <cellStyle name="Input 2 2 5 3 2 5" xfId="3984" xr:uid="{00000000-0005-0000-0000-000080100000}"/>
    <cellStyle name="Input 2 2 5 3 2 6" xfId="3985" xr:uid="{00000000-0005-0000-0000-000081100000}"/>
    <cellStyle name="Input 2 2 5 3 3" xfId="3986" xr:uid="{00000000-0005-0000-0000-000082100000}"/>
    <cellStyle name="Input 2 2 5 3 3 2" xfId="3987" xr:uid="{00000000-0005-0000-0000-000083100000}"/>
    <cellStyle name="Input 2 2 5 3 4" xfId="3988" xr:uid="{00000000-0005-0000-0000-000084100000}"/>
    <cellStyle name="Input 2 2 5 3 5" xfId="3989" xr:uid="{00000000-0005-0000-0000-000085100000}"/>
    <cellStyle name="Input 2 2 5 3 6" xfId="3990" xr:uid="{00000000-0005-0000-0000-000086100000}"/>
    <cellStyle name="Input 2 2 5 3 7" xfId="3991" xr:uid="{00000000-0005-0000-0000-000087100000}"/>
    <cellStyle name="Input 2 2 5 4" xfId="3992" xr:uid="{00000000-0005-0000-0000-000088100000}"/>
    <cellStyle name="Input 2 2 5 4 2" xfId="3993" xr:uid="{00000000-0005-0000-0000-000089100000}"/>
    <cellStyle name="Input 2 2 5 4 2 2" xfId="3994" xr:uid="{00000000-0005-0000-0000-00008A100000}"/>
    <cellStyle name="Input 2 2 5 4 2 3" xfId="3995" xr:uid="{00000000-0005-0000-0000-00008B100000}"/>
    <cellStyle name="Input 2 2 5 4 2 4" xfId="3996" xr:uid="{00000000-0005-0000-0000-00008C100000}"/>
    <cellStyle name="Input 2 2 5 4 2 5" xfId="3997" xr:uid="{00000000-0005-0000-0000-00008D100000}"/>
    <cellStyle name="Input 2 2 5 4 2 6" xfId="3998" xr:uid="{00000000-0005-0000-0000-00008E100000}"/>
    <cellStyle name="Input 2 2 5 4 3" xfId="3999" xr:uid="{00000000-0005-0000-0000-00008F100000}"/>
    <cellStyle name="Input 2 2 5 4 3 2" xfId="4000" xr:uid="{00000000-0005-0000-0000-000090100000}"/>
    <cellStyle name="Input 2 2 5 4 4" xfId="4001" xr:uid="{00000000-0005-0000-0000-000091100000}"/>
    <cellStyle name="Input 2 2 5 4 5" xfId="4002" xr:uid="{00000000-0005-0000-0000-000092100000}"/>
    <cellStyle name="Input 2 2 5 4 6" xfId="4003" xr:uid="{00000000-0005-0000-0000-000093100000}"/>
    <cellStyle name="Input 2 2 5 4 7" xfId="4004" xr:uid="{00000000-0005-0000-0000-000094100000}"/>
    <cellStyle name="Input 2 2 5 5" xfId="4005" xr:uid="{00000000-0005-0000-0000-000095100000}"/>
    <cellStyle name="Input 2 2 5 5 2" xfId="4006" xr:uid="{00000000-0005-0000-0000-000096100000}"/>
    <cellStyle name="Input 2 2 5 5 2 2" xfId="4007" xr:uid="{00000000-0005-0000-0000-000097100000}"/>
    <cellStyle name="Input 2 2 5 5 2 3" xfId="4008" xr:uid="{00000000-0005-0000-0000-000098100000}"/>
    <cellStyle name="Input 2 2 5 5 2 4" xfId="4009" xr:uid="{00000000-0005-0000-0000-000099100000}"/>
    <cellStyle name="Input 2 2 5 5 2 5" xfId="4010" xr:uid="{00000000-0005-0000-0000-00009A100000}"/>
    <cellStyle name="Input 2 2 5 5 2 6" xfId="4011" xr:uid="{00000000-0005-0000-0000-00009B100000}"/>
    <cellStyle name="Input 2 2 5 5 3" xfId="4012" xr:uid="{00000000-0005-0000-0000-00009C100000}"/>
    <cellStyle name="Input 2 2 5 5 3 2" xfId="4013" xr:uid="{00000000-0005-0000-0000-00009D100000}"/>
    <cellStyle name="Input 2 2 5 5 4" xfId="4014" xr:uid="{00000000-0005-0000-0000-00009E100000}"/>
    <cellStyle name="Input 2 2 5 5 5" xfId="4015" xr:uid="{00000000-0005-0000-0000-00009F100000}"/>
    <cellStyle name="Input 2 2 5 5 6" xfId="4016" xr:uid="{00000000-0005-0000-0000-0000A0100000}"/>
    <cellStyle name="Input 2 2 5 5 7" xfId="4017" xr:uid="{00000000-0005-0000-0000-0000A1100000}"/>
    <cellStyle name="Input 2 2 5 6" xfId="4018" xr:uid="{00000000-0005-0000-0000-0000A2100000}"/>
    <cellStyle name="Input 2 2 5 6 2" xfId="4019" xr:uid="{00000000-0005-0000-0000-0000A3100000}"/>
    <cellStyle name="Input 2 2 5 6 2 2" xfId="4020" xr:uid="{00000000-0005-0000-0000-0000A4100000}"/>
    <cellStyle name="Input 2 2 5 6 2 3" xfId="4021" xr:uid="{00000000-0005-0000-0000-0000A5100000}"/>
    <cellStyle name="Input 2 2 5 6 2 4" xfId="4022" xr:uid="{00000000-0005-0000-0000-0000A6100000}"/>
    <cellStyle name="Input 2 2 5 6 2 5" xfId="4023" xr:uid="{00000000-0005-0000-0000-0000A7100000}"/>
    <cellStyle name="Input 2 2 5 6 2 6" xfId="4024" xr:uid="{00000000-0005-0000-0000-0000A8100000}"/>
    <cellStyle name="Input 2 2 5 6 3" xfId="4025" xr:uid="{00000000-0005-0000-0000-0000A9100000}"/>
    <cellStyle name="Input 2 2 5 6 3 2" xfId="4026" xr:uid="{00000000-0005-0000-0000-0000AA100000}"/>
    <cellStyle name="Input 2 2 5 6 4" xfId="4027" xr:uid="{00000000-0005-0000-0000-0000AB100000}"/>
    <cellStyle name="Input 2 2 5 6 5" xfId="4028" xr:uid="{00000000-0005-0000-0000-0000AC100000}"/>
    <cellStyle name="Input 2 2 5 6 6" xfId="4029" xr:uid="{00000000-0005-0000-0000-0000AD100000}"/>
    <cellStyle name="Input 2 2 5 6 7" xfId="4030" xr:uid="{00000000-0005-0000-0000-0000AE100000}"/>
    <cellStyle name="Input 2 2 5 7" xfId="4031" xr:uid="{00000000-0005-0000-0000-0000AF100000}"/>
    <cellStyle name="Input 2 2 5 7 2" xfId="4032" xr:uid="{00000000-0005-0000-0000-0000B0100000}"/>
    <cellStyle name="Input 2 2 5 7 2 2" xfId="4033" xr:uid="{00000000-0005-0000-0000-0000B1100000}"/>
    <cellStyle name="Input 2 2 5 7 2 3" xfId="4034" xr:uid="{00000000-0005-0000-0000-0000B2100000}"/>
    <cellStyle name="Input 2 2 5 7 2 4" xfId="4035" xr:uid="{00000000-0005-0000-0000-0000B3100000}"/>
    <cellStyle name="Input 2 2 5 7 2 5" xfId="4036" xr:uid="{00000000-0005-0000-0000-0000B4100000}"/>
    <cellStyle name="Input 2 2 5 7 2 6" xfId="4037" xr:uid="{00000000-0005-0000-0000-0000B5100000}"/>
    <cellStyle name="Input 2 2 5 7 3" xfId="4038" xr:uid="{00000000-0005-0000-0000-0000B6100000}"/>
    <cellStyle name="Input 2 2 5 7 3 2" xfId="4039" xr:uid="{00000000-0005-0000-0000-0000B7100000}"/>
    <cellStyle name="Input 2 2 5 7 4" xfId="4040" xr:uid="{00000000-0005-0000-0000-0000B8100000}"/>
    <cellStyle name="Input 2 2 5 7 5" xfId="4041" xr:uid="{00000000-0005-0000-0000-0000B9100000}"/>
    <cellStyle name="Input 2 2 5 7 6" xfId="4042" xr:uid="{00000000-0005-0000-0000-0000BA100000}"/>
    <cellStyle name="Input 2 2 5 7 7" xfId="4043" xr:uid="{00000000-0005-0000-0000-0000BB100000}"/>
    <cellStyle name="Input 2 2 5 8" xfId="4044" xr:uid="{00000000-0005-0000-0000-0000BC100000}"/>
    <cellStyle name="Input 2 2 5 8 2" xfId="4045" xr:uid="{00000000-0005-0000-0000-0000BD100000}"/>
    <cellStyle name="Input 2 2 5 8 2 2" xfId="4046" xr:uid="{00000000-0005-0000-0000-0000BE100000}"/>
    <cellStyle name="Input 2 2 5 8 2 3" xfId="4047" xr:uid="{00000000-0005-0000-0000-0000BF100000}"/>
    <cellStyle name="Input 2 2 5 8 2 4" xfId="4048" xr:uid="{00000000-0005-0000-0000-0000C0100000}"/>
    <cellStyle name="Input 2 2 5 8 2 5" xfId="4049" xr:uid="{00000000-0005-0000-0000-0000C1100000}"/>
    <cellStyle name="Input 2 2 5 8 2 6" xfId="4050" xr:uid="{00000000-0005-0000-0000-0000C2100000}"/>
    <cellStyle name="Input 2 2 5 8 3" xfId="4051" xr:uid="{00000000-0005-0000-0000-0000C3100000}"/>
    <cellStyle name="Input 2 2 5 8 3 2" xfId="4052" xr:uid="{00000000-0005-0000-0000-0000C4100000}"/>
    <cellStyle name="Input 2 2 5 8 4" xfId="4053" xr:uid="{00000000-0005-0000-0000-0000C5100000}"/>
    <cellStyle name="Input 2 2 5 8 5" xfId="4054" xr:uid="{00000000-0005-0000-0000-0000C6100000}"/>
    <cellStyle name="Input 2 2 5 8 6" xfId="4055" xr:uid="{00000000-0005-0000-0000-0000C7100000}"/>
    <cellStyle name="Input 2 2 5 8 7" xfId="4056" xr:uid="{00000000-0005-0000-0000-0000C8100000}"/>
    <cellStyle name="Input 2 2 5 9" xfId="4057" xr:uid="{00000000-0005-0000-0000-0000C9100000}"/>
    <cellStyle name="Input 2 2 5 9 2" xfId="4058" xr:uid="{00000000-0005-0000-0000-0000CA100000}"/>
    <cellStyle name="Input 2 2 5 9 3" xfId="4059" xr:uid="{00000000-0005-0000-0000-0000CB100000}"/>
    <cellStyle name="Input 2 2 5 9 4" xfId="4060" xr:uid="{00000000-0005-0000-0000-0000CC100000}"/>
    <cellStyle name="Input 2 2 5 9 5" xfId="4061" xr:uid="{00000000-0005-0000-0000-0000CD100000}"/>
    <cellStyle name="Input 2 2 5 9 6" xfId="4062" xr:uid="{00000000-0005-0000-0000-0000CE100000}"/>
    <cellStyle name="Input 2 2 5_Subsidy" xfId="4063" xr:uid="{00000000-0005-0000-0000-0000CF100000}"/>
    <cellStyle name="Input 2 2 6" xfId="4064" xr:uid="{00000000-0005-0000-0000-0000D0100000}"/>
    <cellStyle name="Input 2 2 6 2" xfId="4065" xr:uid="{00000000-0005-0000-0000-0000D1100000}"/>
    <cellStyle name="Input 2 2 6 2 2" xfId="4066" xr:uid="{00000000-0005-0000-0000-0000D2100000}"/>
    <cellStyle name="Input 2 2 6 2 2 2" xfId="4067" xr:uid="{00000000-0005-0000-0000-0000D3100000}"/>
    <cellStyle name="Input 2 2 6 2 2 3" xfId="4068" xr:uid="{00000000-0005-0000-0000-0000D4100000}"/>
    <cellStyle name="Input 2 2 6 2 2 4" xfId="4069" xr:uid="{00000000-0005-0000-0000-0000D5100000}"/>
    <cellStyle name="Input 2 2 6 2 2 5" xfId="4070" xr:uid="{00000000-0005-0000-0000-0000D6100000}"/>
    <cellStyle name="Input 2 2 6 2 2 6" xfId="4071" xr:uid="{00000000-0005-0000-0000-0000D7100000}"/>
    <cellStyle name="Input 2 2 6 2 3" xfId="4072" xr:uid="{00000000-0005-0000-0000-0000D8100000}"/>
    <cellStyle name="Input 2 2 6 2 3 2" xfId="4073" xr:uid="{00000000-0005-0000-0000-0000D9100000}"/>
    <cellStyle name="Input 2 2 6 2 4" xfId="4074" xr:uid="{00000000-0005-0000-0000-0000DA100000}"/>
    <cellStyle name="Input 2 2 6 2 5" xfId="4075" xr:uid="{00000000-0005-0000-0000-0000DB100000}"/>
    <cellStyle name="Input 2 2 6 2 6" xfId="4076" xr:uid="{00000000-0005-0000-0000-0000DC100000}"/>
    <cellStyle name="Input 2 2 6 2 7" xfId="4077" xr:uid="{00000000-0005-0000-0000-0000DD100000}"/>
    <cellStyle name="Input 2 2 6 3" xfId="4078" xr:uid="{00000000-0005-0000-0000-0000DE100000}"/>
    <cellStyle name="Input 2 2 6 3 2" xfId="4079" xr:uid="{00000000-0005-0000-0000-0000DF100000}"/>
    <cellStyle name="Input 2 2 6 3 3" xfId="4080" xr:uid="{00000000-0005-0000-0000-0000E0100000}"/>
    <cellStyle name="Input 2 2 6 3 4" xfId="4081" xr:uid="{00000000-0005-0000-0000-0000E1100000}"/>
    <cellStyle name="Input 2 2 6 3 5" xfId="4082" xr:uid="{00000000-0005-0000-0000-0000E2100000}"/>
    <cellStyle name="Input 2 2 6 3 6" xfId="4083" xr:uid="{00000000-0005-0000-0000-0000E3100000}"/>
    <cellStyle name="Input 2 2 6 4" xfId="4084" xr:uid="{00000000-0005-0000-0000-0000E4100000}"/>
    <cellStyle name="Input 2 2 6 4 2" xfId="4085" xr:uid="{00000000-0005-0000-0000-0000E5100000}"/>
    <cellStyle name="Input 2 2 6 5" xfId="4086" xr:uid="{00000000-0005-0000-0000-0000E6100000}"/>
    <cellStyle name="Input 2 2 6 6" xfId="4087" xr:uid="{00000000-0005-0000-0000-0000E7100000}"/>
    <cellStyle name="Input 2 2 6 7" xfId="4088" xr:uid="{00000000-0005-0000-0000-0000E8100000}"/>
    <cellStyle name="Input 2 2 6 8" xfId="4089" xr:uid="{00000000-0005-0000-0000-0000E9100000}"/>
    <cellStyle name="Input 2 2 6_Subsidy" xfId="4090" xr:uid="{00000000-0005-0000-0000-0000EA100000}"/>
    <cellStyle name="Input 2 2 7" xfId="4091" xr:uid="{00000000-0005-0000-0000-0000EB100000}"/>
    <cellStyle name="Input 2 2 7 2" xfId="4092" xr:uid="{00000000-0005-0000-0000-0000EC100000}"/>
    <cellStyle name="Input 2 2 7 2 2" xfId="4093" xr:uid="{00000000-0005-0000-0000-0000ED100000}"/>
    <cellStyle name="Input 2 2 7 2 3" xfId="4094" xr:uid="{00000000-0005-0000-0000-0000EE100000}"/>
    <cellStyle name="Input 2 2 7 2 4" xfId="4095" xr:uid="{00000000-0005-0000-0000-0000EF100000}"/>
    <cellStyle name="Input 2 2 7 2 5" xfId="4096" xr:uid="{00000000-0005-0000-0000-0000F0100000}"/>
    <cellStyle name="Input 2 2 7 2 6" xfId="4097" xr:uid="{00000000-0005-0000-0000-0000F1100000}"/>
    <cellStyle name="Input 2 2 7 3" xfId="4098" xr:uid="{00000000-0005-0000-0000-0000F2100000}"/>
    <cellStyle name="Input 2 2 7 3 2" xfId="4099" xr:uid="{00000000-0005-0000-0000-0000F3100000}"/>
    <cellStyle name="Input 2 2 7 4" xfId="4100" xr:uid="{00000000-0005-0000-0000-0000F4100000}"/>
    <cellStyle name="Input 2 2 7 5" xfId="4101" xr:uid="{00000000-0005-0000-0000-0000F5100000}"/>
    <cellStyle name="Input 2 2 7 6" xfId="4102" xr:uid="{00000000-0005-0000-0000-0000F6100000}"/>
    <cellStyle name="Input 2 2 7 7" xfId="4103" xr:uid="{00000000-0005-0000-0000-0000F7100000}"/>
    <cellStyle name="Input 2 2 8" xfId="4104" xr:uid="{00000000-0005-0000-0000-0000F8100000}"/>
    <cellStyle name="Input 2 2 8 2" xfId="4105" xr:uid="{00000000-0005-0000-0000-0000F9100000}"/>
    <cellStyle name="Input 2 2 8 2 2" xfId="4106" xr:uid="{00000000-0005-0000-0000-0000FA100000}"/>
    <cellStyle name="Input 2 2 8 2 3" xfId="4107" xr:uid="{00000000-0005-0000-0000-0000FB100000}"/>
    <cellStyle name="Input 2 2 8 2 4" xfId="4108" xr:uid="{00000000-0005-0000-0000-0000FC100000}"/>
    <cellStyle name="Input 2 2 8 2 5" xfId="4109" xr:uid="{00000000-0005-0000-0000-0000FD100000}"/>
    <cellStyle name="Input 2 2 8 2 6" xfId="4110" xr:uid="{00000000-0005-0000-0000-0000FE100000}"/>
    <cellStyle name="Input 2 2 8 3" xfId="4111" xr:uid="{00000000-0005-0000-0000-0000FF100000}"/>
    <cellStyle name="Input 2 2 8 3 2" xfId="4112" xr:uid="{00000000-0005-0000-0000-000000110000}"/>
    <cellStyle name="Input 2 2 8 4" xfId="4113" xr:uid="{00000000-0005-0000-0000-000001110000}"/>
    <cellStyle name="Input 2 2 8 5" xfId="4114" xr:uid="{00000000-0005-0000-0000-000002110000}"/>
    <cellStyle name="Input 2 2 8 6" xfId="4115" xr:uid="{00000000-0005-0000-0000-000003110000}"/>
    <cellStyle name="Input 2 2 8 7" xfId="4116" xr:uid="{00000000-0005-0000-0000-000004110000}"/>
    <cellStyle name="Input 2 2 9" xfId="4117" xr:uid="{00000000-0005-0000-0000-000005110000}"/>
    <cellStyle name="Input 2 2 9 2" xfId="4118" xr:uid="{00000000-0005-0000-0000-000006110000}"/>
    <cellStyle name="Input 2 2 9 2 2" xfId="4119" xr:uid="{00000000-0005-0000-0000-000007110000}"/>
    <cellStyle name="Input 2 2 9 2 3" xfId="4120" xr:uid="{00000000-0005-0000-0000-000008110000}"/>
    <cellStyle name="Input 2 2 9 2 4" xfId="4121" xr:uid="{00000000-0005-0000-0000-000009110000}"/>
    <cellStyle name="Input 2 2 9 2 5" xfId="4122" xr:uid="{00000000-0005-0000-0000-00000A110000}"/>
    <cellStyle name="Input 2 2 9 2 6" xfId="4123" xr:uid="{00000000-0005-0000-0000-00000B110000}"/>
    <cellStyle name="Input 2 2 9 3" xfId="4124" xr:uid="{00000000-0005-0000-0000-00000C110000}"/>
    <cellStyle name="Input 2 2 9 3 2" xfId="4125" xr:uid="{00000000-0005-0000-0000-00000D110000}"/>
    <cellStyle name="Input 2 2 9 4" xfId="4126" xr:uid="{00000000-0005-0000-0000-00000E110000}"/>
    <cellStyle name="Input 2 2 9 5" xfId="4127" xr:uid="{00000000-0005-0000-0000-00000F110000}"/>
    <cellStyle name="Input 2 2 9 6" xfId="4128" xr:uid="{00000000-0005-0000-0000-000010110000}"/>
    <cellStyle name="Input 2 2 9 7" xfId="4129" xr:uid="{00000000-0005-0000-0000-000011110000}"/>
    <cellStyle name="Input 2 2_ST" xfId="4130" xr:uid="{00000000-0005-0000-0000-000012110000}"/>
    <cellStyle name="Input 2 3" xfId="4131" xr:uid="{00000000-0005-0000-0000-000013110000}"/>
    <cellStyle name="Input 2 3 10" xfId="4132" xr:uid="{00000000-0005-0000-0000-000014110000}"/>
    <cellStyle name="Input 2 3 10 2" xfId="4133" xr:uid="{00000000-0005-0000-0000-000015110000}"/>
    <cellStyle name="Input 2 3 11" xfId="4134" xr:uid="{00000000-0005-0000-0000-000016110000}"/>
    <cellStyle name="Input 2 3 12" xfId="4135" xr:uid="{00000000-0005-0000-0000-000017110000}"/>
    <cellStyle name="Input 2 3 13" xfId="4136" xr:uid="{00000000-0005-0000-0000-000018110000}"/>
    <cellStyle name="Input 2 3 14" xfId="4137" xr:uid="{00000000-0005-0000-0000-000019110000}"/>
    <cellStyle name="Input 2 3 15" xfId="4138" xr:uid="{00000000-0005-0000-0000-00001A110000}"/>
    <cellStyle name="Input 2 3 2" xfId="4139" xr:uid="{00000000-0005-0000-0000-00001B110000}"/>
    <cellStyle name="Input 2 3 2 2" xfId="4140" xr:uid="{00000000-0005-0000-0000-00001C110000}"/>
    <cellStyle name="Input 2 3 2 2 2" xfId="4141" xr:uid="{00000000-0005-0000-0000-00001D110000}"/>
    <cellStyle name="Input 2 3 2 2 2 2" xfId="4142" xr:uid="{00000000-0005-0000-0000-00001E110000}"/>
    <cellStyle name="Input 2 3 2 2 2 3" xfId="4143" xr:uid="{00000000-0005-0000-0000-00001F110000}"/>
    <cellStyle name="Input 2 3 2 2 2 4" xfId="4144" xr:uid="{00000000-0005-0000-0000-000020110000}"/>
    <cellStyle name="Input 2 3 2 2 2 5" xfId="4145" xr:uid="{00000000-0005-0000-0000-000021110000}"/>
    <cellStyle name="Input 2 3 2 2 2 6" xfId="4146" xr:uid="{00000000-0005-0000-0000-000022110000}"/>
    <cellStyle name="Input 2 3 2 2 3" xfId="4147" xr:uid="{00000000-0005-0000-0000-000023110000}"/>
    <cellStyle name="Input 2 3 2 2 3 2" xfId="4148" xr:uid="{00000000-0005-0000-0000-000024110000}"/>
    <cellStyle name="Input 2 3 2 2 4" xfId="4149" xr:uid="{00000000-0005-0000-0000-000025110000}"/>
    <cellStyle name="Input 2 3 2 2 5" xfId="4150" xr:uid="{00000000-0005-0000-0000-000026110000}"/>
    <cellStyle name="Input 2 3 2 2 6" xfId="4151" xr:uid="{00000000-0005-0000-0000-000027110000}"/>
    <cellStyle name="Input 2 3 2 2 7" xfId="4152" xr:uid="{00000000-0005-0000-0000-000028110000}"/>
    <cellStyle name="Input 2 3 2 3" xfId="4153" xr:uid="{00000000-0005-0000-0000-000029110000}"/>
    <cellStyle name="Input 2 3 2 3 2" xfId="4154" xr:uid="{00000000-0005-0000-0000-00002A110000}"/>
    <cellStyle name="Input 2 3 2 3 3" xfId="4155" xr:uid="{00000000-0005-0000-0000-00002B110000}"/>
    <cellStyle name="Input 2 3 2 3 4" xfId="4156" xr:uid="{00000000-0005-0000-0000-00002C110000}"/>
    <cellStyle name="Input 2 3 2 3 5" xfId="4157" xr:uid="{00000000-0005-0000-0000-00002D110000}"/>
    <cellStyle name="Input 2 3 2 3 6" xfId="4158" xr:uid="{00000000-0005-0000-0000-00002E110000}"/>
    <cellStyle name="Input 2 3 2 4" xfId="4159" xr:uid="{00000000-0005-0000-0000-00002F110000}"/>
    <cellStyle name="Input 2 3 2 4 2" xfId="4160" xr:uid="{00000000-0005-0000-0000-000030110000}"/>
    <cellStyle name="Input 2 3 2 5" xfId="4161" xr:uid="{00000000-0005-0000-0000-000031110000}"/>
    <cellStyle name="Input 2 3 2 6" xfId="4162" xr:uid="{00000000-0005-0000-0000-000032110000}"/>
    <cellStyle name="Input 2 3 2 7" xfId="4163" xr:uid="{00000000-0005-0000-0000-000033110000}"/>
    <cellStyle name="Input 2 3 2 8" xfId="4164" xr:uid="{00000000-0005-0000-0000-000034110000}"/>
    <cellStyle name="Input 2 3 2_Subsidy" xfId="4165" xr:uid="{00000000-0005-0000-0000-000035110000}"/>
    <cellStyle name="Input 2 3 3" xfId="4166" xr:uid="{00000000-0005-0000-0000-000036110000}"/>
    <cellStyle name="Input 2 3 3 2" xfId="4167" xr:uid="{00000000-0005-0000-0000-000037110000}"/>
    <cellStyle name="Input 2 3 3 2 2" xfId="4168" xr:uid="{00000000-0005-0000-0000-000038110000}"/>
    <cellStyle name="Input 2 3 3 2 3" xfId="4169" xr:uid="{00000000-0005-0000-0000-000039110000}"/>
    <cellStyle name="Input 2 3 3 2 4" xfId="4170" xr:uid="{00000000-0005-0000-0000-00003A110000}"/>
    <cellStyle name="Input 2 3 3 2 5" xfId="4171" xr:uid="{00000000-0005-0000-0000-00003B110000}"/>
    <cellStyle name="Input 2 3 3 2 6" xfId="4172" xr:uid="{00000000-0005-0000-0000-00003C110000}"/>
    <cellStyle name="Input 2 3 3 3" xfId="4173" xr:uid="{00000000-0005-0000-0000-00003D110000}"/>
    <cellStyle name="Input 2 3 3 3 2" xfId="4174" xr:uid="{00000000-0005-0000-0000-00003E110000}"/>
    <cellStyle name="Input 2 3 3 4" xfId="4175" xr:uid="{00000000-0005-0000-0000-00003F110000}"/>
    <cellStyle name="Input 2 3 3 5" xfId="4176" xr:uid="{00000000-0005-0000-0000-000040110000}"/>
    <cellStyle name="Input 2 3 3 6" xfId="4177" xr:uid="{00000000-0005-0000-0000-000041110000}"/>
    <cellStyle name="Input 2 3 3 7" xfId="4178" xr:uid="{00000000-0005-0000-0000-000042110000}"/>
    <cellStyle name="Input 2 3 4" xfId="4179" xr:uid="{00000000-0005-0000-0000-000043110000}"/>
    <cellStyle name="Input 2 3 4 2" xfId="4180" xr:uid="{00000000-0005-0000-0000-000044110000}"/>
    <cellStyle name="Input 2 3 4 2 2" xfId="4181" xr:uid="{00000000-0005-0000-0000-000045110000}"/>
    <cellStyle name="Input 2 3 4 2 3" xfId="4182" xr:uid="{00000000-0005-0000-0000-000046110000}"/>
    <cellStyle name="Input 2 3 4 2 4" xfId="4183" xr:uid="{00000000-0005-0000-0000-000047110000}"/>
    <cellStyle name="Input 2 3 4 2 5" xfId="4184" xr:uid="{00000000-0005-0000-0000-000048110000}"/>
    <cellStyle name="Input 2 3 4 2 6" xfId="4185" xr:uid="{00000000-0005-0000-0000-000049110000}"/>
    <cellStyle name="Input 2 3 4 3" xfId="4186" xr:uid="{00000000-0005-0000-0000-00004A110000}"/>
    <cellStyle name="Input 2 3 4 3 2" xfId="4187" xr:uid="{00000000-0005-0000-0000-00004B110000}"/>
    <cellStyle name="Input 2 3 4 4" xfId="4188" xr:uid="{00000000-0005-0000-0000-00004C110000}"/>
    <cellStyle name="Input 2 3 4 5" xfId="4189" xr:uid="{00000000-0005-0000-0000-00004D110000}"/>
    <cellStyle name="Input 2 3 4 6" xfId="4190" xr:uid="{00000000-0005-0000-0000-00004E110000}"/>
    <cellStyle name="Input 2 3 4 7" xfId="4191" xr:uid="{00000000-0005-0000-0000-00004F110000}"/>
    <cellStyle name="Input 2 3 5" xfId="4192" xr:uid="{00000000-0005-0000-0000-000050110000}"/>
    <cellStyle name="Input 2 3 5 2" xfId="4193" xr:uid="{00000000-0005-0000-0000-000051110000}"/>
    <cellStyle name="Input 2 3 5 2 2" xfId="4194" xr:uid="{00000000-0005-0000-0000-000052110000}"/>
    <cellStyle name="Input 2 3 5 2 3" xfId="4195" xr:uid="{00000000-0005-0000-0000-000053110000}"/>
    <cellStyle name="Input 2 3 5 2 4" xfId="4196" xr:uid="{00000000-0005-0000-0000-000054110000}"/>
    <cellStyle name="Input 2 3 5 2 5" xfId="4197" xr:uid="{00000000-0005-0000-0000-000055110000}"/>
    <cellStyle name="Input 2 3 5 2 6" xfId="4198" xr:uid="{00000000-0005-0000-0000-000056110000}"/>
    <cellStyle name="Input 2 3 5 3" xfId="4199" xr:uid="{00000000-0005-0000-0000-000057110000}"/>
    <cellStyle name="Input 2 3 5 3 2" xfId="4200" xr:uid="{00000000-0005-0000-0000-000058110000}"/>
    <cellStyle name="Input 2 3 5 4" xfId="4201" xr:uid="{00000000-0005-0000-0000-000059110000}"/>
    <cellStyle name="Input 2 3 5 5" xfId="4202" xr:uid="{00000000-0005-0000-0000-00005A110000}"/>
    <cellStyle name="Input 2 3 5 6" xfId="4203" xr:uid="{00000000-0005-0000-0000-00005B110000}"/>
    <cellStyle name="Input 2 3 5 7" xfId="4204" xr:uid="{00000000-0005-0000-0000-00005C110000}"/>
    <cellStyle name="Input 2 3 6" xfId="4205" xr:uid="{00000000-0005-0000-0000-00005D110000}"/>
    <cellStyle name="Input 2 3 6 2" xfId="4206" xr:uid="{00000000-0005-0000-0000-00005E110000}"/>
    <cellStyle name="Input 2 3 6 2 2" xfId="4207" xr:uid="{00000000-0005-0000-0000-00005F110000}"/>
    <cellStyle name="Input 2 3 6 2 3" xfId="4208" xr:uid="{00000000-0005-0000-0000-000060110000}"/>
    <cellStyle name="Input 2 3 6 2 4" xfId="4209" xr:uid="{00000000-0005-0000-0000-000061110000}"/>
    <cellStyle name="Input 2 3 6 2 5" xfId="4210" xr:uid="{00000000-0005-0000-0000-000062110000}"/>
    <cellStyle name="Input 2 3 6 2 6" xfId="4211" xr:uid="{00000000-0005-0000-0000-000063110000}"/>
    <cellStyle name="Input 2 3 6 3" xfId="4212" xr:uid="{00000000-0005-0000-0000-000064110000}"/>
    <cellStyle name="Input 2 3 6 3 2" xfId="4213" xr:uid="{00000000-0005-0000-0000-000065110000}"/>
    <cellStyle name="Input 2 3 6 4" xfId="4214" xr:uid="{00000000-0005-0000-0000-000066110000}"/>
    <cellStyle name="Input 2 3 6 5" xfId="4215" xr:uid="{00000000-0005-0000-0000-000067110000}"/>
    <cellStyle name="Input 2 3 6 6" xfId="4216" xr:uid="{00000000-0005-0000-0000-000068110000}"/>
    <cellStyle name="Input 2 3 6 7" xfId="4217" xr:uid="{00000000-0005-0000-0000-000069110000}"/>
    <cellStyle name="Input 2 3 7" xfId="4218" xr:uid="{00000000-0005-0000-0000-00006A110000}"/>
    <cellStyle name="Input 2 3 7 2" xfId="4219" xr:uid="{00000000-0005-0000-0000-00006B110000}"/>
    <cellStyle name="Input 2 3 7 2 2" xfId="4220" xr:uid="{00000000-0005-0000-0000-00006C110000}"/>
    <cellStyle name="Input 2 3 7 2 3" xfId="4221" xr:uid="{00000000-0005-0000-0000-00006D110000}"/>
    <cellStyle name="Input 2 3 7 2 4" xfId="4222" xr:uid="{00000000-0005-0000-0000-00006E110000}"/>
    <cellStyle name="Input 2 3 7 2 5" xfId="4223" xr:uid="{00000000-0005-0000-0000-00006F110000}"/>
    <cellStyle name="Input 2 3 7 2 6" xfId="4224" xr:uid="{00000000-0005-0000-0000-000070110000}"/>
    <cellStyle name="Input 2 3 7 3" xfId="4225" xr:uid="{00000000-0005-0000-0000-000071110000}"/>
    <cellStyle name="Input 2 3 7 3 2" xfId="4226" xr:uid="{00000000-0005-0000-0000-000072110000}"/>
    <cellStyle name="Input 2 3 7 4" xfId="4227" xr:uid="{00000000-0005-0000-0000-000073110000}"/>
    <cellStyle name="Input 2 3 7 5" xfId="4228" xr:uid="{00000000-0005-0000-0000-000074110000}"/>
    <cellStyle name="Input 2 3 7 6" xfId="4229" xr:uid="{00000000-0005-0000-0000-000075110000}"/>
    <cellStyle name="Input 2 3 7 7" xfId="4230" xr:uid="{00000000-0005-0000-0000-000076110000}"/>
    <cellStyle name="Input 2 3 8" xfId="4231" xr:uid="{00000000-0005-0000-0000-000077110000}"/>
    <cellStyle name="Input 2 3 8 2" xfId="4232" xr:uid="{00000000-0005-0000-0000-000078110000}"/>
    <cellStyle name="Input 2 3 8 2 2" xfId="4233" xr:uid="{00000000-0005-0000-0000-000079110000}"/>
    <cellStyle name="Input 2 3 8 2 3" xfId="4234" xr:uid="{00000000-0005-0000-0000-00007A110000}"/>
    <cellStyle name="Input 2 3 8 2 4" xfId="4235" xr:uid="{00000000-0005-0000-0000-00007B110000}"/>
    <cellStyle name="Input 2 3 8 2 5" xfId="4236" xr:uid="{00000000-0005-0000-0000-00007C110000}"/>
    <cellStyle name="Input 2 3 8 2 6" xfId="4237" xr:uid="{00000000-0005-0000-0000-00007D110000}"/>
    <cellStyle name="Input 2 3 8 3" xfId="4238" xr:uid="{00000000-0005-0000-0000-00007E110000}"/>
    <cellStyle name="Input 2 3 8 3 2" xfId="4239" xr:uid="{00000000-0005-0000-0000-00007F110000}"/>
    <cellStyle name="Input 2 3 8 4" xfId="4240" xr:uid="{00000000-0005-0000-0000-000080110000}"/>
    <cellStyle name="Input 2 3 8 5" xfId="4241" xr:uid="{00000000-0005-0000-0000-000081110000}"/>
    <cellStyle name="Input 2 3 8 6" xfId="4242" xr:uid="{00000000-0005-0000-0000-000082110000}"/>
    <cellStyle name="Input 2 3 8 7" xfId="4243" xr:uid="{00000000-0005-0000-0000-000083110000}"/>
    <cellStyle name="Input 2 3 9" xfId="4244" xr:uid="{00000000-0005-0000-0000-000084110000}"/>
    <cellStyle name="Input 2 3 9 2" xfId="4245" xr:uid="{00000000-0005-0000-0000-000085110000}"/>
    <cellStyle name="Input 2 3 9 3" xfId="4246" xr:uid="{00000000-0005-0000-0000-000086110000}"/>
    <cellStyle name="Input 2 3 9 4" xfId="4247" xr:uid="{00000000-0005-0000-0000-000087110000}"/>
    <cellStyle name="Input 2 3 9 5" xfId="4248" xr:uid="{00000000-0005-0000-0000-000088110000}"/>
    <cellStyle name="Input 2 3 9 6" xfId="4249" xr:uid="{00000000-0005-0000-0000-000089110000}"/>
    <cellStyle name="Input 2 3_Subsidy" xfId="4250" xr:uid="{00000000-0005-0000-0000-00008A110000}"/>
    <cellStyle name="Input 2 4" xfId="4251" xr:uid="{00000000-0005-0000-0000-00008B110000}"/>
    <cellStyle name="Input 2 4 10" xfId="4252" xr:uid="{00000000-0005-0000-0000-00008C110000}"/>
    <cellStyle name="Input 2 4 10 2" xfId="4253" xr:uid="{00000000-0005-0000-0000-00008D110000}"/>
    <cellStyle name="Input 2 4 11" xfId="4254" xr:uid="{00000000-0005-0000-0000-00008E110000}"/>
    <cellStyle name="Input 2 4 12" xfId="4255" xr:uid="{00000000-0005-0000-0000-00008F110000}"/>
    <cellStyle name="Input 2 4 13" xfId="4256" xr:uid="{00000000-0005-0000-0000-000090110000}"/>
    <cellStyle name="Input 2 4 14" xfId="4257" xr:uid="{00000000-0005-0000-0000-000091110000}"/>
    <cellStyle name="Input 2 4 2" xfId="4258" xr:uid="{00000000-0005-0000-0000-000092110000}"/>
    <cellStyle name="Input 2 4 2 2" xfId="4259" xr:uid="{00000000-0005-0000-0000-000093110000}"/>
    <cellStyle name="Input 2 4 2 2 2" xfId="4260" xr:uid="{00000000-0005-0000-0000-000094110000}"/>
    <cellStyle name="Input 2 4 2 2 2 2" xfId="4261" xr:uid="{00000000-0005-0000-0000-000095110000}"/>
    <cellStyle name="Input 2 4 2 2 2 3" xfId="4262" xr:uid="{00000000-0005-0000-0000-000096110000}"/>
    <cellStyle name="Input 2 4 2 2 2 4" xfId="4263" xr:uid="{00000000-0005-0000-0000-000097110000}"/>
    <cellStyle name="Input 2 4 2 2 2 5" xfId="4264" xr:uid="{00000000-0005-0000-0000-000098110000}"/>
    <cellStyle name="Input 2 4 2 2 2 6" xfId="4265" xr:uid="{00000000-0005-0000-0000-000099110000}"/>
    <cellStyle name="Input 2 4 2 2 3" xfId="4266" xr:uid="{00000000-0005-0000-0000-00009A110000}"/>
    <cellStyle name="Input 2 4 2 2 3 2" xfId="4267" xr:uid="{00000000-0005-0000-0000-00009B110000}"/>
    <cellStyle name="Input 2 4 2 2 4" xfId="4268" xr:uid="{00000000-0005-0000-0000-00009C110000}"/>
    <cellStyle name="Input 2 4 2 2 5" xfId="4269" xr:uid="{00000000-0005-0000-0000-00009D110000}"/>
    <cellStyle name="Input 2 4 2 2 6" xfId="4270" xr:uid="{00000000-0005-0000-0000-00009E110000}"/>
    <cellStyle name="Input 2 4 2 2 7" xfId="4271" xr:uid="{00000000-0005-0000-0000-00009F110000}"/>
    <cellStyle name="Input 2 4 2 3" xfId="4272" xr:uid="{00000000-0005-0000-0000-0000A0110000}"/>
    <cellStyle name="Input 2 4 2 3 2" xfId="4273" xr:uid="{00000000-0005-0000-0000-0000A1110000}"/>
    <cellStyle name="Input 2 4 2 3 3" xfId="4274" xr:uid="{00000000-0005-0000-0000-0000A2110000}"/>
    <cellStyle name="Input 2 4 2 3 4" xfId="4275" xr:uid="{00000000-0005-0000-0000-0000A3110000}"/>
    <cellStyle name="Input 2 4 2 3 5" xfId="4276" xr:uid="{00000000-0005-0000-0000-0000A4110000}"/>
    <cellStyle name="Input 2 4 2 3 6" xfId="4277" xr:uid="{00000000-0005-0000-0000-0000A5110000}"/>
    <cellStyle name="Input 2 4 2 4" xfId="4278" xr:uid="{00000000-0005-0000-0000-0000A6110000}"/>
    <cellStyle name="Input 2 4 2 4 2" xfId="4279" xr:uid="{00000000-0005-0000-0000-0000A7110000}"/>
    <cellStyle name="Input 2 4 2 5" xfId="4280" xr:uid="{00000000-0005-0000-0000-0000A8110000}"/>
    <cellStyle name="Input 2 4 2 6" xfId="4281" xr:uid="{00000000-0005-0000-0000-0000A9110000}"/>
    <cellStyle name="Input 2 4 2 7" xfId="4282" xr:uid="{00000000-0005-0000-0000-0000AA110000}"/>
    <cellStyle name="Input 2 4 2 8" xfId="4283" xr:uid="{00000000-0005-0000-0000-0000AB110000}"/>
    <cellStyle name="Input 2 4 2_Subsidy" xfId="4284" xr:uid="{00000000-0005-0000-0000-0000AC110000}"/>
    <cellStyle name="Input 2 4 3" xfId="4285" xr:uid="{00000000-0005-0000-0000-0000AD110000}"/>
    <cellStyle name="Input 2 4 3 2" xfId="4286" xr:uid="{00000000-0005-0000-0000-0000AE110000}"/>
    <cellStyle name="Input 2 4 3 2 2" xfId="4287" xr:uid="{00000000-0005-0000-0000-0000AF110000}"/>
    <cellStyle name="Input 2 4 3 2 3" xfId="4288" xr:uid="{00000000-0005-0000-0000-0000B0110000}"/>
    <cellStyle name="Input 2 4 3 2 4" xfId="4289" xr:uid="{00000000-0005-0000-0000-0000B1110000}"/>
    <cellStyle name="Input 2 4 3 2 5" xfId="4290" xr:uid="{00000000-0005-0000-0000-0000B2110000}"/>
    <cellStyle name="Input 2 4 3 2 6" xfId="4291" xr:uid="{00000000-0005-0000-0000-0000B3110000}"/>
    <cellStyle name="Input 2 4 3 3" xfId="4292" xr:uid="{00000000-0005-0000-0000-0000B4110000}"/>
    <cellStyle name="Input 2 4 3 3 2" xfId="4293" xr:uid="{00000000-0005-0000-0000-0000B5110000}"/>
    <cellStyle name="Input 2 4 3 4" xfId="4294" xr:uid="{00000000-0005-0000-0000-0000B6110000}"/>
    <cellStyle name="Input 2 4 3 5" xfId="4295" xr:uid="{00000000-0005-0000-0000-0000B7110000}"/>
    <cellStyle name="Input 2 4 3 6" xfId="4296" xr:uid="{00000000-0005-0000-0000-0000B8110000}"/>
    <cellStyle name="Input 2 4 3 7" xfId="4297" xr:uid="{00000000-0005-0000-0000-0000B9110000}"/>
    <cellStyle name="Input 2 4 4" xfId="4298" xr:uid="{00000000-0005-0000-0000-0000BA110000}"/>
    <cellStyle name="Input 2 4 4 2" xfId="4299" xr:uid="{00000000-0005-0000-0000-0000BB110000}"/>
    <cellStyle name="Input 2 4 4 2 2" xfId="4300" xr:uid="{00000000-0005-0000-0000-0000BC110000}"/>
    <cellStyle name="Input 2 4 4 2 3" xfId="4301" xr:uid="{00000000-0005-0000-0000-0000BD110000}"/>
    <cellStyle name="Input 2 4 4 2 4" xfId="4302" xr:uid="{00000000-0005-0000-0000-0000BE110000}"/>
    <cellStyle name="Input 2 4 4 2 5" xfId="4303" xr:uid="{00000000-0005-0000-0000-0000BF110000}"/>
    <cellStyle name="Input 2 4 4 2 6" xfId="4304" xr:uid="{00000000-0005-0000-0000-0000C0110000}"/>
    <cellStyle name="Input 2 4 4 3" xfId="4305" xr:uid="{00000000-0005-0000-0000-0000C1110000}"/>
    <cellStyle name="Input 2 4 4 3 2" xfId="4306" xr:uid="{00000000-0005-0000-0000-0000C2110000}"/>
    <cellStyle name="Input 2 4 4 4" xfId="4307" xr:uid="{00000000-0005-0000-0000-0000C3110000}"/>
    <cellStyle name="Input 2 4 4 5" xfId="4308" xr:uid="{00000000-0005-0000-0000-0000C4110000}"/>
    <cellStyle name="Input 2 4 4 6" xfId="4309" xr:uid="{00000000-0005-0000-0000-0000C5110000}"/>
    <cellStyle name="Input 2 4 4 7" xfId="4310" xr:uid="{00000000-0005-0000-0000-0000C6110000}"/>
    <cellStyle name="Input 2 4 5" xfId="4311" xr:uid="{00000000-0005-0000-0000-0000C7110000}"/>
    <cellStyle name="Input 2 4 5 2" xfId="4312" xr:uid="{00000000-0005-0000-0000-0000C8110000}"/>
    <cellStyle name="Input 2 4 5 2 2" xfId="4313" xr:uid="{00000000-0005-0000-0000-0000C9110000}"/>
    <cellStyle name="Input 2 4 5 2 3" xfId="4314" xr:uid="{00000000-0005-0000-0000-0000CA110000}"/>
    <cellStyle name="Input 2 4 5 2 4" xfId="4315" xr:uid="{00000000-0005-0000-0000-0000CB110000}"/>
    <cellStyle name="Input 2 4 5 2 5" xfId="4316" xr:uid="{00000000-0005-0000-0000-0000CC110000}"/>
    <cellStyle name="Input 2 4 5 2 6" xfId="4317" xr:uid="{00000000-0005-0000-0000-0000CD110000}"/>
    <cellStyle name="Input 2 4 5 3" xfId="4318" xr:uid="{00000000-0005-0000-0000-0000CE110000}"/>
    <cellStyle name="Input 2 4 5 3 2" xfId="4319" xr:uid="{00000000-0005-0000-0000-0000CF110000}"/>
    <cellStyle name="Input 2 4 5 4" xfId="4320" xr:uid="{00000000-0005-0000-0000-0000D0110000}"/>
    <cellStyle name="Input 2 4 5 5" xfId="4321" xr:uid="{00000000-0005-0000-0000-0000D1110000}"/>
    <cellStyle name="Input 2 4 5 6" xfId="4322" xr:uid="{00000000-0005-0000-0000-0000D2110000}"/>
    <cellStyle name="Input 2 4 5 7" xfId="4323" xr:uid="{00000000-0005-0000-0000-0000D3110000}"/>
    <cellStyle name="Input 2 4 6" xfId="4324" xr:uid="{00000000-0005-0000-0000-0000D4110000}"/>
    <cellStyle name="Input 2 4 6 2" xfId="4325" xr:uid="{00000000-0005-0000-0000-0000D5110000}"/>
    <cellStyle name="Input 2 4 6 2 2" xfId="4326" xr:uid="{00000000-0005-0000-0000-0000D6110000}"/>
    <cellStyle name="Input 2 4 6 2 3" xfId="4327" xr:uid="{00000000-0005-0000-0000-0000D7110000}"/>
    <cellStyle name="Input 2 4 6 2 4" xfId="4328" xr:uid="{00000000-0005-0000-0000-0000D8110000}"/>
    <cellStyle name="Input 2 4 6 2 5" xfId="4329" xr:uid="{00000000-0005-0000-0000-0000D9110000}"/>
    <cellStyle name="Input 2 4 6 2 6" xfId="4330" xr:uid="{00000000-0005-0000-0000-0000DA110000}"/>
    <cellStyle name="Input 2 4 6 3" xfId="4331" xr:uid="{00000000-0005-0000-0000-0000DB110000}"/>
    <cellStyle name="Input 2 4 6 3 2" xfId="4332" xr:uid="{00000000-0005-0000-0000-0000DC110000}"/>
    <cellStyle name="Input 2 4 6 4" xfId="4333" xr:uid="{00000000-0005-0000-0000-0000DD110000}"/>
    <cellStyle name="Input 2 4 6 5" xfId="4334" xr:uid="{00000000-0005-0000-0000-0000DE110000}"/>
    <cellStyle name="Input 2 4 6 6" xfId="4335" xr:uid="{00000000-0005-0000-0000-0000DF110000}"/>
    <cellStyle name="Input 2 4 6 7" xfId="4336" xr:uid="{00000000-0005-0000-0000-0000E0110000}"/>
    <cellStyle name="Input 2 4 7" xfId="4337" xr:uid="{00000000-0005-0000-0000-0000E1110000}"/>
    <cellStyle name="Input 2 4 7 2" xfId="4338" xr:uid="{00000000-0005-0000-0000-0000E2110000}"/>
    <cellStyle name="Input 2 4 7 2 2" xfId="4339" xr:uid="{00000000-0005-0000-0000-0000E3110000}"/>
    <cellStyle name="Input 2 4 7 2 3" xfId="4340" xr:uid="{00000000-0005-0000-0000-0000E4110000}"/>
    <cellStyle name="Input 2 4 7 2 4" xfId="4341" xr:uid="{00000000-0005-0000-0000-0000E5110000}"/>
    <cellStyle name="Input 2 4 7 2 5" xfId="4342" xr:uid="{00000000-0005-0000-0000-0000E6110000}"/>
    <cellStyle name="Input 2 4 7 2 6" xfId="4343" xr:uid="{00000000-0005-0000-0000-0000E7110000}"/>
    <cellStyle name="Input 2 4 7 3" xfId="4344" xr:uid="{00000000-0005-0000-0000-0000E8110000}"/>
    <cellStyle name="Input 2 4 7 3 2" xfId="4345" xr:uid="{00000000-0005-0000-0000-0000E9110000}"/>
    <cellStyle name="Input 2 4 7 4" xfId="4346" xr:uid="{00000000-0005-0000-0000-0000EA110000}"/>
    <cellStyle name="Input 2 4 7 5" xfId="4347" xr:uid="{00000000-0005-0000-0000-0000EB110000}"/>
    <cellStyle name="Input 2 4 7 6" xfId="4348" xr:uid="{00000000-0005-0000-0000-0000EC110000}"/>
    <cellStyle name="Input 2 4 7 7" xfId="4349" xr:uid="{00000000-0005-0000-0000-0000ED110000}"/>
    <cellStyle name="Input 2 4 8" xfId="4350" xr:uid="{00000000-0005-0000-0000-0000EE110000}"/>
    <cellStyle name="Input 2 4 8 2" xfId="4351" xr:uid="{00000000-0005-0000-0000-0000EF110000}"/>
    <cellStyle name="Input 2 4 8 2 2" xfId="4352" xr:uid="{00000000-0005-0000-0000-0000F0110000}"/>
    <cellStyle name="Input 2 4 8 2 3" xfId="4353" xr:uid="{00000000-0005-0000-0000-0000F1110000}"/>
    <cellStyle name="Input 2 4 8 2 4" xfId="4354" xr:uid="{00000000-0005-0000-0000-0000F2110000}"/>
    <cellStyle name="Input 2 4 8 2 5" xfId="4355" xr:uid="{00000000-0005-0000-0000-0000F3110000}"/>
    <cellStyle name="Input 2 4 8 2 6" xfId="4356" xr:uid="{00000000-0005-0000-0000-0000F4110000}"/>
    <cellStyle name="Input 2 4 8 3" xfId="4357" xr:uid="{00000000-0005-0000-0000-0000F5110000}"/>
    <cellStyle name="Input 2 4 8 3 2" xfId="4358" xr:uid="{00000000-0005-0000-0000-0000F6110000}"/>
    <cellStyle name="Input 2 4 8 4" xfId="4359" xr:uid="{00000000-0005-0000-0000-0000F7110000}"/>
    <cellStyle name="Input 2 4 8 5" xfId="4360" xr:uid="{00000000-0005-0000-0000-0000F8110000}"/>
    <cellStyle name="Input 2 4 8 6" xfId="4361" xr:uid="{00000000-0005-0000-0000-0000F9110000}"/>
    <cellStyle name="Input 2 4 8 7" xfId="4362" xr:uid="{00000000-0005-0000-0000-0000FA110000}"/>
    <cellStyle name="Input 2 4 9" xfId="4363" xr:uid="{00000000-0005-0000-0000-0000FB110000}"/>
    <cellStyle name="Input 2 4 9 2" xfId="4364" xr:uid="{00000000-0005-0000-0000-0000FC110000}"/>
    <cellStyle name="Input 2 4 9 3" xfId="4365" xr:uid="{00000000-0005-0000-0000-0000FD110000}"/>
    <cellStyle name="Input 2 4 9 4" xfId="4366" xr:uid="{00000000-0005-0000-0000-0000FE110000}"/>
    <cellStyle name="Input 2 4 9 5" xfId="4367" xr:uid="{00000000-0005-0000-0000-0000FF110000}"/>
    <cellStyle name="Input 2 4 9 6" xfId="4368" xr:uid="{00000000-0005-0000-0000-000000120000}"/>
    <cellStyle name="Input 2 4_Subsidy" xfId="4369" xr:uid="{00000000-0005-0000-0000-000001120000}"/>
    <cellStyle name="Input 2 5" xfId="4370" xr:uid="{00000000-0005-0000-0000-000002120000}"/>
    <cellStyle name="Input 2 5 10" xfId="4371" xr:uid="{00000000-0005-0000-0000-000003120000}"/>
    <cellStyle name="Input 2 5 10 2" xfId="4372" xr:uid="{00000000-0005-0000-0000-000004120000}"/>
    <cellStyle name="Input 2 5 11" xfId="4373" xr:uid="{00000000-0005-0000-0000-000005120000}"/>
    <cellStyle name="Input 2 5 12" xfId="4374" xr:uid="{00000000-0005-0000-0000-000006120000}"/>
    <cellStyle name="Input 2 5 13" xfId="4375" xr:uid="{00000000-0005-0000-0000-000007120000}"/>
    <cellStyle name="Input 2 5 14" xfId="4376" xr:uid="{00000000-0005-0000-0000-000008120000}"/>
    <cellStyle name="Input 2 5 2" xfId="4377" xr:uid="{00000000-0005-0000-0000-000009120000}"/>
    <cellStyle name="Input 2 5 2 2" xfId="4378" xr:uid="{00000000-0005-0000-0000-00000A120000}"/>
    <cellStyle name="Input 2 5 2 2 2" xfId="4379" xr:uid="{00000000-0005-0000-0000-00000B120000}"/>
    <cellStyle name="Input 2 5 2 2 2 2" xfId="4380" xr:uid="{00000000-0005-0000-0000-00000C120000}"/>
    <cellStyle name="Input 2 5 2 2 2 3" xfId="4381" xr:uid="{00000000-0005-0000-0000-00000D120000}"/>
    <cellStyle name="Input 2 5 2 2 2 4" xfId="4382" xr:uid="{00000000-0005-0000-0000-00000E120000}"/>
    <cellStyle name="Input 2 5 2 2 2 5" xfId="4383" xr:uid="{00000000-0005-0000-0000-00000F120000}"/>
    <cellStyle name="Input 2 5 2 2 2 6" xfId="4384" xr:uid="{00000000-0005-0000-0000-000010120000}"/>
    <cellStyle name="Input 2 5 2 2 3" xfId="4385" xr:uid="{00000000-0005-0000-0000-000011120000}"/>
    <cellStyle name="Input 2 5 2 2 3 2" xfId="4386" xr:uid="{00000000-0005-0000-0000-000012120000}"/>
    <cellStyle name="Input 2 5 2 2 4" xfId="4387" xr:uid="{00000000-0005-0000-0000-000013120000}"/>
    <cellStyle name="Input 2 5 2 2 5" xfId="4388" xr:uid="{00000000-0005-0000-0000-000014120000}"/>
    <cellStyle name="Input 2 5 2 2 6" xfId="4389" xr:uid="{00000000-0005-0000-0000-000015120000}"/>
    <cellStyle name="Input 2 5 2 2 7" xfId="4390" xr:uid="{00000000-0005-0000-0000-000016120000}"/>
    <cellStyle name="Input 2 5 2 3" xfId="4391" xr:uid="{00000000-0005-0000-0000-000017120000}"/>
    <cellStyle name="Input 2 5 2 3 2" xfId="4392" xr:uid="{00000000-0005-0000-0000-000018120000}"/>
    <cellStyle name="Input 2 5 2 3 3" xfId="4393" xr:uid="{00000000-0005-0000-0000-000019120000}"/>
    <cellStyle name="Input 2 5 2 3 4" xfId="4394" xr:uid="{00000000-0005-0000-0000-00001A120000}"/>
    <cellStyle name="Input 2 5 2 3 5" xfId="4395" xr:uid="{00000000-0005-0000-0000-00001B120000}"/>
    <cellStyle name="Input 2 5 2 3 6" xfId="4396" xr:uid="{00000000-0005-0000-0000-00001C120000}"/>
    <cellStyle name="Input 2 5 2 4" xfId="4397" xr:uid="{00000000-0005-0000-0000-00001D120000}"/>
    <cellStyle name="Input 2 5 2 4 2" xfId="4398" xr:uid="{00000000-0005-0000-0000-00001E120000}"/>
    <cellStyle name="Input 2 5 2 5" xfId="4399" xr:uid="{00000000-0005-0000-0000-00001F120000}"/>
    <cellStyle name="Input 2 5 2 6" xfId="4400" xr:uid="{00000000-0005-0000-0000-000020120000}"/>
    <cellStyle name="Input 2 5 2 7" xfId="4401" xr:uid="{00000000-0005-0000-0000-000021120000}"/>
    <cellStyle name="Input 2 5 2 8" xfId="4402" xr:uid="{00000000-0005-0000-0000-000022120000}"/>
    <cellStyle name="Input 2 5 2_Subsidy" xfId="4403" xr:uid="{00000000-0005-0000-0000-000023120000}"/>
    <cellStyle name="Input 2 5 3" xfId="4404" xr:uid="{00000000-0005-0000-0000-000024120000}"/>
    <cellStyle name="Input 2 5 3 2" xfId="4405" xr:uid="{00000000-0005-0000-0000-000025120000}"/>
    <cellStyle name="Input 2 5 3 2 2" xfId="4406" xr:uid="{00000000-0005-0000-0000-000026120000}"/>
    <cellStyle name="Input 2 5 3 2 3" xfId="4407" xr:uid="{00000000-0005-0000-0000-000027120000}"/>
    <cellStyle name="Input 2 5 3 2 4" xfId="4408" xr:uid="{00000000-0005-0000-0000-000028120000}"/>
    <cellStyle name="Input 2 5 3 2 5" xfId="4409" xr:uid="{00000000-0005-0000-0000-000029120000}"/>
    <cellStyle name="Input 2 5 3 2 6" xfId="4410" xr:uid="{00000000-0005-0000-0000-00002A120000}"/>
    <cellStyle name="Input 2 5 3 3" xfId="4411" xr:uid="{00000000-0005-0000-0000-00002B120000}"/>
    <cellStyle name="Input 2 5 3 3 2" xfId="4412" xr:uid="{00000000-0005-0000-0000-00002C120000}"/>
    <cellStyle name="Input 2 5 3 4" xfId="4413" xr:uid="{00000000-0005-0000-0000-00002D120000}"/>
    <cellStyle name="Input 2 5 3 5" xfId="4414" xr:uid="{00000000-0005-0000-0000-00002E120000}"/>
    <cellStyle name="Input 2 5 3 6" xfId="4415" xr:uid="{00000000-0005-0000-0000-00002F120000}"/>
    <cellStyle name="Input 2 5 3 7" xfId="4416" xr:uid="{00000000-0005-0000-0000-000030120000}"/>
    <cellStyle name="Input 2 5 4" xfId="4417" xr:uid="{00000000-0005-0000-0000-000031120000}"/>
    <cellStyle name="Input 2 5 4 2" xfId="4418" xr:uid="{00000000-0005-0000-0000-000032120000}"/>
    <cellStyle name="Input 2 5 4 2 2" xfId="4419" xr:uid="{00000000-0005-0000-0000-000033120000}"/>
    <cellStyle name="Input 2 5 4 2 3" xfId="4420" xr:uid="{00000000-0005-0000-0000-000034120000}"/>
    <cellStyle name="Input 2 5 4 2 4" xfId="4421" xr:uid="{00000000-0005-0000-0000-000035120000}"/>
    <cellStyle name="Input 2 5 4 2 5" xfId="4422" xr:uid="{00000000-0005-0000-0000-000036120000}"/>
    <cellStyle name="Input 2 5 4 2 6" xfId="4423" xr:uid="{00000000-0005-0000-0000-000037120000}"/>
    <cellStyle name="Input 2 5 4 3" xfId="4424" xr:uid="{00000000-0005-0000-0000-000038120000}"/>
    <cellStyle name="Input 2 5 4 3 2" xfId="4425" xr:uid="{00000000-0005-0000-0000-000039120000}"/>
    <cellStyle name="Input 2 5 4 4" xfId="4426" xr:uid="{00000000-0005-0000-0000-00003A120000}"/>
    <cellStyle name="Input 2 5 4 5" xfId="4427" xr:uid="{00000000-0005-0000-0000-00003B120000}"/>
    <cellStyle name="Input 2 5 4 6" xfId="4428" xr:uid="{00000000-0005-0000-0000-00003C120000}"/>
    <cellStyle name="Input 2 5 4 7" xfId="4429" xr:uid="{00000000-0005-0000-0000-00003D120000}"/>
    <cellStyle name="Input 2 5 5" xfId="4430" xr:uid="{00000000-0005-0000-0000-00003E120000}"/>
    <cellStyle name="Input 2 5 5 2" xfId="4431" xr:uid="{00000000-0005-0000-0000-00003F120000}"/>
    <cellStyle name="Input 2 5 5 2 2" xfId="4432" xr:uid="{00000000-0005-0000-0000-000040120000}"/>
    <cellStyle name="Input 2 5 5 2 3" xfId="4433" xr:uid="{00000000-0005-0000-0000-000041120000}"/>
    <cellStyle name="Input 2 5 5 2 4" xfId="4434" xr:uid="{00000000-0005-0000-0000-000042120000}"/>
    <cellStyle name="Input 2 5 5 2 5" xfId="4435" xr:uid="{00000000-0005-0000-0000-000043120000}"/>
    <cellStyle name="Input 2 5 5 2 6" xfId="4436" xr:uid="{00000000-0005-0000-0000-000044120000}"/>
    <cellStyle name="Input 2 5 5 3" xfId="4437" xr:uid="{00000000-0005-0000-0000-000045120000}"/>
    <cellStyle name="Input 2 5 5 3 2" xfId="4438" xr:uid="{00000000-0005-0000-0000-000046120000}"/>
    <cellStyle name="Input 2 5 5 4" xfId="4439" xr:uid="{00000000-0005-0000-0000-000047120000}"/>
    <cellStyle name="Input 2 5 5 5" xfId="4440" xr:uid="{00000000-0005-0000-0000-000048120000}"/>
    <cellStyle name="Input 2 5 5 6" xfId="4441" xr:uid="{00000000-0005-0000-0000-000049120000}"/>
    <cellStyle name="Input 2 5 5 7" xfId="4442" xr:uid="{00000000-0005-0000-0000-00004A120000}"/>
    <cellStyle name="Input 2 5 6" xfId="4443" xr:uid="{00000000-0005-0000-0000-00004B120000}"/>
    <cellStyle name="Input 2 5 6 2" xfId="4444" xr:uid="{00000000-0005-0000-0000-00004C120000}"/>
    <cellStyle name="Input 2 5 6 2 2" xfId="4445" xr:uid="{00000000-0005-0000-0000-00004D120000}"/>
    <cellStyle name="Input 2 5 6 2 3" xfId="4446" xr:uid="{00000000-0005-0000-0000-00004E120000}"/>
    <cellStyle name="Input 2 5 6 2 4" xfId="4447" xr:uid="{00000000-0005-0000-0000-00004F120000}"/>
    <cellStyle name="Input 2 5 6 2 5" xfId="4448" xr:uid="{00000000-0005-0000-0000-000050120000}"/>
    <cellStyle name="Input 2 5 6 2 6" xfId="4449" xr:uid="{00000000-0005-0000-0000-000051120000}"/>
    <cellStyle name="Input 2 5 6 3" xfId="4450" xr:uid="{00000000-0005-0000-0000-000052120000}"/>
    <cellStyle name="Input 2 5 6 3 2" xfId="4451" xr:uid="{00000000-0005-0000-0000-000053120000}"/>
    <cellStyle name="Input 2 5 6 4" xfId="4452" xr:uid="{00000000-0005-0000-0000-000054120000}"/>
    <cellStyle name="Input 2 5 6 5" xfId="4453" xr:uid="{00000000-0005-0000-0000-000055120000}"/>
    <cellStyle name="Input 2 5 6 6" xfId="4454" xr:uid="{00000000-0005-0000-0000-000056120000}"/>
    <cellStyle name="Input 2 5 6 7" xfId="4455" xr:uid="{00000000-0005-0000-0000-000057120000}"/>
    <cellStyle name="Input 2 5 7" xfId="4456" xr:uid="{00000000-0005-0000-0000-000058120000}"/>
    <cellStyle name="Input 2 5 7 2" xfId="4457" xr:uid="{00000000-0005-0000-0000-000059120000}"/>
    <cellStyle name="Input 2 5 7 2 2" xfId="4458" xr:uid="{00000000-0005-0000-0000-00005A120000}"/>
    <cellStyle name="Input 2 5 7 2 3" xfId="4459" xr:uid="{00000000-0005-0000-0000-00005B120000}"/>
    <cellStyle name="Input 2 5 7 2 4" xfId="4460" xr:uid="{00000000-0005-0000-0000-00005C120000}"/>
    <cellStyle name="Input 2 5 7 2 5" xfId="4461" xr:uid="{00000000-0005-0000-0000-00005D120000}"/>
    <cellStyle name="Input 2 5 7 2 6" xfId="4462" xr:uid="{00000000-0005-0000-0000-00005E120000}"/>
    <cellStyle name="Input 2 5 7 3" xfId="4463" xr:uid="{00000000-0005-0000-0000-00005F120000}"/>
    <cellStyle name="Input 2 5 7 3 2" xfId="4464" xr:uid="{00000000-0005-0000-0000-000060120000}"/>
    <cellStyle name="Input 2 5 7 4" xfId="4465" xr:uid="{00000000-0005-0000-0000-000061120000}"/>
    <cellStyle name="Input 2 5 7 5" xfId="4466" xr:uid="{00000000-0005-0000-0000-000062120000}"/>
    <cellStyle name="Input 2 5 7 6" xfId="4467" xr:uid="{00000000-0005-0000-0000-000063120000}"/>
    <cellStyle name="Input 2 5 7 7" xfId="4468" xr:uid="{00000000-0005-0000-0000-000064120000}"/>
    <cellStyle name="Input 2 5 8" xfId="4469" xr:uid="{00000000-0005-0000-0000-000065120000}"/>
    <cellStyle name="Input 2 5 8 2" xfId="4470" xr:uid="{00000000-0005-0000-0000-000066120000}"/>
    <cellStyle name="Input 2 5 8 2 2" xfId="4471" xr:uid="{00000000-0005-0000-0000-000067120000}"/>
    <cellStyle name="Input 2 5 8 2 3" xfId="4472" xr:uid="{00000000-0005-0000-0000-000068120000}"/>
    <cellStyle name="Input 2 5 8 2 4" xfId="4473" xr:uid="{00000000-0005-0000-0000-000069120000}"/>
    <cellStyle name="Input 2 5 8 2 5" xfId="4474" xr:uid="{00000000-0005-0000-0000-00006A120000}"/>
    <cellStyle name="Input 2 5 8 2 6" xfId="4475" xr:uid="{00000000-0005-0000-0000-00006B120000}"/>
    <cellStyle name="Input 2 5 8 3" xfId="4476" xr:uid="{00000000-0005-0000-0000-00006C120000}"/>
    <cellStyle name="Input 2 5 8 3 2" xfId="4477" xr:uid="{00000000-0005-0000-0000-00006D120000}"/>
    <cellStyle name="Input 2 5 8 4" xfId="4478" xr:uid="{00000000-0005-0000-0000-00006E120000}"/>
    <cellStyle name="Input 2 5 8 5" xfId="4479" xr:uid="{00000000-0005-0000-0000-00006F120000}"/>
    <cellStyle name="Input 2 5 8 6" xfId="4480" xr:uid="{00000000-0005-0000-0000-000070120000}"/>
    <cellStyle name="Input 2 5 8 7" xfId="4481" xr:uid="{00000000-0005-0000-0000-000071120000}"/>
    <cellStyle name="Input 2 5 9" xfId="4482" xr:uid="{00000000-0005-0000-0000-000072120000}"/>
    <cellStyle name="Input 2 5 9 2" xfId="4483" xr:uid="{00000000-0005-0000-0000-000073120000}"/>
    <cellStyle name="Input 2 5 9 3" xfId="4484" xr:uid="{00000000-0005-0000-0000-000074120000}"/>
    <cellStyle name="Input 2 5 9 4" xfId="4485" xr:uid="{00000000-0005-0000-0000-000075120000}"/>
    <cellStyle name="Input 2 5 9 5" xfId="4486" xr:uid="{00000000-0005-0000-0000-000076120000}"/>
    <cellStyle name="Input 2 5 9 6" xfId="4487" xr:uid="{00000000-0005-0000-0000-000077120000}"/>
    <cellStyle name="Input 2 5_Subsidy" xfId="4488" xr:uid="{00000000-0005-0000-0000-000078120000}"/>
    <cellStyle name="Input 2 6" xfId="4489" xr:uid="{00000000-0005-0000-0000-000079120000}"/>
    <cellStyle name="Input 2 6 10" xfId="4490" xr:uid="{00000000-0005-0000-0000-00007A120000}"/>
    <cellStyle name="Input 2 6 10 2" xfId="4491" xr:uid="{00000000-0005-0000-0000-00007B120000}"/>
    <cellStyle name="Input 2 6 11" xfId="4492" xr:uid="{00000000-0005-0000-0000-00007C120000}"/>
    <cellStyle name="Input 2 6 12" xfId="4493" xr:uid="{00000000-0005-0000-0000-00007D120000}"/>
    <cellStyle name="Input 2 6 13" xfId="4494" xr:uid="{00000000-0005-0000-0000-00007E120000}"/>
    <cellStyle name="Input 2 6 14" xfId="4495" xr:uid="{00000000-0005-0000-0000-00007F120000}"/>
    <cellStyle name="Input 2 6 2" xfId="4496" xr:uid="{00000000-0005-0000-0000-000080120000}"/>
    <cellStyle name="Input 2 6 2 2" xfId="4497" xr:uid="{00000000-0005-0000-0000-000081120000}"/>
    <cellStyle name="Input 2 6 2 2 2" xfId="4498" xr:uid="{00000000-0005-0000-0000-000082120000}"/>
    <cellStyle name="Input 2 6 2 2 2 2" xfId="4499" xr:uid="{00000000-0005-0000-0000-000083120000}"/>
    <cellStyle name="Input 2 6 2 2 2 3" xfId="4500" xr:uid="{00000000-0005-0000-0000-000084120000}"/>
    <cellStyle name="Input 2 6 2 2 2 4" xfId="4501" xr:uid="{00000000-0005-0000-0000-000085120000}"/>
    <cellStyle name="Input 2 6 2 2 2 5" xfId="4502" xr:uid="{00000000-0005-0000-0000-000086120000}"/>
    <cellStyle name="Input 2 6 2 2 2 6" xfId="4503" xr:uid="{00000000-0005-0000-0000-000087120000}"/>
    <cellStyle name="Input 2 6 2 2 3" xfId="4504" xr:uid="{00000000-0005-0000-0000-000088120000}"/>
    <cellStyle name="Input 2 6 2 2 3 2" xfId="4505" xr:uid="{00000000-0005-0000-0000-000089120000}"/>
    <cellStyle name="Input 2 6 2 2 4" xfId="4506" xr:uid="{00000000-0005-0000-0000-00008A120000}"/>
    <cellStyle name="Input 2 6 2 2 5" xfId="4507" xr:uid="{00000000-0005-0000-0000-00008B120000}"/>
    <cellStyle name="Input 2 6 2 2 6" xfId="4508" xr:uid="{00000000-0005-0000-0000-00008C120000}"/>
    <cellStyle name="Input 2 6 2 2 7" xfId="4509" xr:uid="{00000000-0005-0000-0000-00008D120000}"/>
    <cellStyle name="Input 2 6 2 3" xfId="4510" xr:uid="{00000000-0005-0000-0000-00008E120000}"/>
    <cellStyle name="Input 2 6 2 3 2" xfId="4511" xr:uid="{00000000-0005-0000-0000-00008F120000}"/>
    <cellStyle name="Input 2 6 2 3 3" xfId="4512" xr:uid="{00000000-0005-0000-0000-000090120000}"/>
    <cellStyle name="Input 2 6 2 3 4" xfId="4513" xr:uid="{00000000-0005-0000-0000-000091120000}"/>
    <cellStyle name="Input 2 6 2 3 5" xfId="4514" xr:uid="{00000000-0005-0000-0000-000092120000}"/>
    <cellStyle name="Input 2 6 2 3 6" xfId="4515" xr:uid="{00000000-0005-0000-0000-000093120000}"/>
    <cellStyle name="Input 2 6 2 4" xfId="4516" xr:uid="{00000000-0005-0000-0000-000094120000}"/>
    <cellStyle name="Input 2 6 2 4 2" xfId="4517" xr:uid="{00000000-0005-0000-0000-000095120000}"/>
    <cellStyle name="Input 2 6 2 5" xfId="4518" xr:uid="{00000000-0005-0000-0000-000096120000}"/>
    <cellStyle name="Input 2 6 2 6" xfId="4519" xr:uid="{00000000-0005-0000-0000-000097120000}"/>
    <cellStyle name="Input 2 6 2 7" xfId="4520" xr:uid="{00000000-0005-0000-0000-000098120000}"/>
    <cellStyle name="Input 2 6 2 8" xfId="4521" xr:uid="{00000000-0005-0000-0000-000099120000}"/>
    <cellStyle name="Input 2 6 2_Subsidy" xfId="4522" xr:uid="{00000000-0005-0000-0000-00009A120000}"/>
    <cellStyle name="Input 2 6 3" xfId="4523" xr:uid="{00000000-0005-0000-0000-00009B120000}"/>
    <cellStyle name="Input 2 6 3 2" xfId="4524" xr:uid="{00000000-0005-0000-0000-00009C120000}"/>
    <cellStyle name="Input 2 6 3 2 2" xfId="4525" xr:uid="{00000000-0005-0000-0000-00009D120000}"/>
    <cellStyle name="Input 2 6 3 2 3" xfId="4526" xr:uid="{00000000-0005-0000-0000-00009E120000}"/>
    <cellStyle name="Input 2 6 3 2 4" xfId="4527" xr:uid="{00000000-0005-0000-0000-00009F120000}"/>
    <cellStyle name="Input 2 6 3 2 5" xfId="4528" xr:uid="{00000000-0005-0000-0000-0000A0120000}"/>
    <cellStyle name="Input 2 6 3 2 6" xfId="4529" xr:uid="{00000000-0005-0000-0000-0000A1120000}"/>
    <cellStyle name="Input 2 6 3 3" xfId="4530" xr:uid="{00000000-0005-0000-0000-0000A2120000}"/>
    <cellStyle name="Input 2 6 3 3 2" xfId="4531" xr:uid="{00000000-0005-0000-0000-0000A3120000}"/>
    <cellStyle name="Input 2 6 3 4" xfId="4532" xr:uid="{00000000-0005-0000-0000-0000A4120000}"/>
    <cellStyle name="Input 2 6 3 5" xfId="4533" xr:uid="{00000000-0005-0000-0000-0000A5120000}"/>
    <cellStyle name="Input 2 6 3 6" xfId="4534" xr:uid="{00000000-0005-0000-0000-0000A6120000}"/>
    <cellStyle name="Input 2 6 3 7" xfId="4535" xr:uid="{00000000-0005-0000-0000-0000A7120000}"/>
    <cellStyle name="Input 2 6 4" xfId="4536" xr:uid="{00000000-0005-0000-0000-0000A8120000}"/>
    <cellStyle name="Input 2 6 4 2" xfId="4537" xr:uid="{00000000-0005-0000-0000-0000A9120000}"/>
    <cellStyle name="Input 2 6 4 2 2" xfId="4538" xr:uid="{00000000-0005-0000-0000-0000AA120000}"/>
    <cellStyle name="Input 2 6 4 2 3" xfId="4539" xr:uid="{00000000-0005-0000-0000-0000AB120000}"/>
    <cellStyle name="Input 2 6 4 2 4" xfId="4540" xr:uid="{00000000-0005-0000-0000-0000AC120000}"/>
    <cellStyle name="Input 2 6 4 2 5" xfId="4541" xr:uid="{00000000-0005-0000-0000-0000AD120000}"/>
    <cellStyle name="Input 2 6 4 2 6" xfId="4542" xr:uid="{00000000-0005-0000-0000-0000AE120000}"/>
    <cellStyle name="Input 2 6 4 3" xfId="4543" xr:uid="{00000000-0005-0000-0000-0000AF120000}"/>
    <cellStyle name="Input 2 6 4 3 2" xfId="4544" xr:uid="{00000000-0005-0000-0000-0000B0120000}"/>
    <cellStyle name="Input 2 6 4 4" xfId="4545" xr:uid="{00000000-0005-0000-0000-0000B1120000}"/>
    <cellStyle name="Input 2 6 4 5" xfId="4546" xr:uid="{00000000-0005-0000-0000-0000B2120000}"/>
    <cellStyle name="Input 2 6 4 6" xfId="4547" xr:uid="{00000000-0005-0000-0000-0000B3120000}"/>
    <cellStyle name="Input 2 6 4 7" xfId="4548" xr:uid="{00000000-0005-0000-0000-0000B4120000}"/>
    <cellStyle name="Input 2 6 5" xfId="4549" xr:uid="{00000000-0005-0000-0000-0000B5120000}"/>
    <cellStyle name="Input 2 6 5 2" xfId="4550" xr:uid="{00000000-0005-0000-0000-0000B6120000}"/>
    <cellStyle name="Input 2 6 5 2 2" xfId="4551" xr:uid="{00000000-0005-0000-0000-0000B7120000}"/>
    <cellStyle name="Input 2 6 5 2 3" xfId="4552" xr:uid="{00000000-0005-0000-0000-0000B8120000}"/>
    <cellStyle name="Input 2 6 5 2 4" xfId="4553" xr:uid="{00000000-0005-0000-0000-0000B9120000}"/>
    <cellStyle name="Input 2 6 5 2 5" xfId="4554" xr:uid="{00000000-0005-0000-0000-0000BA120000}"/>
    <cellStyle name="Input 2 6 5 2 6" xfId="4555" xr:uid="{00000000-0005-0000-0000-0000BB120000}"/>
    <cellStyle name="Input 2 6 5 3" xfId="4556" xr:uid="{00000000-0005-0000-0000-0000BC120000}"/>
    <cellStyle name="Input 2 6 5 3 2" xfId="4557" xr:uid="{00000000-0005-0000-0000-0000BD120000}"/>
    <cellStyle name="Input 2 6 5 4" xfId="4558" xr:uid="{00000000-0005-0000-0000-0000BE120000}"/>
    <cellStyle name="Input 2 6 5 5" xfId="4559" xr:uid="{00000000-0005-0000-0000-0000BF120000}"/>
    <cellStyle name="Input 2 6 5 6" xfId="4560" xr:uid="{00000000-0005-0000-0000-0000C0120000}"/>
    <cellStyle name="Input 2 6 5 7" xfId="4561" xr:uid="{00000000-0005-0000-0000-0000C1120000}"/>
    <cellStyle name="Input 2 6 6" xfId="4562" xr:uid="{00000000-0005-0000-0000-0000C2120000}"/>
    <cellStyle name="Input 2 6 6 2" xfId="4563" xr:uid="{00000000-0005-0000-0000-0000C3120000}"/>
    <cellStyle name="Input 2 6 6 2 2" xfId="4564" xr:uid="{00000000-0005-0000-0000-0000C4120000}"/>
    <cellStyle name="Input 2 6 6 2 3" xfId="4565" xr:uid="{00000000-0005-0000-0000-0000C5120000}"/>
    <cellStyle name="Input 2 6 6 2 4" xfId="4566" xr:uid="{00000000-0005-0000-0000-0000C6120000}"/>
    <cellStyle name="Input 2 6 6 2 5" xfId="4567" xr:uid="{00000000-0005-0000-0000-0000C7120000}"/>
    <cellStyle name="Input 2 6 6 2 6" xfId="4568" xr:uid="{00000000-0005-0000-0000-0000C8120000}"/>
    <cellStyle name="Input 2 6 6 3" xfId="4569" xr:uid="{00000000-0005-0000-0000-0000C9120000}"/>
    <cellStyle name="Input 2 6 6 3 2" xfId="4570" xr:uid="{00000000-0005-0000-0000-0000CA120000}"/>
    <cellStyle name="Input 2 6 6 4" xfId="4571" xr:uid="{00000000-0005-0000-0000-0000CB120000}"/>
    <cellStyle name="Input 2 6 6 5" xfId="4572" xr:uid="{00000000-0005-0000-0000-0000CC120000}"/>
    <cellStyle name="Input 2 6 6 6" xfId="4573" xr:uid="{00000000-0005-0000-0000-0000CD120000}"/>
    <cellStyle name="Input 2 6 6 7" xfId="4574" xr:uid="{00000000-0005-0000-0000-0000CE120000}"/>
    <cellStyle name="Input 2 6 7" xfId="4575" xr:uid="{00000000-0005-0000-0000-0000CF120000}"/>
    <cellStyle name="Input 2 6 7 2" xfId="4576" xr:uid="{00000000-0005-0000-0000-0000D0120000}"/>
    <cellStyle name="Input 2 6 7 2 2" xfId="4577" xr:uid="{00000000-0005-0000-0000-0000D1120000}"/>
    <cellStyle name="Input 2 6 7 2 3" xfId="4578" xr:uid="{00000000-0005-0000-0000-0000D2120000}"/>
    <cellStyle name="Input 2 6 7 2 4" xfId="4579" xr:uid="{00000000-0005-0000-0000-0000D3120000}"/>
    <cellStyle name="Input 2 6 7 2 5" xfId="4580" xr:uid="{00000000-0005-0000-0000-0000D4120000}"/>
    <cellStyle name="Input 2 6 7 2 6" xfId="4581" xr:uid="{00000000-0005-0000-0000-0000D5120000}"/>
    <cellStyle name="Input 2 6 7 3" xfId="4582" xr:uid="{00000000-0005-0000-0000-0000D6120000}"/>
    <cellStyle name="Input 2 6 7 3 2" xfId="4583" xr:uid="{00000000-0005-0000-0000-0000D7120000}"/>
    <cellStyle name="Input 2 6 7 4" xfId="4584" xr:uid="{00000000-0005-0000-0000-0000D8120000}"/>
    <cellStyle name="Input 2 6 7 5" xfId="4585" xr:uid="{00000000-0005-0000-0000-0000D9120000}"/>
    <cellStyle name="Input 2 6 7 6" xfId="4586" xr:uid="{00000000-0005-0000-0000-0000DA120000}"/>
    <cellStyle name="Input 2 6 7 7" xfId="4587" xr:uid="{00000000-0005-0000-0000-0000DB120000}"/>
    <cellStyle name="Input 2 6 8" xfId="4588" xr:uid="{00000000-0005-0000-0000-0000DC120000}"/>
    <cellStyle name="Input 2 6 8 2" xfId="4589" xr:uid="{00000000-0005-0000-0000-0000DD120000}"/>
    <cellStyle name="Input 2 6 8 2 2" xfId="4590" xr:uid="{00000000-0005-0000-0000-0000DE120000}"/>
    <cellStyle name="Input 2 6 8 2 3" xfId="4591" xr:uid="{00000000-0005-0000-0000-0000DF120000}"/>
    <cellStyle name="Input 2 6 8 2 4" xfId="4592" xr:uid="{00000000-0005-0000-0000-0000E0120000}"/>
    <cellStyle name="Input 2 6 8 2 5" xfId="4593" xr:uid="{00000000-0005-0000-0000-0000E1120000}"/>
    <cellStyle name="Input 2 6 8 2 6" xfId="4594" xr:uid="{00000000-0005-0000-0000-0000E2120000}"/>
    <cellStyle name="Input 2 6 8 3" xfId="4595" xr:uid="{00000000-0005-0000-0000-0000E3120000}"/>
    <cellStyle name="Input 2 6 8 3 2" xfId="4596" xr:uid="{00000000-0005-0000-0000-0000E4120000}"/>
    <cellStyle name="Input 2 6 8 4" xfId="4597" xr:uid="{00000000-0005-0000-0000-0000E5120000}"/>
    <cellStyle name="Input 2 6 8 5" xfId="4598" xr:uid="{00000000-0005-0000-0000-0000E6120000}"/>
    <cellStyle name="Input 2 6 8 6" xfId="4599" xr:uid="{00000000-0005-0000-0000-0000E7120000}"/>
    <cellStyle name="Input 2 6 8 7" xfId="4600" xr:uid="{00000000-0005-0000-0000-0000E8120000}"/>
    <cellStyle name="Input 2 6 9" xfId="4601" xr:uid="{00000000-0005-0000-0000-0000E9120000}"/>
    <cellStyle name="Input 2 6 9 2" xfId="4602" xr:uid="{00000000-0005-0000-0000-0000EA120000}"/>
    <cellStyle name="Input 2 6 9 3" xfId="4603" xr:uid="{00000000-0005-0000-0000-0000EB120000}"/>
    <cellStyle name="Input 2 6 9 4" xfId="4604" xr:uid="{00000000-0005-0000-0000-0000EC120000}"/>
    <cellStyle name="Input 2 6 9 5" xfId="4605" xr:uid="{00000000-0005-0000-0000-0000ED120000}"/>
    <cellStyle name="Input 2 6 9 6" xfId="4606" xr:uid="{00000000-0005-0000-0000-0000EE120000}"/>
    <cellStyle name="Input 2 6_Subsidy" xfId="4607" xr:uid="{00000000-0005-0000-0000-0000EF120000}"/>
    <cellStyle name="Input 2 7" xfId="4608" xr:uid="{00000000-0005-0000-0000-0000F0120000}"/>
    <cellStyle name="Input 2 7 2" xfId="4609" xr:uid="{00000000-0005-0000-0000-0000F1120000}"/>
    <cellStyle name="Input 2 7 2 2" xfId="4610" xr:uid="{00000000-0005-0000-0000-0000F2120000}"/>
    <cellStyle name="Input 2 7 2 2 2" xfId="4611" xr:uid="{00000000-0005-0000-0000-0000F3120000}"/>
    <cellStyle name="Input 2 7 2 2 3" xfId="4612" xr:uid="{00000000-0005-0000-0000-0000F4120000}"/>
    <cellStyle name="Input 2 7 2 2 4" xfId="4613" xr:uid="{00000000-0005-0000-0000-0000F5120000}"/>
    <cellStyle name="Input 2 7 2 2 5" xfId="4614" xr:uid="{00000000-0005-0000-0000-0000F6120000}"/>
    <cellStyle name="Input 2 7 2 2 6" xfId="4615" xr:uid="{00000000-0005-0000-0000-0000F7120000}"/>
    <cellStyle name="Input 2 7 2 3" xfId="4616" xr:uid="{00000000-0005-0000-0000-0000F8120000}"/>
    <cellStyle name="Input 2 7 2 3 2" xfId="4617" xr:uid="{00000000-0005-0000-0000-0000F9120000}"/>
    <cellStyle name="Input 2 7 2 4" xfId="4618" xr:uid="{00000000-0005-0000-0000-0000FA120000}"/>
    <cellStyle name="Input 2 7 2 5" xfId="4619" xr:uid="{00000000-0005-0000-0000-0000FB120000}"/>
    <cellStyle name="Input 2 7 2 6" xfId="4620" xr:uid="{00000000-0005-0000-0000-0000FC120000}"/>
    <cellStyle name="Input 2 7 2 7" xfId="4621" xr:uid="{00000000-0005-0000-0000-0000FD120000}"/>
    <cellStyle name="Input 2 7 3" xfId="4622" xr:uid="{00000000-0005-0000-0000-0000FE120000}"/>
    <cellStyle name="Input 2 7 3 2" xfId="4623" xr:uid="{00000000-0005-0000-0000-0000FF120000}"/>
    <cellStyle name="Input 2 7 3 3" xfId="4624" xr:uid="{00000000-0005-0000-0000-000000130000}"/>
    <cellStyle name="Input 2 7 3 4" xfId="4625" xr:uid="{00000000-0005-0000-0000-000001130000}"/>
    <cellStyle name="Input 2 7 3 5" xfId="4626" xr:uid="{00000000-0005-0000-0000-000002130000}"/>
    <cellStyle name="Input 2 7 3 6" xfId="4627" xr:uid="{00000000-0005-0000-0000-000003130000}"/>
    <cellStyle name="Input 2 7 4" xfId="4628" xr:uid="{00000000-0005-0000-0000-000004130000}"/>
    <cellStyle name="Input 2 7 4 2" xfId="4629" xr:uid="{00000000-0005-0000-0000-000005130000}"/>
    <cellStyle name="Input 2 7 5" xfId="4630" xr:uid="{00000000-0005-0000-0000-000006130000}"/>
    <cellStyle name="Input 2 7 6" xfId="4631" xr:uid="{00000000-0005-0000-0000-000007130000}"/>
    <cellStyle name="Input 2 7 7" xfId="4632" xr:uid="{00000000-0005-0000-0000-000008130000}"/>
    <cellStyle name="Input 2 7 8" xfId="4633" xr:uid="{00000000-0005-0000-0000-000009130000}"/>
    <cellStyle name="Input 2 7_Subsidy" xfId="4634" xr:uid="{00000000-0005-0000-0000-00000A130000}"/>
    <cellStyle name="Input 2 8" xfId="4635" xr:uid="{00000000-0005-0000-0000-00000B130000}"/>
    <cellStyle name="Input 2 8 2" xfId="4636" xr:uid="{00000000-0005-0000-0000-00000C130000}"/>
    <cellStyle name="Input 2 8 3" xfId="4637" xr:uid="{00000000-0005-0000-0000-00000D130000}"/>
    <cellStyle name="Input 2 8 4" xfId="4638" xr:uid="{00000000-0005-0000-0000-00000E130000}"/>
    <cellStyle name="Input 2 8 5" xfId="4639" xr:uid="{00000000-0005-0000-0000-00000F130000}"/>
    <cellStyle name="Input 2 8 6" xfId="4640" xr:uid="{00000000-0005-0000-0000-000010130000}"/>
    <cellStyle name="Input 2 9" xfId="4641" xr:uid="{00000000-0005-0000-0000-000011130000}"/>
    <cellStyle name="Input 2 9 2" xfId="4642" xr:uid="{00000000-0005-0000-0000-000012130000}"/>
    <cellStyle name="Input 2_277" xfId="4643" xr:uid="{00000000-0005-0000-0000-000013130000}"/>
    <cellStyle name="Input 20" xfId="4644" xr:uid="{00000000-0005-0000-0000-000014130000}"/>
    <cellStyle name="Input 21" xfId="4645" xr:uid="{00000000-0005-0000-0000-000015130000}"/>
    <cellStyle name="Input 22" xfId="4646" xr:uid="{00000000-0005-0000-0000-000016130000}"/>
    <cellStyle name="Input 23" xfId="4647" xr:uid="{00000000-0005-0000-0000-000017130000}"/>
    <cellStyle name="Input 24" xfId="4648" xr:uid="{00000000-0005-0000-0000-000018130000}"/>
    <cellStyle name="Input 25" xfId="4649" xr:uid="{00000000-0005-0000-0000-000019130000}"/>
    <cellStyle name="Input 26" xfId="4650" xr:uid="{00000000-0005-0000-0000-00001A130000}"/>
    <cellStyle name="Input 27" xfId="4651" xr:uid="{00000000-0005-0000-0000-00001B130000}"/>
    <cellStyle name="Input 28" xfId="4652" xr:uid="{00000000-0005-0000-0000-00001C130000}"/>
    <cellStyle name="Input 29" xfId="4653" xr:uid="{00000000-0005-0000-0000-00001D130000}"/>
    <cellStyle name="Input 3" xfId="4654" xr:uid="{00000000-0005-0000-0000-00001E130000}"/>
    <cellStyle name="Input 3 10" xfId="4655" xr:uid="{00000000-0005-0000-0000-00001F130000}"/>
    <cellStyle name="Input 3 10 2" xfId="4656" xr:uid="{00000000-0005-0000-0000-000020130000}"/>
    <cellStyle name="Input 3 10 2 2" xfId="4657" xr:uid="{00000000-0005-0000-0000-000021130000}"/>
    <cellStyle name="Input 3 10 2 3" xfId="4658" xr:uid="{00000000-0005-0000-0000-000022130000}"/>
    <cellStyle name="Input 3 10 2 4" xfId="4659" xr:uid="{00000000-0005-0000-0000-000023130000}"/>
    <cellStyle name="Input 3 10 2 5" xfId="4660" xr:uid="{00000000-0005-0000-0000-000024130000}"/>
    <cellStyle name="Input 3 10 2 6" xfId="4661" xr:uid="{00000000-0005-0000-0000-000025130000}"/>
    <cellStyle name="Input 3 10 3" xfId="4662" xr:uid="{00000000-0005-0000-0000-000026130000}"/>
    <cellStyle name="Input 3 10 3 2" xfId="4663" xr:uid="{00000000-0005-0000-0000-000027130000}"/>
    <cellStyle name="Input 3 10 4" xfId="4664" xr:uid="{00000000-0005-0000-0000-000028130000}"/>
    <cellStyle name="Input 3 10 5" xfId="4665" xr:uid="{00000000-0005-0000-0000-000029130000}"/>
    <cellStyle name="Input 3 10 6" xfId="4666" xr:uid="{00000000-0005-0000-0000-00002A130000}"/>
    <cellStyle name="Input 3 10 7" xfId="4667" xr:uid="{00000000-0005-0000-0000-00002B130000}"/>
    <cellStyle name="Input 3 11" xfId="4668" xr:uid="{00000000-0005-0000-0000-00002C130000}"/>
    <cellStyle name="Input 3 11 2" xfId="4669" xr:uid="{00000000-0005-0000-0000-00002D130000}"/>
    <cellStyle name="Input 3 11 2 2" xfId="4670" xr:uid="{00000000-0005-0000-0000-00002E130000}"/>
    <cellStyle name="Input 3 11 2 3" xfId="4671" xr:uid="{00000000-0005-0000-0000-00002F130000}"/>
    <cellStyle name="Input 3 11 2 4" xfId="4672" xr:uid="{00000000-0005-0000-0000-000030130000}"/>
    <cellStyle name="Input 3 11 2 5" xfId="4673" xr:uid="{00000000-0005-0000-0000-000031130000}"/>
    <cellStyle name="Input 3 11 2 6" xfId="4674" xr:uid="{00000000-0005-0000-0000-000032130000}"/>
    <cellStyle name="Input 3 11 3" xfId="4675" xr:uid="{00000000-0005-0000-0000-000033130000}"/>
    <cellStyle name="Input 3 11 3 2" xfId="4676" xr:uid="{00000000-0005-0000-0000-000034130000}"/>
    <cellStyle name="Input 3 11 4" xfId="4677" xr:uid="{00000000-0005-0000-0000-000035130000}"/>
    <cellStyle name="Input 3 11 5" xfId="4678" xr:uid="{00000000-0005-0000-0000-000036130000}"/>
    <cellStyle name="Input 3 11 6" xfId="4679" xr:uid="{00000000-0005-0000-0000-000037130000}"/>
    <cellStyle name="Input 3 11 7" xfId="4680" xr:uid="{00000000-0005-0000-0000-000038130000}"/>
    <cellStyle name="Input 3 12" xfId="4681" xr:uid="{00000000-0005-0000-0000-000039130000}"/>
    <cellStyle name="Input 3 12 2" xfId="4682" xr:uid="{00000000-0005-0000-0000-00003A130000}"/>
    <cellStyle name="Input 3 12 2 2" xfId="4683" xr:uid="{00000000-0005-0000-0000-00003B130000}"/>
    <cellStyle name="Input 3 12 2 3" xfId="4684" xr:uid="{00000000-0005-0000-0000-00003C130000}"/>
    <cellStyle name="Input 3 12 2 4" xfId="4685" xr:uid="{00000000-0005-0000-0000-00003D130000}"/>
    <cellStyle name="Input 3 12 2 5" xfId="4686" xr:uid="{00000000-0005-0000-0000-00003E130000}"/>
    <cellStyle name="Input 3 12 2 6" xfId="4687" xr:uid="{00000000-0005-0000-0000-00003F130000}"/>
    <cellStyle name="Input 3 12 3" xfId="4688" xr:uid="{00000000-0005-0000-0000-000040130000}"/>
    <cellStyle name="Input 3 12 3 2" xfId="4689" xr:uid="{00000000-0005-0000-0000-000041130000}"/>
    <cellStyle name="Input 3 12 4" xfId="4690" xr:uid="{00000000-0005-0000-0000-000042130000}"/>
    <cellStyle name="Input 3 12 5" xfId="4691" xr:uid="{00000000-0005-0000-0000-000043130000}"/>
    <cellStyle name="Input 3 12 6" xfId="4692" xr:uid="{00000000-0005-0000-0000-000044130000}"/>
    <cellStyle name="Input 3 12 7" xfId="4693" xr:uid="{00000000-0005-0000-0000-000045130000}"/>
    <cellStyle name="Input 3 13" xfId="4694" xr:uid="{00000000-0005-0000-0000-000046130000}"/>
    <cellStyle name="Input 3 13 2" xfId="4695" xr:uid="{00000000-0005-0000-0000-000047130000}"/>
    <cellStyle name="Input 3 13 3" xfId="4696" xr:uid="{00000000-0005-0000-0000-000048130000}"/>
    <cellStyle name="Input 3 13 4" xfId="4697" xr:uid="{00000000-0005-0000-0000-000049130000}"/>
    <cellStyle name="Input 3 13 5" xfId="4698" xr:uid="{00000000-0005-0000-0000-00004A130000}"/>
    <cellStyle name="Input 3 13 6" xfId="4699" xr:uid="{00000000-0005-0000-0000-00004B130000}"/>
    <cellStyle name="Input 3 14" xfId="4700" xr:uid="{00000000-0005-0000-0000-00004C130000}"/>
    <cellStyle name="Input 3 14 2" xfId="4701" xr:uid="{00000000-0005-0000-0000-00004D130000}"/>
    <cellStyle name="Input 3 15" xfId="4702" xr:uid="{00000000-0005-0000-0000-00004E130000}"/>
    <cellStyle name="Input 3 16" xfId="4703" xr:uid="{00000000-0005-0000-0000-00004F130000}"/>
    <cellStyle name="Input 3 17" xfId="4704" xr:uid="{00000000-0005-0000-0000-000050130000}"/>
    <cellStyle name="Input 3 18" xfId="4705" xr:uid="{00000000-0005-0000-0000-000051130000}"/>
    <cellStyle name="Input 3 19" xfId="4706" xr:uid="{00000000-0005-0000-0000-000052130000}"/>
    <cellStyle name="Input 3 2" xfId="4707" xr:uid="{00000000-0005-0000-0000-000053130000}"/>
    <cellStyle name="Input 3 2 10" xfId="4708" xr:uid="{00000000-0005-0000-0000-000054130000}"/>
    <cellStyle name="Input 3 2 10 2" xfId="4709" xr:uid="{00000000-0005-0000-0000-000055130000}"/>
    <cellStyle name="Input 3 2 11" xfId="4710" xr:uid="{00000000-0005-0000-0000-000056130000}"/>
    <cellStyle name="Input 3 2 12" xfId="4711" xr:uid="{00000000-0005-0000-0000-000057130000}"/>
    <cellStyle name="Input 3 2 13" xfId="4712" xr:uid="{00000000-0005-0000-0000-000058130000}"/>
    <cellStyle name="Input 3 2 14" xfId="4713" xr:uid="{00000000-0005-0000-0000-000059130000}"/>
    <cellStyle name="Input 3 2 2" xfId="4714" xr:uid="{00000000-0005-0000-0000-00005A130000}"/>
    <cellStyle name="Input 3 2 2 2" xfId="4715" xr:uid="{00000000-0005-0000-0000-00005B130000}"/>
    <cellStyle name="Input 3 2 2 2 2" xfId="4716" xr:uid="{00000000-0005-0000-0000-00005C130000}"/>
    <cellStyle name="Input 3 2 2 2 2 2" xfId="4717" xr:uid="{00000000-0005-0000-0000-00005D130000}"/>
    <cellStyle name="Input 3 2 2 2 2 3" xfId="4718" xr:uid="{00000000-0005-0000-0000-00005E130000}"/>
    <cellStyle name="Input 3 2 2 2 2 4" xfId="4719" xr:uid="{00000000-0005-0000-0000-00005F130000}"/>
    <cellStyle name="Input 3 2 2 2 2 5" xfId="4720" xr:uid="{00000000-0005-0000-0000-000060130000}"/>
    <cellStyle name="Input 3 2 2 2 2 6" xfId="4721" xr:uid="{00000000-0005-0000-0000-000061130000}"/>
    <cellStyle name="Input 3 2 2 2 3" xfId="4722" xr:uid="{00000000-0005-0000-0000-000062130000}"/>
    <cellStyle name="Input 3 2 2 2 3 2" xfId="4723" xr:uid="{00000000-0005-0000-0000-000063130000}"/>
    <cellStyle name="Input 3 2 2 2 4" xfId="4724" xr:uid="{00000000-0005-0000-0000-000064130000}"/>
    <cellStyle name="Input 3 2 2 2 5" xfId="4725" xr:uid="{00000000-0005-0000-0000-000065130000}"/>
    <cellStyle name="Input 3 2 2 2 6" xfId="4726" xr:uid="{00000000-0005-0000-0000-000066130000}"/>
    <cellStyle name="Input 3 2 2 2 7" xfId="4727" xr:uid="{00000000-0005-0000-0000-000067130000}"/>
    <cellStyle name="Input 3 2 2 3" xfId="4728" xr:uid="{00000000-0005-0000-0000-000068130000}"/>
    <cellStyle name="Input 3 2 2 3 2" xfId="4729" xr:uid="{00000000-0005-0000-0000-000069130000}"/>
    <cellStyle name="Input 3 2 2 3 3" xfId="4730" xr:uid="{00000000-0005-0000-0000-00006A130000}"/>
    <cellStyle name="Input 3 2 2 3 4" xfId="4731" xr:uid="{00000000-0005-0000-0000-00006B130000}"/>
    <cellStyle name="Input 3 2 2 3 5" xfId="4732" xr:uid="{00000000-0005-0000-0000-00006C130000}"/>
    <cellStyle name="Input 3 2 2 3 6" xfId="4733" xr:uid="{00000000-0005-0000-0000-00006D130000}"/>
    <cellStyle name="Input 3 2 2 4" xfId="4734" xr:uid="{00000000-0005-0000-0000-00006E130000}"/>
    <cellStyle name="Input 3 2 2 4 2" xfId="4735" xr:uid="{00000000-0005-0000-0000-00006F130000}"/>
    <cellStyle name="Input 3 2 2 5" xfId="4736" xr:uid="{00000000-0005-0000-0000-000070130000}"/>
    <cellStyle name="Input 3 2 2 6" xfId="4737" xr:uid="{00000000-0005-0000-0000-000071130000}"/>
    <cellStyle name="Input 3 2 2 7" xfId="4738" xr:uid="{00000000-0005-0000-0000-000072130000}"/>
    <cellStyle name="Input 3 2 2 8" xfId="4739" xr:uid="{00000000-0005-0000-0000-000073130000}"/>
    <cellStyle name="Input 3 2 2_Subsidy" xfId="4740" xr:uid="{00000000-0005-0000-0000-000074130000}"/>
    <cellStyle name="Input 3 2 3" xfId="4741" xr:uid="{00000000-0005-0000-0000-000075130000}"/>
    <cellStyle name="Input 3 2 3 2" xfId="4742" xr:uid="{00000000-0005-0000-0000-000076130000}"/>
    <cellStyle name="Input 3 2 3 2 2" xfId="4743" xr:uid="{00000000-0005-0000-0000-000077130000}"/>
    <cellStyle name="Input 3 2 3 2 3" xfId="4744" xr:uid="{00000000-0005-0000-0000-000078130000}"/>
    <cellStyle name="Input 3 2 3 2 4" xfId="4745" xr:uid="{00000000-0005-0000-0000-000079130000}"/>
    <cellStyle name="Input 3 2 3 2 5" xfId="4746" xr:uid="{00000000-0005-0000-0000-00007A130000}"/>
    <cellStyle name="Input 3 2 3 2 6" xfId="4747" xr:uid="{00000000-0005-0000-0000-00007B130000}"/>
    <cellStyle name="Input 3 2 3 3" xfId="4748" xr:uid="{00000000-0005-0000-0000-00007C130000}"/>
    <cellStyle name="Input 3 2 3 3 2" xfId="4749" xr:uid="{00000000-0005-0000-0000-00007D130000}"/>
    <cellStyle name="Input 3 2 3 4" xfId="4750" xr:uid="{00000000-0005-0000-0000-00007E130000}"/>
    <cellStyle name="Input 3 2 3 5" xfId="4751" xr:uid="{00000000-0005-0000-0000-00007F130000}"/>
    <cellStyle name="Input 3 2 3 6" xfId="4752" xr:uid="{00000000-0005-0000-0000-000080130000}"/>
    <cellStyle name="Input 3 2 3 7" xfId="4753" xr:uid="{00000000-0005-0000-0000-000081130000}"/>
    <cellStyle name="Input 3 2 4" xfId="4754" xr:uid="{00000000-0005-0000-0000-000082130000}"/>
    <cellStyle name="Input 3 2 4 2" xfId="4755" xr:uid="{00000000-0005-0000-0000-000083130000}"/>
    <cellStyle name="Input 3 2 4 2 2" xfId="4756" xr:uid="{00000000-0005-0000-0000-000084130000}"/>
    <cellStyle name="Input 3 2 4 2 3" xfId="4757" xr:uid="{00000000-0005-0000-0000-000085130000}"/>
    <cellStyle name="Input 3 2 4 2 4" xfId="4758" xr:uid="{00000000-0005-0000-0000-000086130000}"/>
    <cellStyle name="Input 3 2 4 2 5" xfId="4759" xr:uid="{00000000-0005-0000-0000-000087130000}"/>
    <cellStyle name="Input 3 2 4 2 6" xfId="4760" xr:uid="{00000000-0005-0000-0000-000088130000}"/>
    <cellStyle name="Input 3 2 4 3" xfId="4761" xr:uid="{00000000-0005-0000-0000-000089130000}"/>
    <cellStyle name="Input 3 2 4 3 2" xfId="4762" xr:uid="{00000000-0005-0000-0000-00008A130000}"/>
    <cellStyle name="Input 3 2 4 4" xfId="4763" xr:uid="{00000000-0005-0000-0000-00008B130000}"/>
    <cellStyle name="Input 3 2 4 5" xfId="4764" xr:uid="{00000000-0005-0000-0000-00008C130000}"/>
    <cellStyle name="Input 3 2 4 6" xfId="4765" xr:uid="{00000000-0005-0000-0000-00008D130000}"/>
    <cellStyle name="Input 3 2 4 7" xfId="4766" xr:uid="{00000000-0005-0000-0000-00008E130000}"/>
    <cellStyle name="Input 3 2 5" xfId="4767" xr:uid="{00000000-0005-0000-0000-00008F130000}"/>
    <cellStyle name="Input 3 2 5 2" xfId="4768" xr:uid="{00000000-0005-0000-0000-000090130000}"/>
    <cellStyle name="Input 3 2 5 2 2" xfId="4769" xr:uid="{00000000-0005-0000-0000-000091130000}"/>
    <cellStyle name="Input 3 2 5 2 3" xfId="4770" xr:uid="{00000000-0005-0000-0000-000092130000}"/>
    <cellStyle name="Input 3 2 5 2 4" xfId="4771" xr:uid="{00000000-0005-0000-0000-000093130000}"/>
    <cellStyle name="Input 3 2 5 2 5" xfId="4772" xr:uid="{00000000-0005-0000-0000-000094130000}"/>
    <cellStyle name="Input 3 2 5 2 6" xfId="4773" xr:uid="{00000000-0005-0000-0000-000095130000}"/>
    <cellStyle name="Input 3 2 5 3" xfId="4774" xr:uid="{00000000-0005-0000-0000-000096130000}"/>
    <cellStyle name="Input 3 2 5 3 2" xfId="4775" xr:uid="{00000000-0005-0000-0000-000097130000}"/>
    <cellStyle name="Input 3 2 5 4" xfId="4776" xr:uid="{00000000-0005-0000-0000-000098130000}"/>
    <cellStyle name="Input 3 2 5 5" xfId="4777" xr:uid="{00000000-0005-0000-0000-000099130000}"/>
    <cellStyle name="Input 3 2 5 6" xfId="4778" xr:uid="{00000000-0005-0000-0000-00009A130000}"/>
    <cellStyle name="Input 3 2 5 7" xfId="4779" xr:uid="{00000000-0005-0000-0000-00009B130000}"/>
    <cellStyle name="Input 3 2 6" xfId="4780" xr:uid="{00000000-0005-0000-0000-00009C130000}"/>
    <cellStyle name="Input 3 2 6 2" xfId="4781" xr:uid="{00000000-0005-0000-0000-00009D130000}"/>
    <cellStyle name="Input 3 2 6 2 2" xfId="4782" xr:uid="{00000000-0005-0000-0000-00009E130000}"/>
    <cellStyle name="Input 3 2 6 2 3" xfId="4783" xr:uid="{00000000-0005-0000-0000-00009F130000}"/>
    <cellStyle name="Input 3 2 6 2 4" xfId="4784" xr:uid="{00000000-0005-0000-0000-0000A0130000}"/>
    <cellStyle name="Input 3 2 6 2 5" xfId="4785" xr:uid="{00000000-0005-0000-0000-0000A1130000}"/>
    <cellStyle name="Input 3 2 6 2 6" xfId="4786" xr:uid="{00000000-0005-0000-0000-0000A2130000}"/>
    <cellStyle name="Input 3 2 6 3" xfId="4787" xr:uid="{00000000-0005-0000-0000-0000A3130000}"/>
    <cellStyle name="Input 3 2 6 3 2" xfId="4788" xr:uid="{00000000-0005-0000-0000-0000A4130000}"/>
    <cellStyle name="Input 3 2 6 4" xfId="4789" xr:uid="{00000000-0005-0000-0000-0000A5130000}"/>
    <cellStyle name="Input 3 2 6 5" xfId="4790" xr:uid="{00000000-0005-0000-0000-0000A6130000}"/>
    <cellStyle name="Input 3 2 6 6" xfId="4791" xr:uid="{00000000-0005-0000-0000-0000A7130000}"/>
    <cellStyle name="Input 3 2 6 7" xfId="4792" xr:uid="{00000000-0005-0000-0000-0000A8130000}"/>
    <cellStyle name="Input 3 2 7" xfId="4793" xr:uid="{00000000-0005-0000-0000-0000A9130000}"/>
    <cellStyle name="Input 3 2 7 2" xfId="4794" xr:uid="{00000000-0005-0000-0000-0000AA130000}"/>
    <cellStyle name="Input 3 2 7 2 2" xfId="4795" xr:uid="{00000000-0005-0000-0000-0000AB130000}"/>
    <cellStyle name="Input 3 2 7 2 3" xfId="4796" xr:uid="{00000000-0005-0000-0000-0000AC130000}"/>
    <cellStyle name="Input 3 2 7 2 4" xfId="4797" xr:uid="{00000000-0005-0000-0000-0000AD130000}"/>
    <cellStyle name="Input 3 2 7 2 5" xfId="4798" xr:uid="{00000000-0005-0000-0000-0000AE130000}"/>
    <cellStyle name="Input 3 2 7 2 6" xfId="4799" xr:uid="{00000000-0005-0000-0000-0000AF130000}"/>
    <cellStyle name="Input 3 2 7 3" xfId="4800" xr:uid="{00000000-0005-0000-0000-0000B0130000}"/>
    <cellStyle name="Input 3 2 7 3 2" xfId="4801" xr:uid="{00000000-0005-0000-0000-0000B1130000}"/>
    <cellStyle name="Input 3 2 7 4" xfId="4802" xr:uid="{00000000-0005-0000-0000-0000B2130000}"/>
    <cellStyle name="Input 3 2 7 5" xfId="4803" xr:uid="{00000000-0005-0000-0000-0000B3130000}"/>
    <cellStyle name="Input 3 2 7 6" xfId="4804" xr:uid="{00000000-0005-0000-0000-0000B4130000}"/>
    <cellStyle name="Input 3 2 7 7" xfId="4805" xr:uid="{00000000-0005-0000-0000-0000B5130000}"/>
    <cellStyle name="Input 3 2 8" xfId="4806" xr:uid="{00000000-0005-0000-0000-0000B6130000}"/>
    <cellStyle name="Input 3 2 8 2" xfId="4807" xr:uid="{00000000-0005-0000-0000-0000B7130000}"/>
    <cellStyle name="Input 3 2 8 2 2" xfId="4808" xr:uid="{00000000-0005-0000-0000-0000B8130000}"/>
    <cellStyle name="Input 3 2 8 2 3" xfId="4809" xr:uid="{00000000-0005-0000-0000-0000B9130000}"/>
    <cellStyle name="Input 3 2 8 2 4" xfId="4810" xr:uid="{00000000-0005-0000-0000-0000BA130000}"/>
    <cellStyle name="Input 3 2 8 2 5" xfId="4811" xr:uid="{00000000-0005-0000-0000-0000BB130000}"/>
    <cellStyle name="Input 3 2 8 2 6" xfId="4812" xr:uid="{00000000-0005-0000-0000-0000BC130000}"/>
    <cellStyle name="Input 3 2 8 3" xfId="4813" xr:uid="{00000000-0005-0000-0000-0000BD130000}"/>
    <cellStyle name="Input 3 2 8 3 2" xfId="4814" xr:uid="{00000000-0005-0000-0000-0000BE130000}"/>
    <cellStyle name="Input 3 2 8 4" xfId="4815" xr:uid="{00000000-0005-0000-0000-0000BF130000}"/>
    <cellStyle name="Input 3 2 8 5" xfId="4816" xr:uid="{00000000-0005-0000-0000-0000C0130000}"/>
    <cellStyle name="Input 3 2 8 6" xfId="4817" xr:uid="{00000000-0005-0000-0000-0000C1130000}"/>
    <cellStyle name="Input 3 2 8 7" xfId="4818" xr:uid="{00000000-0005-0000-0000-0000C2130000}"/>
    <cellStyle name="Input 3 2 9" xfId="4819" xr:uid="{00000000-0005-0000-0000-0000C3130000}"/>
    <cellStyle name="Input 3 2 9 2" xfId="4820" xr:uid="{00000000-0005-0000-0000-0000C4130000}"/>
    <cellStyle name="Input 3 2 9 3" xfId="4821" xr:uid="{00000000-0005-0000-0000-0000C5130000}"/>
    <cellStyle name="Input 3 2 9 4" xfId="4822" xr:uid="{00000000-0005-0000-0000-0000C6130000}"/>
    <cellStyle name="Input 3 2 9 5" xfId="4823" xr:uid="{00000000-0005-0000-0000-0000C7130000}"/>
    <cellStyle name="Input 3 2 9 6" xfId="4824" xr:uid="{00000000-0005-0000-0000-0000C8130000}"/>
    <cellStyle name="Input 3 2_Subsidy" xfId="4825" xr:uid="{00000000-0005-0000-0000-0000C9130000}"/>
    <cellStyle name="Input 3 20" xfId="4826" xr:uid="{00000000-0005-0000-0000-0000CA130000}"/>
    <cellStyle name="Input 3 21" xfId="4827" xr:uid="{00000000-0005-0000-0000-0000CB130000}"/>
    <cellStyle name="Input 3 22" xfId="4828" xr:uid="{00000000-0005-0000-0000-0000CC130000}"/>
    <cellStyle name="Input 3 23" xfId="4829" xr:uid="{00000000-0005-0000-0000-0000CD130000}"/>
    <cellStyle name="Input 3 24" xfId="4830" xr:uid="{00000000-0005-0000-0000-0000CE130000}"/>
    <cellStyle name="Input 3 25" xfId="4831" xr:uid="{00000000-0005-0000-0000-0000CF130000}"/>
    <cellStyle name="Input 3 26" xfId="4832" xr:uid="{00000000-0005-0000-0000-0000D0130000}"/>
    <cellStyle name="Input 3 27" xfId="4833" xr:uid="{00000000-0005-0000-0000-0000D1130000}"/>
    <cellStyle name="Input 3 28" xfId="4834" xr:uid="{00000000-0005-0000-0000-0000D2130000}"/>
    <cellStyle name="Input 3 29" xfId="4835" xr:uid="{00000000-0005-0000-0000-0000D3130000}"/>
    <cellStyle name="Input 3 3" xfId="4836" xr:uid="{00000000-0005-0000-0000-0000D4130000}"/>
    <cellStyle name="Input 3 3 10" xfId="4837" xr:uid="{00000000-0005-0000-0000-0000D5130000}"/>
    <cellStyle name="Input 3 3 10 2" xfId="4838" xr:uid="{00000000-0005-0000-0000-0000D6130000}"/>
    <cellStyle name="Input 3 3 11" xfId="4839" xr:uid="{00000000-0005-0000-0000-0000D7130000}"/>
    <cellStyle name="Input 3 3 12" xfId="4840" xr:uid="{00000000-0005-0000-0000-0000D8130000}"/>
    <cellStyle name="Input 3 3 13" xfId="4841" xr:uid="{00000000-0005-0000-0000-0000D9130000}"/>
    <cellStyle name="Input 3 3 14" xfId="4842" xr:uid="{00000000-0005-0000-0000-0000DA130000}"/>
    <cellStyle name="Input 3 3 2" xfId="4843" xr:uid="{00000000-0005-0000-0000-0000DB130000}"/>
    <cellStyle name="Input 3 3 2 2" xfId="4844" xr:uid="{00000000-0005-0000-0000-0000DC130000}"/>
    <cellStyle name="Input 3 3 2 2 2" xfId="4845" xr:uid="{00000000-0005-0000-0000-0000DD130000}"/>
    <cellStyle name="Input 3 3 2 2 2 2" xfId="4846" xr:uid="{00000000-0005-0000-0000-0000DE130000}"/>
    <cellStyle name="Input 3 3 2 2 2 3" xfId="4847" xr:uid="{00000000-0005-0000-0000-0000DF130000}"/>
    <cellStyle name="Input 3 3 2 2 2 4" xfId="4848" xr:uid="{00000000-0005-0000-0000-0000E0130000}"/>
    <cellStyle name="Input 3 3 2 2 2 5" xfId="4849" xr:uid="{00000000-0005-0000-0000-0000E1130000}"/>
    <cellStyle name="Input 3 3 2 2 2 6" xfId="4850" xr:uid="{00000000-0005-0000-0000-0000E2130000}"/>
    <cellStyle name="Input 3 3 2 2 3" xfId="4851" xr:uid="{00000000-0005-0000-0000-0000E3130000}"/>
    <cellStyle name="Input 3 3 2 2 3 2" xfId="4852" xr:uid="{00000000-0005-0000-0000-0000E4130000}"/>
    <cellStyle name="Input 3 3 2 2 4" xfId="4853" xr:uid="{00000000-0005-0000-0000-0000E5130000}"/>
    <cellStyle name="Input 3 3 2 2 5" xfId="4854" xr:uid="{00000000-0005-0000-0000-0000E6130000}"/>
    <cellStyle name="Input 3 3 2 2 6" xfId="4855" xr:uid="{00000000-0005-0000-0000-0000E7130000}"/>
    <cellStyle name="Input 3 3 2 2 7" xfId="4856" xr:uid="{00000000-0005-0000-0000-0000E8130000}"/>
    <cellStyle name="Input 3 3 2 3" xfId="4857" xr:uid="{00000000-0005-0000-0000-0000E9130000}"/>
    <cellStyle name="Input 3 3 2 3 2" xfId="4858" xr:uid="{00000000-0005-0000-0000-0000EA130000}"/>
    <cellStyle name="Input 3 3 2 3 3" xfId="4859" xr:uid="{00000000-0005-0000-0000-0000EB130000}"/>
    <cellStyle name="Input 3 3 2 3 4" xfId="4860" xr:uid="{00000000-0005-0000-0000-0000EC130000}"/>
    <cellStyle name="Input 3 3 2 3 5" xfId="4861" xr:uid="{00000000-0005-0000-0000-0000ED130000}"/>
    <cellStyle name="Input 3 3 2 3 6" xfId="4862" xr:uid="{00000000-0005-0000-0000-0000EE130000}"/>
    <cellStyle name="Input 3 3 2 4" xfId="4863" xr:uid="{00000000-0005-0000-0000-0000EF130000}"/>
    <cellStyle name="Input 3 3 2 4 2" xfId="4864" xr:uid="{00000000-0005-0000-0000-0000F0130000}"/>
    <cellStyle name="Input 3 3 2 5" xfId="4865" xr:uid="{00000000-0005-0000-0000-0000F1130000}"/>
    <cellStyle name="Input 3 3 2 6" xfId="4866" xr:uid="{00000000-0005-0000-0000-0000F2130000}"/>
    <cellStyle name="Input 3 3 2 7" xfId="4867" xr:uid="{00000000-0005-0000-0000-0000F3130000}"/>
    <cellStyle name="Input 3 3 2 8" xfId="4868" xr:uid="{00000000-0005-0000-0000-0000F4130000}"/>
    <cellStyle name="Input 3 3 2_Subsidy" xfId="4869" xr:uid="{00000000-0005-0000-0000-0000F5130000}"/>
    <cellStyle name="Input 3 3 3" xfId="4870" xr:uid="{00000000-0005-0000-0000-0000F6130000}"/>
    <cellStyle name="Input 3 3 3 2" xfId="4871" xr:uid="{00000000-0005-0000-0000-0000F7130000}"/>
    <cellStyle name="Input 3 3 3 2 2" xfId="4872" xr:uid="{00000000-0005-0000-0000-0000F8130000}"/>
    <cellStyle name="Input 3 3 3 2 3" xfId="4873" xr:uid="{00000000-0005-0000-0000-0000F9130000}"/>
    <cellStyle name="Input 3 3 3 2 4" xfId="4874" xr:uid="{00000000-0005-0000-0000-0000FA130000}"/>
    <cellStyle name="Input 3 3 3 2 5" xfId="4875" xr:uid="{00000000-0005-0000-0000-0000FB130000}"/>
    <cellStyle name="Input 3 3 3 2 6" xfId="4876" xr:uid="{00000000-0005-0000-0000-0000FC130000}"/>
    <cellStyle name="Input 3 3 3 3" xfId="4877" xr:uid="{00000000-0005-0000-0000-0000FD130000}"/>
    <cellStyle name="Input 3 3 3 3 2" xfId="4878" xr:uid="{00000000-0005-0000-0000-0000FE130000}"/>
    <cellStyle name="Input 3 3 3 4" xfId="4879" xr:uid="{00000000-0005-0000-0000-0000FF130000}"/>
    <cellStyle name="Input 3 3 3 5" xfId="4880" xr:uid="{00000000-0005-0000-0000-000000140000}"/>
    <cellStyle name="Input 3 3 3 6" xfId="4881" xr:uid="{00000000-0005-0000-0000-000001140000}"/>
    <cellStyle name="Input 3 3 3 7" xfId="4882" xr:uid="{00000000-0005-0000-0000-000002140000}"/>
    <cellStyle name="Input 3 3 4" xfId="4883" xr:uid="{00000000-0005-0000-0000-000003140000}"/>
    <cellStyle name="Input 3 3 4 2" xfId="4884" xr:uid="{00000000-0005-0000-0000-000004140000}"/>
    <cellStyle name="Input 3 3 4 2 2" xfId="4885" xr:uid="{00000000-0005-0000-0000-000005140000}"/>
    <cellStyle name="Input 3 3 4 2 3" xfId="4886" xr:uid="{00000000-0005-0000-0000-000006140000}"/>
    <cellStyle name="Input 3 3 4 2 4" xfId="4887" xr:uid="{00000000-0005-0000-0000-000007140000}"/>
    <cellStyle name="Input 3 3 4 2 5" xfId="4888" xr:uid="{00000000-0005-0000-0000-000008140000}"/>
    <cellStyle name="Input 3 3 4 2 6" xfId="4889" xr:uid="{00000000-0005-0000-0000-000009140000}"/>
    <cellStyle name="Input 3 3 4 3" xfId="4890" xr:uid="{00000000-0005-0000-0000-00000A140000}"/>
    <cellStyle name="Input 3 3 4 3 2" xfId="4891" xr:uid="{00000000-0005-0000-0000-00000B140000}"/>
    <cellStyle name="Input 3 3 4 4" xfId="4892" xr:uid="{00000000-0005-0000-0000-00000C140000}"/>
    <cellStyle name="Input 3 3 4 5" xfId="4893" xr:uid="{00000000-0005-0000-0000-00000D140000}"/>
    <cellStyle name="Input 3 3 4 6" xfId="4894" xr:uid="{00000000-0005-0000-0000-00000E140000}"/>
    <cellStyle name="Input 3 3 4 7" xfId="4895" xr:uid="{00000000-0005-0000-0000-00000F140000}"/>
    <cellStyle name="Input 3 3 5" xfId="4896" xr:uid="{00000000-0005-0000-0000-000010140000}"/>
    <cellStyle name="Input 3 3 5 2" xfId="4897" xr:uid="{00000000-0005-0000-0000-000011140000}"/>
    <cellStyle name="Input 3 3 5 2 2" xfId="4898" xr:uid="{00000000-0005-0000-0000-000012140000}"/>
    <cellStyle name="Input 3 3 5 2 3" xfId="4899" xr:uid="{00000000-0005-0000-0000-000013140000}"/>
    <cellStyle name="Input 3 3 5 2 4" xfId="4900" xr:uid="{00000000-0005-0000-0000-000014140000}"/>
    <cellStyle name="Input 3 3 5 2 5" xfId="4901" xr:uid="{00000000-0005-0000-0000-000015140000}"/>
    <cellStyle name="Input 3 3 5 2 6" xfId="4902" xr:uid="{00000000-0005-0000-0000-000016140000}"/>
    <cellStyle name="Input 3 3 5 3" xfId="4903" xr:uid="{00000000-0005-0000-0000-000017140000}"/>
    <cellStyle name="Input 3 3 5 3 2" xfId="4904" xr:uid="{00000000-0005-0000-0000-000018140000}"/>
    <cellStyle name="Input 3 3 5 4" xfId="4905" xr:uid="{00000000-0005-0000-0000-000019140000}"/>
    <cellStyle name="Input 3 3 5 5" xfId="4906" xr:uid="{00000000-0005-0000-0000-00001A140000}"/>
    <cellStyle name="Input 3 3 5 6" xfId="4907" xr:uid="{00000000-0005-0000-0000-00001B140000}"/>
    <cellStyle name="Input 3 3 5 7" xfId="4908" xr:uid="{00000000-0005-0000-0000-00001C140000}"/>
    <cellStyle name="Input 3 3 6" xfId="4909" xr:uid="{00000000-0005-0000-0000-00001D140000}"/>
    <cellStyle name="Input 3 3 6 2" xfId="4910" xr:uid="{00000000-0005-0000-0000-00001E140000}"/>
    <cellStyle name="Input 3 3 6 2 2" xfId="4911" xr:uid="{00000000-0005-0000-0000-00001F140000}"/>
    <cellStyle name="Input 3 3 6 2 3" xfId="4912" xr:uid="{00000000-0005-0000-0000-000020140000}"/>
    <cellStyle name="Input 3 3 6 2 4" xfId="4913" xr:uid="{00000000-0005-0000-0000-000021140000}"/>
    <cellStyle name="Input 3 3 6 2 5" xfId="4914" xr:uid="{00000000-0005-0000-0000-000022140000}"/>
    <cellStyle name="Input 3 3 6 2 6" xfId="4915" xr:uid="{00000000-0005-0000-0000-000023140000}"/>
    <cellStyle name="Input 3 3 6 3" xfId="4916" xr:uid="{00000000-0005-0000-0000-000024140000}"/>
    <cellStyle name="Input 3 3 6 3 2" xfId="4917" xr:uid="{00000000-0005-0000-0000-000025140000}"/>
    <cellStyle name="Input 3 3 6 4" xfId="4918" xr:uid="{00000000-0005-0000-0000-000026140000}"/>
    <cellStyle name="Input 3 3 6 5" xfId="4919" xr:uid="{00000000-0005-0000-0000-000027140000}"/>
    <cellStyle name="Input 3 3 6 6" xfId="4920" xr:uid="{00000000-0005-0000-0000-000028140000}"/>
    <cellStyle name="Input 3 3 6 7" xfId="4921" xr:uid="{00000000-0005-0000-0000-000029140000}"/>
    <cellStyle name="Input 3 3 7" xfId="4922" xr:uid="{00000000-0005-0000-0000-00002A140000}"/>
    <cellStyle name="Input 3 3 7 2" xfId="4923" xr:uid="{00000000-0005-0000-0000-00002B140000}"/>
    <cellStyle name="Input 3 3 7 2 2" xfId="4924" xr:uid="{00000000-0005-0000-0000-00002C140000}"/>
    <cellStyle name="Input 3 3 7 2 3" xfId="4925" xr:uid="{00000000-0005-0000-0000-00002D140000}"/>
    <cellStyle name="Input 3 3 7 2 4" xfId="4926" xr:uid="{00000000-0005-0000-0000-00002E140000}"/>
    <cellStyle name="Input 3 3 7 2 5" xfId="4927" xr:uid="{00000000-0005-0000-0000-00002F140000}"/>
    <cellStyle name="Input 3 3 7 2 6" xfId="4928" xr:uid="{00000000-0005-0000-0000-000030140000}"/>
    <cellStyle name="Input 3 3 7 3" xfId="4929" xr:uid="{00000000-0005-0000-0000-000031140000}"/>
    <cellStyle name="Input 3 3 7 3 2" xfId="4930" xr:uid="{00000000-0005-0000-0000-000032140000}"/>
    <cellStyle name="Input 3 3 7 4" xfId="4931" xr:uid="{00000000-0005-0000-0000-000033140000}"/>
    <cellStyle name="Input 3 3 7 5" xfId="4932" xr:uid="{00000000-0005-0000-0000-000034140000}"/>
    <cellStyle name="Input 3 3 7 6" xfId="4933" xr:uid="{00000000-0005-0000-0000-000035140000}"/>
    <cellStyle name="Input 3 3 7 7" xfId="4934" xr:uid="{00000000-0005-0000-0000-000036140000}"/>
    <cellStyle name="Input 3 3 8" xfId="4935" xr:uid="{00000000-0005-0000-0000-000037140000}"/>
    <cellStyle name="Input 3 3 8 2" xfId="4936" xr:uid="{00000000-0005-0000-0000-000038140000}"/>
    <cellStyle name="Input 3 3 8 2 2" xfId="4937" xr:uid="{00000000-0005-0000-0000-000039140000}"/>
    <cellStyle name="Input 3 3 8 2 3" xfId="4938" xr:uid="{00000000-0005-0000-0000-00003A140000}"/>
    <cellStyle name="Input 3 3 8 2 4" xfId="4939" xr:uid="{00000000-0005-0000-0000-00003B140000}"/>
    <cellStyle name="Input 3 3 8 2 5" xfId="4940" xr:uid="{00000000-0005-0000-0000-00003C140000}"/>
    <cellStyle name="Input 3 3 8 2 6" xfId="4941" xr:uid="{00000000-0005-0000-0000-00003D140000}"/>
    <cellStyle name="Input 3 3 8 3" xfId="4942" xr:uid="{00000000-0005-0000-0000-00003E140000}"/>
    <cellStyle name="Input 3 3 8 3 2" xfId="4943" xr:uid="{00000000-0005-0000-0000-00003F140000}"/>
    <cellStyle name="Input 3 3 8 4" xfId="4944" xr:uid="{00000000-0005-0000-0000-000040140000}"/>
    <cellStyle name="Input 3 3 8 5" xfId="4945" xr:uid="{00000000-0005-0000-0000-000041140000}"/>
    <cellStyle name="Input 3 3 8 6" xfId="4946" xr:uid="{00000000-0005-0000-0000-000042140000}"/>
    <cellStyle name="Input 3 3 8 7" xfId="4947" xr:uid="{00000000-0005-0000-0000-000043140000}"/>
    <cellStyle name="Input 3 3 9" xfId="4948" xr:uid="{00000000-0005-0000-0000-000044140000}"/>
    <cellStyle name="Input 3 3 9 2" xfId="4949" xr:uid="{00000000-0005-0000-0000-000045140000}"/>
    <cellStyle name="Input 3 3 9 3" xfId="4950" xr:uid="{00000000-0005-0000-0000-000046140000}"/>
    <cellStyle name="Input 3 3 9 4" xfId="4951" xr:uid="{00000000-0005-0000-0000-000047140000}"/>
    <cellStyle name="Input 3 3 9 5" xfId="4952" xr:uid="{00000000-0005-0000-0000-000048140000}"/>
    <cellStyle name="Input 3 3 9 6" xfId="4953" xr:uid="{00000000-0005-0000-0000-000049140000}"/>
    <cellStyle name="Input 3 3_Subsidy" xfId="4954" xr:uid="{00000000-0005-0000-0000-00004A140000}"/>
    <cellStyle name="Input 3 30" xfId="4955" xr:uid="{00000000-0005-0000-0000-00004B140000}"/>
    <cellStyle name="Input 3 31" xfId="4956" xr:uid="{00000000-0005-0000-0000-00004C140000}"/>
    <cellStyle name="Input 3 32" xfId="4957" xr:uid="{00000000-0005-0000-0000-00004D140000}"/>
    <cellStyle name="Input 3 33" xfId="4958" xr:uid="{00000000-0005-0000-0000-00004E140000}"/>
    <cellStyle name="Input 3 34" xfId="4959" xr:uid="{00000000-0005-0000-0000-00004F140000}"/>
    <cellStyle name="Input 3 35" xfId="4960" xr:uid="{00000000-0005-0000-0000-000050140000}"/>
    <cellStyle name="Input 3 36" xfId="4961" xr:uid="{00000000-0005-0000-0000-000051140000}"/>
    <cellStyle name="Input 3 37" xfId="4962" xr:uid="{00000000-0005-0000-0000-000052140000}"/>
    <cellStyle name="Input 3 38" xfId="4963" xr:uid="{00000000-0005-0000-0000-000053140000}"/>
    <cellStyle name="Input 3 39" xfId="4964" xr:uid="{00000000-0005-0000-0000-000054140000}"/>
    <cellStyle name="Input 3 4" xfId="4965" xr:uid="{00000000-0005-0000-0000-000055140000}"/>
    <cellStyle name="Input 3 4 10" xfId="4966" xr:uid="{00000000-0005-0000-0000-000056140000}"/>
    <cellStyle name="Input 3 4 10 2" xfId="4967" xr:uid="{00000000-0005-0000-0000-000057140000}"/>
    <cellStyle name="Input 3 4 11" xfId="4968" xr:uid="{00000000-0005-0000-0000-000058140000}"/>
    <cellStyle name="Input 3 4 12" xfId="4969" xr:uid="{00000000-0005-0000-0000-000059140000}"/>
    <cellStyle name="Input 3 4 13" xfId="4970" xr:uid="{00000000-0005-0000-0000-00005A140000}"/>
    <cellStyle name="Input 3 4 14" xfId="4971" xr:uid="{00000000-0005-0000-0000-00005B140000}"/>
    <cellStyle name="Input 3 4 2" xfId="4972" xr:uid="{00000000-0005-0000-0000-00005C140000}"/>
    <cellStyle name="Input 3 4 2 2" xfId="4973" xr:uid="{00000000-0005-0000-0000-00005D140000}"/>
    <cellStyle name="Input 3 4 2 2 2" xfId="4974" xr:uid="{00000000-0005-0000-0000-00005E140000}"/>
    <cellStyle name="Input 3 4 2 2 2 2" xfId="4975" xr:uid="{00000000-0005-0000-0000-00005F140000}"/>
    <cellStyle name="Input 3 4 2 2 2 3" xfId="4976" xr:uid="{00000000-0005-0000-0000-000060140000}"/>
    <cellStyle name="Input 3 4 2 2 2 4" xfId="4977" xr:uid="{00000000-0005-0000-0000-000061140000}"/>
    <cellStyle name="Input 3 4 2 2 2 5" xfId="4978" xr:uid="{00000000-0005-0000-0000-000062140000}"/>
    <cellStyle name="Input 3 4 2 2 2 6" xfId="4979" xr:uid="{00000000-0005-0000-0000-000063140000}"/>
    <cellStyle name="Input 3 4 2 2 3" xfId="4980" xr:uid="{00000000-0005-0000-0000-000064140000}"/>
    <cellStyle name="Input 3 4 2 2 3 2" xfId="4981" xr:uid="{00000000-0005-0000-0000-000065140000}"/>
    <cellStyle name="Input 3 4 2 2 4" xfId="4982" xr:uid="{00000000-0005-0000-0000-000066140000}"/>
    <cellStyle name="Input 3 4 2 2 5" xfId="4983" xr:uid="{00000000-0005-0000-0000-000067140000}"/>
    <cellStyle name="Input 3 4 2 2 6" xfId="4984" xr:uid="{00000000-0005-0000-0000-000068140000}"/>
    <cellStyle name="Input 3 4 2 2 7" xfId="4985" xr:uid="{00000000-0005-0000-0000-000069140000}"/>
    <cellStyle name="Input 3 4 2 3" xfId="4986" xr:uid="{00000000-0005-0000-0000-00006A140000}"/>
    <cellStyle name="Input 3 4 2 3 2" xfId="4987" xr:uid="{00000000-0005-0000-0000-00006B140000}"/>
    <cellStyle name="Input 3 4 2 3 3" xfId="4988" xr:uid="{00000000-0005-0000-0000-00006C140000}"/>
    <cellStyle name="Input 3 4 2 3 4" xfId="4989" xr:uid="{00000000-0005-0000-0000-00006D140000}"/>
    <cellStyle name="Input 3 4 2 3 5" xfId="4990" xr:uid="{00000000-0005-0000-0000-00006E140000}"/>
    <cellStyle name="Input 3 4 2 3 6" xfId="4991" xr:uid="{00000000-0005-0000-0000-00006F140000}"/>
    <cellStyle name="Input 3 4 2 4" xfId="4992" xr:uid="{00000000-0005-0000-0000-000070140000}"/>
    <cellStyle name="Input 3 4 2 4 2" xfId="4993" xr:uid="{00000000-0005-0000-0000-000071140000}"/>
    <cellStyle name="Input 3 4 2 5" xfId="4994" xr:uid="{00000000-0005-0000-0000-000072140000}"/>
    <cellStyle name="Input 3 4 2 6" xfId="4995" xr:uid="{00000000-0005-0000-0000-000073140000}"/>
    <cellStyle name="Input 3 4 2 7" xfId="4996" xr:uid="{00000000-0005-0000-0000-000074140000}"/>
    <cellStyle name="Input 3 4 2 8" xfId="4997" xr:uid="{00000000-0005-0000-0000-000075140000}"/>
    <cellStyle name="Input 3 4 2_Subsidy" xfId="4998" xr:uid="{00000000-0005-0000-0000-000076140000}"/>
    <cellStyle name="Input 3 4 3" xfId="4999" xr:uid="{00000000-0005-0000-0000-000077140000}"/>
    <cellStyle name="Input 3 4 3 2" xfId="5000" xr:uid="{00000000-0005-0000-0000-000078140000}"/>
    <cellStyle name="Input 3 4 3 2 2" xfId="5001" xr:uid="{00000000-0005-0000-0000-000079140000}"/>
    <cellStyle name="Input 3 4 3 2 3" xfId="5002" xr:uid="{00000000-0005-0000-0000-00007A140000}"/>
    <cellStyle name="Input 3 4 3 2 4" xfId="5003" xr:uid="{00000000-0005-0000-0000-00007B140000}"/>
    <cellStyle name="Input 3 4 3 2 5" xfId="5004" xr:uid="{00000000-0005-0000-0000-00007C140000}"/>
    <cellStyle name="Input 3 4 3 2 6" xfId="5005" xr:uid="{00000000-0005-0000-0000-00007D140000}"/>
    <cellStyle name="Input 3 4 3 3" xfId="5006" xr:uid="{00000000-0005-0000-0000-00007E140000}"/>
    <cellStyle name="Input 3 4 3 3 2" xfId="5007" xr:uid="{00000000-0005-0000-0000-00007F140000}"/>
    <cellStyle name="Input 3 4 3 4" xfId="5008" xr:uid="{00000000-0005-0000-0000-000080140000}"/>
    <cellStyle name="Input 3 4 3 5" xfId="5009" xr:uid="{00000000-0005-0000-0000-000081140000}"/>
    <cellStyle name="Input 3 4 3 6" xfId="5010" xr:uid="{00000000-0005-0000-0000-000082140000}"/>
    <cellStyle name="Input 3 4 3 7" xfId="5011" xr:uid="{00000000-0005-0000-0000-000083140000}"/>
    <cellStyle name="Input 3 4 4" xfId="5012" xr:uid="{00000000-0005-0000-0000-000084140000}"/>
    <cellStyle name="Input 3 4 4 2" xfId="5013" xr:uid="{00000000-0005-0000-0000-000085140000}"/>
    <cellStyle name="Input 3 4 4 2 2" xfId="5014" xr:uid="{00000000-0005-0000-0000-000086140000}"/>
    <cellStyle name="Input 3 4 4 2 3" xfId="5015" xr:uid="{00000000-0005-0000-0000-000087140000}"/>
    <cellStyle name="Input 3 4 4 2 4" xfId="5016" xr:uid="{00000000-0005-0000-0000-000088140000}"/>
    <cellStyle name="Input 3 4 4 2 5" xfId="5017" xr:uid="{00000000-0005-0000-0000-000089140000}"/>
    <cellStyle name="Input 3 4 4 2 6" xfId="5018" xr:uid="{00000000-0005-0000-0000-00008A140000}"/>
    <cellStyle name="Input 3 4 4 3" xfId="5019" xr:uid="{00000000-0005-0000-0000-00008B140000}"/>
    <cellStyle name="Input 3 4 4 3 2" xfId="5020" xr:uid="{00000000-0005-0000-0000-00008C140000}"/>
    <cellStyle name="Input 3 4 4 4" xfId="5021" xr:uid="{00000000-0005-0000-0000-00008D140000}"/>
    <cellStyle name="Input 3 4 4 5" xfId="5022" xr:uid="{00000000-0005-0000-0000-00008E140000}"/>
    <cellStyle name="Input 3 4 4 6" xfId="5023" xr:uid="{00000000-0005-0000-0000-00008F140000}"/>
    <cellStyle name="Input 3 4 4 7" xfId="5024" xr:uid="{00000000-0005-0000-0000-000090140000}"/>
    <cellStyle name="Input 3 4 5" xfId="5025" xr:uid="{00000000-0005-0000-0000-000091140000}"/>
    <cellStyle name="Input 3 4 5 2" xfId="5026" xr:uid="{00000000-0005-0000-0000-000092140000}"/>
    <cellStyle name="Input 3 4 5 2 2" xfId="5027" xr:uid="{00000000-0005-0000-0000-000093140000}"/>
    <cellStyle name="Input 3 4 5 2 3" xfId="5028" xr:uid="{00000000-0005-0000-0000-000094140000}"/>
    <cellStyle name="Input 3 4 5 2 4" xfId="5029" xr:uid="{00000000-0005-0000-0000-000095140000}"/>
    <cellStyle name="Input 3 4 5 2 5" xfId="5030" xr:uid="{00000000-0005-0000-0000-000096140000}"/>
    <cellStyle name="Input 3 4 5 2 6" xfId="5031" xr:uid="{00000000-0005-0000-0000-000097140000}"/>
    <cellStyle name="Input 3 4 5 3" xfId="5032" xr:uid="{00000000-0005-0000-0000-000098140000}"/>
    <cellStyle name="Input 3 4 5 3 2" xfId="5033" xr:uid="{00000000-0005-0000-0000-000099140000}"/>
    <cellStyle name="Input 3 4 5 4" xfId="5034" xr:uid="{00000000-0005-0000-0000-00009A140000}"/>
    <cellStyle name="Input 3 4 5 5" xfId="5035" xr:uid="{00000000-0005-0000-0000-00009B140000}"/>
    <cellStyle name="Input 3 4 5 6" xfId="5036" xr:uid="{00000000-0005-0000-0000-00009C140000}"/>
    <cellStyle name="Input 3 4 5 7" xfId="5037" xr:uid="{00000000-0005-0000-0000-00009D140000}"/>
    <cellStyle name="Input 3 4 6" xfId="5038" xr:uid="{00000000-0005-0000-0000-00009E140000}"/>
    <cellStyle name="Input 3 4 6 2" xfId="5039" xr:uid="{00000000-0005-0000-0000-00009F140000}"/>
    <cellStyle name="Input 3 4 6 2 2" xfId="5040" xr:uid="{00000000-0005-0000-0000-0000A0140000}"/>
    <cellStyle name="Input 3 4 6 2 3" xfId="5041" xr:uid="{00000000-0005-0000-0000-0000A1140000}"/>
    <cellStyle name="Input 3 4 6 2 4" xfId="5042" xr:uid="{00000000-0005-0000-0000-0000A2140000}"/>
    <cellStyle name="Input 3 4 6 2 5" xfId="5043" xr:uid="{00000000-0005-0000-0000-0000A3140000}"/>
    <cellStyle name="Input 3 4 6 2 6" xfId="5044" xr:uid="{00000000-0005-0000-0000-0000A4140000}"/>
    <cellStyle name="Input 3 4 6 3" xfId="5045" xr:uid="{00000000-0005-0000-0000-0000A5140000}"/>
    <cellStyle name="Input 3 4 6 3 2" xfId="5046" xr:uid="{00000000-0005-0000-0000-0000A6140000}"/>
    <cellStyle name="Input 3 4 6 4" xfId="5047" xr:uid="{00000000-0005-0000-0000-0000A7140000}"/>
    <cellStyle name="Input 3 4 6 5" xfId="5048" xr:uid="{00000000-0005-0000-0000-0000A8140000}"/>
    <cellStyle name="Input 3 4 6 6" xfId="5049" xr:uid="{00000000-0005-0000-0000-0000A9140000}"/>
    <cellStyle name="Input 3 4 6 7" xfId="5050" xr:uid="{00000000-0005-0000-0000-0000AA140000}"/>
    <cellStyle name="Input 3 4 7" xfId="5051" xr:uid="{00000000-0005-0000-0000-0000AB140000}"/>
    <cellStyle name="Input 3 4 7 2" xfId="5052" xr:uid="{00000000-0005-0000-0000-0000AC140000}"/>
    <cellStyle name="Input 3 4 7 2 2" xfId="5053" xr:uid="{00000000-0005-0000-0000-0000AD140000}"/>
    <cellStyle name="Input 3 4 7 2 3" xfId="5054" xr:uid="{00000000-0005-0000-0000-0000AE140000}"/>
    <cellStyle name="Input 3 4 7 2 4" xfId="5055" xr:uid="{00000000-0005-0000-0000-0000AF140000}"/>
    <cellStyle name="Input 3 4 7 2 5" xfId="5056" xr:uid="{00000000-0005-0000-0000-0000B0140000}"/>
    <cellStyle name="Input 3 4 7 2 6" xfId="5057" xr:uid="{00000000-0005-0000-0000-0000B1140000}"/>
    <cellStyle name="Input 3 4 7 3" xfId="5058" xr:uid="{00000000-0005-0000-0000-0000B2140000}"/>
    <cellStyle name="Input 3 4 7 3 2" xfId="5059" xr:uid="{00000000-0005-0000-0000-0000B3140000}"/>
    <cellStyle name="Input 3 4 7 4" xfId="5060" xr:uid="{00000000-0005-0000-0000-0000B4140000}"/>
    <cellStyle name="Input 3 4 7 5" xfId="5061" xr:uid="{00000000-0005-0000-0000-0000B5140000}"/>
    <cellStyle name="Input 3 4 7 6" xfId="5062" xr:uid="{00000000-0005-0000-0000-0000B6140000}"/>
    <cellStyle name="Input 3 4 7 7" xfId="5063" xr:uid="{00000000-0005-0000-0000-0000B7140000}"/>
    <cellStyle name="Input 3 4 8" xfId="5064" xr:uid="{00000000-0005-0000-0000-0000B8140000}"/>
    <cellStyle name="Input 3 4 8 2" xfId="5065" xr:uid="{00000000-0005-0000-0000-0000B9140000}"/>
    <cellStyle name="Input 3 4 8 2 2" xfId="5066" xr:uid="{00000000-0005-0000-0000-0000BA140000}"/>
    <cellStyle name="Input 3 4 8 2 3" xfId="5067" xr:uid="{00000000-0005-0000-0000-0000BB140000}"/>
    <cellStyle name="Input 3 4 8 2 4" xfId="5068" xr:uid="{00000000-0005-0000-0000-0000BC140000}"/>
    <cellStyle name="Input 3 4 8 2 5" xfId="5069" xr:uid="{00000000-0005-0000-0000-0000BD140000}"/>
    <cellStyle name="Input 3 4 8 2 6" xfId="5070" xr:uid="{00000000-0005-0000-0000-0000BE140000}"/>
    <cellStyle name="Input 3 4 8 3" xfId="5071" xr:uid="{00000000-0005-0000-0000-0000BF140000}"/>
    <cellStyle name="Input 3 4 8 3 2" xfId="5072" xr:uid="{00000000-0005-0000-0000-0000C0140000}"/>
    <cellStyle name="Input 3 4 8 4" xfId="5073" xr:uid="{00000000-0005-0000-0000-0000C1140000}"/>
    <cellStyle name="Input 3 4 8 5" xfId="5074" xr:uid="{00000000-0005-0000-0000-0000C2140000}"/>
    <cellStyle name="Input 3 4 8 6" xfId="5075" xr:uid="{00000000-0005-0000-0000-0000C3140000}"/>
    <cellStyle name="Input 3 4 8 7" xfId="5076" xr:uid="{00000000-0005-0000-0000-0000C4140000}"/>
    <cellStyle name="Input 3 4 9" xfId="5077" xr:uid="{00000000-0005-0000-0000-0000C5140000}"/>
    <cellStyle name="Input 3 4 9 2" xfId="5078" xr:uid="{00000000-0005-0000-0000-0000C6140000}"/>
    <cellStyle name="Input 3 4 9 3" xfId="5079" xr:uid="{00000000-0005-0000-0000-0000C7140000}"/>
    <cellStyle name="Input 3 4 9 4" xfId="5080" xr:uid="{00000000-0005-0000-0000-0000C8140000}"/>
    <cellStyle name="Input 3 4 9 5" xfId="5081" xr:uid="{00000000-0005-0000-0000-0000C9140000}"/>
    <cellStyle name="Input 3 4 9 6" xfId="5082" xr:uid="{00000000-0005-0000-0000-0000CA140000}"/>
    <cellStyle name="Input 3 4_Subsidy" xfId="5083" xr:uid="{00000000-0005-0000-0000-0000CB140000}"/>
    <cellStyle name="Input 3 40" xfId="5084" xr:uid="{00000000-0005-0000-0000-0000CC140000}"/>
    <cellStyle name="Input 3 41" xfId="5085" xr:uid="{00000000-0005-0000-0000-0000CD140000}"/>
    <cellStyle name="Input 3 42" xfId="5086" xr:uid="{00000000-0005-0000-0000-0000CE140000}"/>
    <cellStyle name="Input 3 43" xfId="5087" xr:uid="{00000000-0005-0000-0000-0000CF140000}"/>
    <cellStyle name="Input 3 44" xfId="5088" xr:uid="{00000000-0005-0000-0000-0000D0140000}"/>
    <cellStyle name="Input 3 45" xfId="5089" xr:uid="{00000000-0005-0000-0000-0000D1140000}"/>
    <cellStyle name="Input 3 5" xfId="5090" xr:uid="{00000000-0005-0000-0000-0000D2140000}"/>
    <cellStyle name="Input 3 5 10" xfId="5091" xr:uid="{00000000-0005-0000-0000-0000D3140000}"/>
    <cellStyle name="Input 3 5 10 2" xfId="5092" xr:uid="{00000000-0005-0000-0000-0000D4140000}"/>
    <cellStyle name="Input 3 5 11" xfId="5093" xr:uid="{00000000-0005-0000-0000-0000D5140000}"/>
    <cellStyle name="Input 3 5 12" xfId="5094" xr:uid="{00000000-0005-0000-0000-0000D6140000}"/>
    <cellStyle name="Input 3 5 13" xfId="5095" xr:uid="{00000000-0005-0000-0000-0000D7140000}"/>
    <cellStyle name="Input 3 5 14" xfId="5096" xr:uid="{00000000-0005-0000-0000-0000D8140000}"/>
    <cellStyle name="Input 3 5 2" xfId="5097" xr:uid="{00000000-0005-0000-0000-0000D9140000}"/>
    <cellStyle name="Input 3 5 2 2" xfId="5098" xr:uid="{00000000-0005-0000-0000-0000DA140000}"/>
    <cellStyle name="Input 3 5 2 2 2" xfId="5099" xr:uid="{00000000-0005-0000-0000-0000DB140000}"/>
    <cellStyle name="Input 3 5 2 2 2 2" xfId="5100" xr:uid="{00000000-0005-0000-0000-0000DC140000}"/>
    <cellStyle name="Input 3 5 2 2 2 3" xfId="5101" xr:uid="{00000000-0005-0000-0000-0000DD140000}"/>
    <cellStyle name="Input 3 5 2 2 2 4" xfId="5102" xr:uid="{00000000-0005-0000-0000-0000DE140000}"/>
    <cellStyle name="Input 3 5 2 2 2 5" xfId="5103" xr:uid="{00000000-0005-0000-0000-0000DF140000}"/>
    <cellStyle name="Input 3 5 2 2 2 6" xfId="5104" xr:uid="{00000000-0005-0000-0000-0000E0140000}"/>
    <cellStyle name="Input 3 5 2 2 3" xfId="5105" xr:uid="{00000000-0005-0000-0000-0000E1140000}"/>
    <cellStyle name="Input 3 5 2 2 3 2" xfId="5106" xr:uid="{00000000-0005-0000-0000-0000E2140000}"/>
    <cellStyle name="Input 3 5 2 2 4" xfId="5107" xr:uid="{00000000-0005-0000-0000-0000E3140000}"/>
    <cellStyle name="Input 3 5 2 2 5" xfId="5108" xr:uid="{00000000-0005-0000-0000-0000E4140000}"/>
    <cellStyle name="Input 3 5 2 2 6" xfId="5109" xr:uid="{00000000-0005-0000-0000-0000E5140000}"/>
    <cellStyle name="Input 3 5 2 2 7" xfId="5110" xr:uid="{00000000-0005-0000-0000-0000E6140000}"/>
    <cellStyle name="Input 3 5 2 3" xfId="5111" xr:uid="{00000000-0005-0000-0000-0000E7140000}"/>
    <cellStyle name="Input 3 5 2 3 2" xfId="5112" xr:uid="{00000000-0005-0000-0000-0000E8140000}"/>
    <cellStyle name="Input 3 5 2 3 3" xfId="5113" xr:uid="{00000000-0005-0000-0000-0000E9140000}"/>
    <cellStyle name="Input 3 5 2 3 4" xfId="5114" xr:uid="{00000000-0005-0000-0000-0000EA140000}"/>
    <cellStyle name="Input 3 5 2 3 5" xfId="5115" xr:uid="{00000000-0005-0000-0000-0000EB140000}"/>
    <cellStyle name="Input 3 5 2 3 6" xfId="5116" xr:uid="{00000000-0005-0000-0000-0000EC140000}"/>
    <cellStyle name="Input 3 5 2 4" xfId="5117" xr:uid="{00000000-0005-0000-0000-0000ED140000}"/>
    <cellStyle name="Input 3 5 2 4 2" xfId="5118" xr:uid="{00000000-0005-0000-0000-0000EE140000}"/>
    <cellStyle name="Input 3 5 2 5" xfId="5119" xr:uid="{00000000-0005-0000-0000-0000EF140000}"/>
    <cellStyle name="Input 3 5 2 6" xfId="5120" xr:uid="{00000000-0005-0000-0000-0000F0140000}"/>
    <cellStyle name="Input 3 5 2 7" xfId="5121" xr:uid="{00000000-0005-0000-0000-0000F1140000}"/>
    <cellStyle name="Input 3 5 2 8" xfId="5122" xr:uid="{00000000-0005-0000-0000-0000F2140000}"/>
    <cellStyle name="Input 3 5 2_Subsidy" xfId="5123" xr:uid="{00000000-0005-0000-0000-0000F3140000}"/>
    <cellStyle name="Input 3 5 3" xfId="5124" xr:uid="{00000000-0005-0000-0000-0000F4140000}"/>
    <cellStyle name="Input 3 5 3 2" xfId="5125" xr:uid="{00000000-0005-0000-0000-0000F5140000}"/>
    <cellStyle name="Input 3 5 3 2 2" xfId="5126" xr:uid="{00000000-0005-0000-0000-0000F6140000}"/>
    <cellStyle name="Input 3 5 3 2 3" xfId="5127" xr:uid="{00000000-0005-0000-0000-0000F7140000}"/>
    <cellStyle name="Input 3 5 3 2 4" xfId="5128" xr:uid="{00000000-0005-0000-0000-0000F8140000}"/>
    <cellStyle name="Input 3 5 3 2 5" xfId="5129" xr:uid="{00000000-0005-0000-0000-0000F9140000}"/>
    <cellStyle name="Input 3 5 3 2 6" xfId="5130" xr:uid="{00000000-0005-0000-0000-0000FA140000}"/>
    <cellStyle name="Input 3 5 3 3" xfId="5131" xr:uid="{00000000-0005-0000-0000-0000FB140000}"/>
    <cellStyle name="Input 3 5 3 3 2" xfId="5132" xr:uid="{00000000-0005-0000-0000-0000FC140000}"/>
    <cellStyle name="Input 3 5 3 4" xfId="5133" xr:uid="{00000000-0005-0000-0000-0000FD140000}"/>
    <cellStyle name="Input 3 5 3 5" xfId="5134" xr:uid="{00000000-0005-0000-0000-0000FE140000}"/>
    <cellStyle name="Input 3 5 3 6" xfId="5135" xr:uid="{00000000-0005-0000-0000-0000FF140000}"/>
    <cellStyle name="Input 3 5 3 7" xfId="5136" xr:uid="{00000000-0005-0000-0000-000000150000}"/>
    <cellStyle name="Input 3 5 4" xfId="5137" xr:uid="{00000000-0005-0000-0000-000001150000}"/>
    <cellStyle name="Input 3 5 4 2" xfId="5138" xr:uid="{00000000-0005-0000-0000-000002150000}"/>
    <cellStyle name="Input 3 5 4 2 2" xfId="5139" xr:uid="{00000000-0005-0000-0000-000003150000}"/>
    <cellStyle name="Input 3 5 4 2 3" xfId="5140" xr:uid="{00000000-0005-0000-0000-000004150000}"/>
    <cellStyle name="Input 3 5 4 2 4" xfId="5141" xr:uid="{00000000-0005-0000-0000-000005150000}"/>
    <cellStyle name="Input 3 5 4 2 5" xfId="5142" xr:uid="{00000000-0005-0000-0000-000006150000}"/>
    <cellStyle name="Input 3 5 4 2 6" xfId="5143" xr:uid="{00000000-0005-0000-0000-000007150000}"/>
    <cellStyle name="Input 3 5 4 3" xfId="5144" xr:uid="{00000000-0005-0000-0000-000008150000}"/>
    <cellStyle name="Input 3 5 4 3 2" xfId="5145" xr:uid="{00000000-0005-0000-0000-000009150000}"/>
    <cellStyle name="Input 3 5 4 4" xfId="5146" xr:uid="{00000000-0005-0000-0000-00000A150000}"/>
    <cellStyle name="Input 3 5 4 5" xfId="5147" xr:uid="{00000000-0005-0000-0000-00000B150000}"/>
    <cellStyle name="Input 3 5 4 6" xfId="5148" xr:uid="{00000000-0005-0000-0000-00000C150000}"/>
    <cellStyle name="Input 3 5 4 7" xfId="5149" xr:uid="{00000000-0005-0000-0000-00000D150000}"/>
    <cellStyle name="Input 3 5 5" xfId="5150" xr:uid="{00000000-0005-0000-0000-00000E150000}"/>
    <cellStyle name="Input 3 5 5 2" xfId="5151" xr:uid="{00000000-0005-0000-0000-00000F150000}"/>
    <cellStyle name="Input 3 5 5 2 2" xfId="5152" xr:uid="{00000000-0005-0000-0000-000010150000}"/>
    <cellStyle name="Input 3 5 5 2 3" xfId="5153" xr:uid="{00000000-0005-0000-0000-000011150000}"/>
    <cellStyle name="Input 3 5 5 2 4" xfId="5154" xr:uid="{00000000-0005-0000-0000-000012150000}"/>
    <cellStyle name="Input 3 5 5 2 5" xfId="5155" xr:uid="{00000000-0005-0000-0000-000013150000}"/>
    <cellStyle name="Input 3 5 5 2 6" xfId="5156" xr:uid="{00000000-0005-0000-0000-000014150000}"/>
    <cellStyle name="Input 3 5 5 3" xfId="5157" xr:uid="{00000000-0005-0000-0000-000015150000}"/>
    <cellStyle name="Input 3 5 5 3 2" xfId="5158" xr:uid="{00000000-0005-0000-0000-000016150000}"/>
    <cellStyle name="Input 3 5 5 4" xfId="5159" xr:uid="{00000000-0005-0000-0000-000017150000}"/>
    <cellStyle name="Input 3 5 5 5" xfId="5160" xr:uid="{00000000-0005-0000-0000-000018150000}"/>
    <cellStyle name="Input 3 5 5 6" xfId="5161" xr:uid="{00000000-0005-0000-0000-000019150000}"/>
    <cellStyle name="Input 3 5 5 7" xfId="5162" xr:uid="{00000000-0005-0000-0000-00001A150000}"/>
    <cellStyle name="Input 3 5 6" xfId="5163" xr:uid="{00000000-0005-0000-0000-00001B150000}"/>
    <cellStyle name="Input 3 5 6 2" xfId="5164" xr:uid="{00000000-0005-0000-0000-00001C150000}"/>
    <cellStyle name="Input 3 5 6 2 2" xfId="5165" xr:uid="{00000000-0005-0000-0000-00001D150000}"/>
    <cellStyle name="Input 3 5 6 2 3" xfId="5166" xr:uid="{00000000-0005-0000-0000-00001E150000}"/>
    <cellStyle name="Input 3 5 6 2 4" xfId="5167" xr:uid="{00000000-0005-0000-0000-00001F150000}"/>
    <cellStyle name="Input 3 5 6 2 5" xfId="5168" xr:uid="{00000000-0005-0000-0000-000020150000}"/>
    <cellStyle name="Input 3 5 6 2 6" xfId="5169" xr:uid="{00000000-0005-0000-0000-000021150000}"/>
    <cellStyle name="Input 3 5 6 3" xfId="5170" xr:uid="{00000000-0005-0000-0000-000022150000}"/>
    <cellStyle name="Input 3 5 6 3 2" xfId="5171" xr:uid="{00000000-0005-0000-0000-000023150000}"/>
    <cellStyle name="Input 3 5 6 4" xfId="5172" xr:uid="{00000000-0005-0000-0000-000024150000}"/>
    <cellStyle name="Input 3 5 6 5" xfId="5173" xr:uid="{00000000-0005-0000-0000-000025150000}"/>
    <cellStyle name="Input 3 5 6 6" xfId="5174" xr:uid="{00000000-0005-0000-0000-000026150000}"/>
    <cellStyle name="Input 3 5 6 7" xfId="5175" xr:uid="{00000000-0005-0000-0000-000027150000}"/>
    <cellStyle name="Input 3 5 7" xfId="5176" xr:uid="{00000000-0005-0000-0000-000028150000}"/>
    <cellStyle name="Input 3 5 7 2" xfId="5177" xr:uid="{00000000-0005-0000-0000-000029150000}"/>
    <cellStyle name="Input 3 5 7 2 2" xfId="5178" xr:uid="{00000000-0005-0000-0000-00002A150000}"/>
    <cellStyle name="Input 3 5 7 2 3" xfId="5179" xr:uid="{00000000-0005-0000-0000-00002B150000}"/>
    <cellStyle name="Input 3 5 7 2 4" xfId="5180" xr:uid="{00000000-0005-0000-0000-00002C150000}"/>
    <cellStyle name="Input 3 5 7 2 5" xfId="5181" xr:uid="{00000000-0005-0000-0000-00002D150000}"/>
    <cellStyle name="Input 3 5 7 2 6" xfId="5182" xr:uid="{00000000-0005-0000-0000-00002E150000}"/>
    <cellStyle name="Input 3 5 7 3" xfId="5183" xr:uid="{00000000-0005-0000-0000-00002F150000}"/>
    <cellStyle name="Input 3 5 7 3 2" xfId="5184" xr:uid="{00000000-0005-0000-0000-000030150000}"/>
    <cellStyle name="Input 3 5 7 4" xfId="5185" xr:uid="{00000000-0005-0000-0000-000031150000}"/>
    <cellStyle name="Input 3 5 7 5" xfId="5186" xr:uid="{00000000-0005-0000-0000-000032150000}"/>
    <cellStyle name="Input 3 5 7 6" xfId="5187" xr:uid="{00000000-0005-0000-0000-000033150000}"/>
    <cellStyle name="Input 3 5 7 7" xfId="5188" xr:uid="{00000000-0005-0000-0000-000034150000}"/>
    <cellStyle name="Input 3 5 8" xfId="5189" xr:uid="{00000000-0005-0000-0000-000035150000}"/>
    <cellStyle name="Input 3 5 8 2" xfId="5190" xr:uid="{00000000-0005-0000-0000-000036150000}"/>
    <cellStyle name="Input 3 5 8 2 2" xfId="5191" xr:uid="{00000000-0005-0000-0000-000037150000}"/>
    <cellStyle name="Input 3 5 8 2 3" xfId="5192" xr:uid="{00000000-0005-0000-0000-000038150000}"/>
    <cellStyle name="Input 3 5 8 2 4" xfId="5193" xr:uid="{00000000-0005-0000-0000-000039150000}"/>
    <cellStyle name="Input 3 5 8 2 5" xfId="5194" xr:uid="{00000000-0005-0000-0000-00003A150000}"/>
    <cellStyle name="Input 3 5 8 2 6" xfId="5195" xr:uid="{00000000-0005-0000-0000-00003B150000}"/>
    <cellStyle name="Input 3 5 8 3" xfId="5196" xr:uid="{00000000-0005-0000-0000-00003C150000}"/>
    <cellStyle name="Input 3 5 8 3 2" xfId="5197" xr:uid="{00000000-0005-0000-0000-00003D150000}"/>
    <cellStyle name="Input 3 5 8 4" xfId="5198" xr:uid="{00000000-0005-0000-0000-00003E150000}"/>
    <cellStyle name="Input 3 5 8 5" xfId="5199" xr:uid="{00000000-0005-0000-0000-00003F150000}"/>
    <cellStyle name="Input 3 5 8 6" xfId="5200" xr:uid="{00000000-0005-0000-0000-000040150000}"/>
    <cellStyle name="Input 3 5 8 7" xfId="5201" xr:uid="{00000000-0005-0000-0000-000041150000}"/>
    <cellStyle name="Input 3 5 9" xfId="5202" xr:uid="{00000000-0005-0000-0000-000042150000}"/>
    <cellStyle name="Input 3 5 9 2" xfId="5203" xr:uid="{00000000-0005-0000-0000-000043150000}"/>
    <cellStyle name="Input 3 5 9 3" xfId="5204" xr:uid="{00000000-0005-0000-0000-000044150000}"/>
    <cellStyle name="Input 3 5 9 4" xfId="5205" xr:uid="{00000000-0005-0000-0000-000045150000}"/>
    <cellStyle name="Input 3 5 9 5" xfId="5206" xr:uid="{00000000-0005-0000-0000-000046150000}"/>
    <cellStyle name="Input 3 5 9 6" xfId="5207" xr:uid="{00000000-0005-0000-0000-000047150000}"/>
    <cellStyle name="Input 3 5_Subsidy" xfId="5208" xr:uid="{00000000-0005-0000-0000-000048150000}"/>
    <cellStyle name="Input 3 6" xfId="5209" xr:uid="{00000000-0005-0000-0000-000049150000}"/>
    <cellStyle name="Input 3 6 2" xfId="5210" xr:uid="{00000000-0005-0000-0000-00004A150000}"/>
    <cellStyle name="Input 3 6 2 2" xfId="5211" xr:uid="{00000000-0005-0000-0000-00004B150000}"/>
    <cellStyle name="Input 3 6 2 2 2" xfId="5212" xr:uid="{00000000-0005-0000-0000-00004C150000}"/>
    <cellStyle name="Input 3 6 2 2 3" xfId="5213" xr:uid="{00000000-0005-0000-0000-00004D150000}"/>
    <cellStyle name="Input 3 6 2 2 4" xfId="5214" xr:uid="{00000000-0005-0000-0000-00004E150000}"/>
    <cellStyle name="Input 3 6 2 2 5" xfId="5215" xr:uid="{00000000-0005-0000-0000-00004F150000}"/>
    <cellStyle name="Input 3 6 2 2 6" xfId="5216" xr:uid="{00000000-0005-0000-0000-000050150000}"/>
    <cellStyle name="Input 3 6 2 3" xfId="5217" xr:uid="{00000000-0005-0000-0000-000051150000}"/>
    <cellStyle name="Input 3 6 2 3 2" xfId="5218" xr:uid="{00000000-0005-0000-0000-000052150000}"/>
    <cellStyle name="Input 3 6 2 4" xfId="5219" xr:uid="{00000000-0005-0000-0000-000053150000}"/>
    <cellStyle name="Input 3 6 2 5" xfId="5220" xr:uid="{00000000-0005-0000-0000-000054150000}"/>
    <cellStyle name="Input 3 6 2 6" xfId="5221" xr:uid="{00000000-0005-0000-0000-000055150000}"/>
    <cellStyle name="Input 3 6 2 7" xfId="5222" xr:uid="{00000000-0005-0000-0000-000056150000}"/>
    <cellStyle name="Input 3 6 3" xfId="5223" xr:uid="{00000000-0005-0000-0000-000057150000}"/>
    <cellStyle name="Input 3 6 3 2" xfId="5224" xr:uid="{00000000-0005-0000-0000-000058150000}"/>
    <cellStyle name="Input 3 6 3 3" xfId="5225" xr:uid="{00000000-0005-0000-0000-000059150000}"/>
    <cellStyle name="Input 3 6 3 4" xfId="5226" xr:uid="{00000000-0005-0000-0000-00005A150000}"/>
    <cellStyle name="Input 3 6 3 5" xfId="5227" xr:uid="{00000000-0005-0000-0000-00005B150000}"/>
    <cellStyle name="Input 3 6 3 6" xfId="5228" xr:uid="{00000000-0005-0000-0000-00005C150000}"/>
    <cellStyle name="Input 3 6 4" xfId="5229" xr:uid="{00000000-0005-0000-0000-00005D150000}"/>
    <cellStyle name="Input 3 6 4 2" xfId="5230" xr:uid="{00000000-0005-0000-0000-00005E150000}"/>
    <cellStyle name="Input 3 6 5" xfId="5231" xr:uid="{00000000-0005-0000-0000-00005F150000}"/>
    <cellStyle name="Input 3 6 6" xfId="5232" xr:uid="{00000000-0005-0000-0000-000060150000}"/>
    <cellStyle name="Input 3 6 7" xfId="5233" xr:uid="{00000000-0005-0000-0000-000061150000}"/>
    <cellStyle name="Input 3 6 8" xfId="5234" xr:uid="{00000000-0005-0000-0000-000062150000}"/>
    <cellStyle name="Input 3 6_Subsidy" xfId="5235" xr:uid="{00000000-0005-0000-0000-000063150000}"/>
    <cellStyle name="Input 3 7" xfId="5236" xr:uid="{00000000-0005-0000-0000-000064150000}"/>
    <cellStyle name="Input 3 7 2" xfId="5237" xr:uid="{00000000-0005-0000-0000-000065150000}"/>
    <cellStyle name="Input 3 7 2 2" xfId="5238" xr:uid="{00000000-0005-0000-0000-000066150000}"/>
    <cellStyle name="Input 3 7 2 3" xfId="5239" xr:uid="{00000000-0005-0000-0000-000067150000}"/>
    <cellStyle name="Input 3 7 2 4" xfId="5240" xr:uid="{00000000-0005-0000-0000-000068150000}"/>
    <cellStyle name="Input 3 7 2 5" xfId="5241" xr:uid="{00000000-0005-0000-0000-000069150000}"/>
    <cellStyle name="Input 3 7 2 6" xfId="5242" xr:uid="{00000000-0005-0000-0000-00006A150000}"/>
    <cellStyle name="Input 3 7 3" xfId="5243" xr:uid="{00000000-0005-0000-0000-00006B150000}"/>
    <cellStyle name="Input 3 7 3 2" xfId="5244" xr:uid="{00000000-0005-0000-0000-00006C150000}"/>
    <cellStyle name="Input 3 7 4" xfId="5245" xr:uid="{00000000-0005-0000-0000-00006D150000}"/>
    <cellStyle name="Input 3 7 5" xfId="5246" xr:uid="{00000000-0005-0000-0000-00006E150000}"/>
    <cellStyle name="Input 3 7 6" xfId="5247" xr:uid="{00000000-0005-0000-0000-00006F150000}"/>
    <cellStyle name="Input 3 7 7" xfId="5248" xr:uid="{00000000-0005-0000-0000-000070150000}"/>
    <cellStyle name="Input 3 8" xfId="5249" xr:uid="{00000000-0005-0000-0000-000071150000}"/>
    <cellStyle name="Input 3 8 2" xfId="5250" xr:uid="{00000000-0005-0000-0000-000072150000}"/>
    <cellStyle name="Input 3 8 2 2" xfId="5251" xr:uid="{00000000-0005-0000-0000-000073150000}"/>
    <cellStyle name="Input 3 8 2 3" xfId="5252" xr:uid="{00000000-0005-0000-0000-000074150000}"/>
    <cellStyle name="Input 3 8 2 4" xfId="5253" xr:uid="{00000000-0005-0000-0000-000075150000}"/>
    <cellStyle name="Input 3 8 2 5" xfId="5254" xr:uid="{00000000-0005-0000-0000-000076150000}"/>
    <cellStyle name="Input 3 8 2 6" xfId="5255" xr:uid="{00000000-0005-0000-0000-000077150000}"/>
    <cellStyle name="Input 3 8 3" xfId="5256" xr:uid="{00000000-0005-0000-0000-000078150000}"/>
    <cellStyle name="Input 3 8 3 2" xfId="5257" xr:uid="{00000000-0005-0000-0000-000079150000}"/>
    <cellStyle name="Input 3 8 4" xfId="5258" xr:uid="{00000000-0005-0000-0000-00007A150000}"/>
    <cellStyle name="Input 3 8 5" xfId="5259" xr:uid="{00000000-0005-0000-0000-00007B150000}"/>
    <cellStyle name="Input 3 8 6" xfId="5260" xr:uid="{00000000-0005-0000-0000-00007C150000}"/>
    <cellStyle name="Input 3 8 7" xfId="5261" xr:uid="{00000000-0005-0000-0000-00007D150000}"/>
    <cellStyle name="Input 3 9" xfId="5262" xr:uid="{00000000-0005-0000-0000-00007E150000}"/>
    <cellStyle name="Input 3 9 2" xfId="5263" xr:uid="{00000000-0005-0000-0000-00007F150000}"/>
    <cellStyle name="Input 3 9 2 2" xfId="5264" xr:uid="{00000000-0005-0000-0000-000080150000}"/>
    <cellStyle name="Input 3 9 2 3" xfId="5265" xr:uid="{00000000-0005-0000-0000-000081150000}"/>
    <cellStyle name="Input 3 9 2 4" xfId="5266" xr:uid="{00000000-0005-0000-0000-000082150000}"/>
    <cellStyle name="Input 3 9 2 5" xfId="5267" xr:uid="{00000000-0005-0000-0000-000083150000}"/>
    <cellStyle name="Input 3 9 2 6" xfId="5268" xr:uid="{00000000-0005-0000-0000-000084150000}"/>
    <cellStyle name="Input 3 9 3" xfId="5269" xr:uid="{00000000-0005-0000-0000-000085150000}"/>
    <cellStyle name="Input 3 9 3 2" xfId="5270" xr:uid="{00000000-0005-0000-0000-000086150000}"/>
    <cellStyle name="Input 3 9 4" xfId="5271" xr:uid="{00000000-0005-0000-0000-000087150000}"/>
    <cellStyle name="Input 3 9 5" xfId="5272" xr:uid="{00000000-0005-0000-0000-000088150000}"/>
    <cellStyle name="Input 3 9 6" xfId="5273" xr:uid="{00000000-0005-0000-0000-000089150000}"/>
    <cellStyle name="Input 3 9 7" xfId="5274" xr:uid="{00000000-0005-0000-0000-00008A150000}"/>
    <cellStyle name="Input 3_ST" xfId="5275" xr:uid="{00000000-0005-0000-0000-00008B150000}"/>
    <cellStyle name="Input 30" xfId="5276" xr:uid="{00000000-0005-0000-0000-00008C150000}"/>
    <cellStyle name="Input 31" xfId="5277" xr:uid="{00000000-0005-0000-0000-00008D150000}"/>
    <cellStyle name="Input 32" xfId="5278" xr:uid="{00000000-0005-0000-0000-00008E150000}"/>
    <cellStyle name="Input 33" xfId="5279" xr:uid="{00000000-0005-0000-0000-00008F150000}"/>
    <cellStyle name="Input 34" xfId="5280" xr:uid="{00000000-0005-0000-0000-000090150000}"/>
    <cellStyle name="Input 35" xfId="5281" xr:uid="{00000000-0005-0000-0000-000091150000}"/>
    <cellStyle name="Input 36" xfId="5282" xr:uid="{00000000-0005-0000-0000-000092150000}"/>
    <cellStyle name="Input 4" xfId="5283" xr:uid="{00000000-0005-0000-0000-000093150000}"/>
    <cellStyle name="Input 4 10" xfId="5284" xr:uid="{00000000-0005-0000-0000-000094150000}"/>
    <cellStyle name="Input 4 10 2" xfId="5285" xr:uid="{00000000-0005-0000-0000-000095150000}"/>
    <cellStyle name="Input 4 10 2 2" xfId="5286" xr:uid="{00000000-0005-0000-0000-000096150000}"/>
    <cellStyle name="Input 4 10 2 3" xfId="5287" xr:uid="{00000000-0005-0000-0000-000097150000}"/>
    <cellStyle name="Input 4 10 2 4" xfId="5288" xr:uid="{00000000-0005-0000-0000-000098150000}"/>
    <cellStyle name="Input 4 10 2 5" xfId="5289" xr:uid="{00000000-0005-0000-0000-000099150000}"/>
    <cellStyle name="Input 4 10 2 6" xfId="5290" xr:uid="{00000000-0005-0000-0000-00009A150000}"/>
    <cellStyle name="Input 4 10 3" xfId="5291" xr:uid="{00000000-0005-0000-0000-00009B150000}"/>
    <cellStyle name="Input 4 10 3 2" xfId="5292" xr:uid="{00000000-0005-0000-0000-00009C150000}"/>
    <cellStyle name="Input 4 10 4" xfId="5293" xr:uid="{00000000-0005-0000-0000-00009D150000}"/>
    <cellStyle name="Input 4 10 5" xfId="5294" xr:uid="{00000000-0005-0000-0000-00009E150000}"/>
    <cellStyle name="Input 4 10 6" xfId="5295" xr:uid="{00000000-0005-0000-0000-00009F150000}"/>
    <cellStyle name="Input 4 10 7" xfId="5296" xr:uid="{00000000-0005-0000-0000-0000A0150000}"/>
    <cellStyle name="Input 4 11" xfId="5297" xr:uid="{00000000-0005-0000-0000-0000A1150000}"/>
    <cellStyle name="Input 4 11 2" xfId="5298" xr:uid="{00000000-0005-0000-0000-0000A2150000}"/>
    <cellStyle name="Input 4 11 2 2" xfId="5299" xr:uid="{00000000-0005-0000-0000-0000A3150000}"/>
    <cellStyle name="Input 4 11 2 3" xfId="5300" xr:uid="{00000000-0005-0000-0000-0000A4150000}"/>
    <cellStyle name="Input 4 11 2 4" xfId="5301" xr:uid="{00000000-0005-0000-0000-0000A5150000}"/>
    <cellStyle name="Input 4 11 2 5" xfId="5302" xr:uid="{00000000-0005-0000-0000-0000A6150000}"/>
    <cellStyle name="Input 4 11 2 6" xfId="5303" xr:uid="{00000000-0005-0000-0000-0000A7150000}"/>
    <cellStyle name="Input 4 11 3" xfId="5304" xr:uid="{00000000-0005-0000-0000-0000A8150000}"/>
    <cellStyle name="Input 4 11 3 2" xfId="5305" xr:uid="{00000000-0005-0000-0000-0000A9150000}"/>
    <cellStyle name="Input 4 11 4" xfId="5306" xr:uid="{00000000-0005-0000-0000-0000AA150000}"/>
    <cellStyle name="Input 4 11 5" xfId="5307" xr:uid="{00000000-0005-0000-0000-0000AB150000}"/>
    <cellStyle name="Input 4 11 6" xfId="5308" xr:uid="{00000000-0005-0000-0000-0000AC150000}"/>
    <cellStyle name="Input 4 11 7" xfId="5309" xr:uid="{00000000-0005-0000-0000-0000AD150000}"/>
    <cellStyle name="Input 4 12" xfId="5310" xr:uid="{00000000-0005-0000-0000-0000AE150000}"/>
    <cellStyle name="Input 4 12 2" xfId="5311" xr:uid="{00000000-0005-0000-0000-0000AF150000}"/>
    <cellStyle name="Input 4 12 2 2" xfId="5312" xr:uid="{00000000-0005-0000-0000-0000B0150000}"/>
    <cellStyle name="Input 4 12 2 3" xfId="5313" xr:uid="{00000000-0005-0000-0000-0000B1150000}"/>
    <cellStyle name="Input 4 12 2 4" xfId="5314" xr:uid="{00000000-0005-0000-0000-0000B2150000}"/>
    <cellStyle name="Input 4 12 2 5" xfId="5315" xr:uid="{00000000-0005-0000-0000-0000B3150000}"/>
    <cellStyle name="Input 4 12 2 6" xfId="5316" xr:uid="{00000000-0005-0000-0000-0000B4150000}"/>
    <cellStyle name="Input 4 12 3" xfId="5317" xr:uid="{00000000-0005-0000-0000-0000B5150000}"/>
    <cellStyle name="Input 4 12 3 2" xfId="5318" xr:uid="{00000000-0005-0000-0000-0000B6150000}"/>
    <cellStyle name="Input 4 12 4" xfId="5319" xr:uid="{00000000-0005-0000-0000-0000B7150000}"/>
    <cellStyle name="Input 4 12 5" xfId="5320" xr:uid="{00000000-0005-0000-0000-0000B8150000}"/>
    <cellStyle name="Input 4 12 6" xfId="5321" xr:uid="{00000000-0005-0000-0000-0000B9150000}"/>
    <cellStyle name="Input 4 12 7" xfId="5322" xr:uid="{00000000-0005-0000-0000-0000BA150000}"/>
    <cellStyle name="Input 4 13" xfId="5323" xr:uid="{00000000-0005-0000-0000-0000BB150000}"/>
    <cellStyle name="Input 4 13 2" xfId="5324" xr:uid="{00000000-0005-0000-0000-0000BC150000}"/>
    <cellStyle name="Input 4 13 3" xfId="5325" xr:uid="{00000000-0005-0000-0000-0000BD150000}"/>
    <cellStyle name="Input 4 13 4" xfId="5326" xr:uid="{00000000-0005-0000-0000-0000BE150000}"/>
    <cellStyle name="Input 4 13 5" xfId="5327" xr:uid="{00000000-0005-0000-0000-0000BF150000}"/>
    <cellStyle name="Input 4 13 6" xfId="5328" xr:uid="{00000000-0005-0000-0000-0000C0150000}"/>
    <cellStyle name="Input 4 14" xfId="5329" xr:uid="{00000000-0005-0000-0000-0000C1150000}"/>
    <cellStyle name="Input 4 14 2" xfId="5330" xr:uid="{00000000-0005-0000-0000-0000C2150000}"/>
    <cellStyle name="Input 4 15" xfId="5331" xr:uid="{00000000-0005-0000-0000-0000C3150000}"/>
    <cellStyle name="Input 4 16" xfId="5332" xr:uid="{00000000-0005-0000-0000-0000C4150000}"/>
    <cellStyle name="Input 4 17" xfId="5333" xr:uid="{00000000-0005-0000-0000-0000C5150000}"/>
    <cellStyle name="Input 4 18" xfId="5334" xr:uid="{00000000-0005-0000-0000-0000C6150000}"/>
    <cellStyle name="Input 4 19" xfId="5335" xr:uid="{00000000-0005-0000-0000-0000C7150000}"/>
    <cellStyle name="Input 4 2" xfId="5336" xr:uid="{00000000-0005-0000-0000-0000C8150000}"/>
    <cellStyle name="Input 4 2 10" xfId="5337" xr:uid="{00000000-0005-0000-0000-0000C9150000}"/>
    <cellStyle name="Input 4 2 10 2" xfId="5338" xr:uid="{00000000-0005-0000-0000-0000CA150000}"/>
    <cellStyle name="Input 4 2 11" xfId="5339" xr:uid="{00000000-0005-0000-0000-0000CB150000}"/>
    <cellStyle name="Input 4 2 12" xfId="5340" xr:uid="{00000000-0005-0000-0000-0000CC150000}"/>
    <cellStyle name="Input 4 2 13" xfId="5341" xr:uid="{00000000-0005-0000-0000-0000CD150000}"/>
    <cellStyle name="Input 4 2 14" xfId="5342" xr:uid="{00000000-0005-0000-0000-0000CE150000}"/>
    <cellStyle name="Input 4 2 2" xfId="5343" xr:uid="{00000000-0005-0000-0000-0000CF150000}"/>
    <cellStyle name="Input 4 2 2 2" xfId="5344" xr:uid="{00000000-0005-0000-0000-0000D0150000}"/>
    <cellStyle name="Input 4 2 2 2 2" xfId="5345" xr:uid="{00000000-0005-0000-0000-0000D1150000}"/>
    <cellStyle name="Input 4 2 2 2 2 2" xfId="5346" xr:uid="{00000000-0005-0000-0000-0000D2150000}"/>
    <cellStyle name="Input 4 2 2 2 2 3" xfId="5347" xr:uid="{00000000-0005-0000-0000-0000D3150000}"/>
    <cellStyle name="Input 4 2 2 2 2 4" xfId="5348" xr:uid="{00000000-0005-0000-0000-0000D4150000}"/>
    <cellStyle name="Input 4 2 2 2 2 5" xfId="5349" xr:uid="{00000000-0005-0000-0000-0000D5150000}"/>
    <cellStyle name="Input 4 2 2 2 2 6" xfId="5350" xr:uid="{00000000-0005-0000-0000-0000D6150000}"/>
    <cellStyle name="Input 4 2 2 2 3" xfId="5351" xr:uid="{00000000-0005-0000-0000-0000D7150000}"/>
    <cellStyle name="Input 4 2 2 2 3 2" xfId="5352" xr:uid="{00000000-0005-0000-0000-0000D8150000}"/>
    <cellStyle name="Input 4 2 2 2 4" xfId="5353" xr:uid="{00000000-0005-0000-0000-0000D9150000}"/>
    <cellStyle name="Input 4 2 2 2 5" xfId="5354" xr:uid="{00000000-0005-0000-0000-0000DA150000}"/>
    <cellStyle name="Input 4 2 2 2 6" xfId="5355" xr:uid="{00000000-0005-0000-0000-0000DB150000}"/>
    <cellStyle name="Input 4 2 2 2 7" xfId="5356" xr:uid="{00000000-0005-0000-0000-0000DC150000}"/>
    <cellStyle name="Input 4 2 2 3" xfId="5357" xr:uid="{00000000-0005-0000-0000-0000DD150000}"/>
    <cellStyle name="Input 4 2 2 3 2" xfId="5358" xr:uid="{00000000-0005-0000-0000-0000DE150000}"/>
    <cellStyle name="Input 4 2 2 3 3" xfId="5359" xr:uid="{00000000-0005-0000-0000-0000DF150000}"/>
    <cellStyle name="Input 4 2 2 3 4" xfId="5360" xr:uid="{00000000-0005-0000-0000-0000E0150000}"/>
    <cellStyle name="Input 4 2 2 3 5" xfId="5361" xr:uid="{00000000-0005-0000-0000-0000E1150000}"/>
    <cellStyle name="Input 4 2 2 3 6" xfId="5362" xr:uid="{00000000-0005-0000-0000-0000E2150000}"/>
    <cellStyle name="Input 4 2 2 4" xfId="5363" xr:uid="{00000000-0005-0000-0000-0000E3150000}"/>
    <cellStyle name="Input 4 2 2 4 2" xfId="5364" xr:uid="{00000000-0005-0000-0000-0000E4150000}"/>
    <cellStyle name="Input 4 2 2 5" xfId="5365" xr:uid="{00000000-0005-0000-0000-0000E5150000}"/>
    <cellStyle name="Input 4 2 2 6" xfId="5366" xr:uid="{00000000-0005-0000-0000-0000E6150000}"/>
    <cellStyle name="Input 4 2 2 7" xfId="5367" xr:uid="{00000000-0005-0000-0000-0000E7150000}"/>
    <cellStyle name="Input 4 2 2 8" xfId="5368" xr:uid="{00000000-0005-0000-0000-0000E8150000}"/>
    <cellStyle name="Input 4 2 2_Subsidy" xfId="5369" xr:uid="{00000000-0005-0000-0000-0000E9150000}"/>
    <cellStyle name="Input 4 2 3" xfId="5370" xr:uid="{00000000-0005-0000-0000-0000EA150000}"/>
    <cellStyle name="Input 4 2 3 2" xfId="5371" xr:uid="{00000000-0005-0000-0000-0000EB150000}"/>
    <cellStyle name="Input 4 2 3 2 2" xfId="5372" xr:uid="{00000000-0005-0000-0000-0000EC150000}"/>
    <cellStyle name="Input 4 2 3 2 3" xfId="5373" xr:uid="{00000000-0005-0000-0000-0000ED150000}"/>
    <cellStyle name="Input 4 2 3 2 4" xfId="5374" xr:uid="{00000000-0005-0000-0000-0000EE150000}"/>
    <cellStyle name="Input 4 2 3 2 5" xfId="5375" xr:uid="{00000000-0005-0000-0000-0000EF150000}"/>
    <cellStyle name="Input 4 2 3 2 6" xfId="5376" xr:uid="{00000000-0005-0000-0000-0000F0150000}"/>
    <cellStyle name="Input 4 2 3 3" xfId="5377" xr:uid="{00000000-0005-0000-0000-0000F1150000}"/>
    <cellStyle name="Input 4 2 3 3 2" xfId="5378" xr:uid="{00000000-0005-0000-0000-0000F2150000}"/>
    <cellStyle name="Input 4 2 3 4" xfId="5379" xr:uid="{00000000-0005-0000-0000-0000F3150000}"/>
    <cellStyle name="Input 4 2 3 5" xfId="5380" xr:uid="{00000000-0005-0000-0000-0000F4150000}"/>
    <cellStyle name="Input 4 2 3 6" xfId="5381" xr:uid="{00000000-0005-0000-0000-0000F5150000}"/>
    <cellStyle name="Input 4 2 3 7" xfId="5382" xr:uid="{00000000-0005-0000-0000-0000F6150000}"/>
    <cellStyle name="Input 4 2 4" xfId="5383" xr:uid="{00000000-0005-0000-0000-0000F7150000}"/>
    <cellStyle name="Input 4 2 4 2" xfId="5384" xr:uid="{00000000-0005-0000-0000-0000F8150000}"/>
    <cellStyle name="Input 4 2 4 2 2" xfId="5385" xr:uid="{00000000-0005-0000-0000-0000F9150000}"/>
    <cellStyle name="Input 4 2 4 2 3" xfId="5386" xr:uid="{00000000-0005-0000-0000-0000FA150000}"/>
    <cellStyle name="Input 4 2 4 2 4" xfId="5387" xr:uid="{00000000-0005-0000-0000-0000FB150000}"/>
    <cellStyle name="Input 4 2 4 2 5" xfId="5388" xr:uid="{00000000-0005-0000-0000-0000FC150000}"/>
    <cellStyle name="Input 4 2 4 2 6" xfId="5389" xr:uid="{00000000-0005-0000-0000-0000FD150000}"/>
    <cellStyle name="Input 4 2 4 3" xfId="5390" xr:uid="{00000000-0005-0000-0000-0000FE150000}"/>
    <cellStyle name="Input 4 2 4 3 2" xfId="5391" xr:uid="{00000000-0005-0000-0000-0000FF150000}"/>
    <cellStyle name="Input 4 2 4 4" xfId="5392" xr:uid="{00000000-0005-0000-0000-000000160000}"/>
    <cellStyle name="Input 4 2 4 5" xfId="5393" xr:uid="{00000000-0005-0000-0000-000001160000}"/>
    <cellStyle name="Input 4 2 4 6" xfId="5394" xr:uid="{00000000-0005-0000-0000-000002160000}"/>
    <cellStyle name="Input 4 2 4 7" xfId="5395" xr:uid="{00000000-0005-0000-0000-000003160000}"/>
    <cellStyle name="Input 4 2 5" xfId="5396" xr:uid="{00000000-0005-0000-0000-000004160000}"/>
    <cellStyle name="Input 4 2 5 2" xfId="5397" xr:uid="{00000000-0005-0000-0000-000005160000}"/>
    <cellStyle name="Input 4 2 5 2 2" xfId="5398" xr:uid="{00000000-0005-0000-0000-000006160000}"/>
    <cellStyle name="Input 4 2 5 2 3" xfId="5399" xr:uid="{00000000-0005-0000-0000-000007160000}"/>
    <cellStyle name="Input 4 2 5 2 4" xfId="5400" xr:uid="{00000000-0005-0000-0000-000008160000}"/>
    <cellStyle name="Input 4 2 5 2 5" xfId="5401" xr:uid="{00000000-0005-0000-0000-000009160000}"/>
    <cellStyle name="Input 4 2 5 2 6" xfId="5402" xr:uid="{00000000-0005-0000-0000-00000A160000}"/>
    <cellStyle name="Input 4 2 5 3" xfId="5403" xr:uid="{00000000-0005-0000-0000-00000B160000}"/>
    <cellStyle name="Input 4 2 5 3 2" xfId="5404" xr:uid="{00000000-0005-0000-0000-00000C160000}"/>
    <cellStyle name="Input 4 2 5 4" xfId="5405" xr:uid="{00000000-0005-0000-0000-00000D160000}"/>
    <cellStyle name="Input 4 2 5 5" xfId="5406" xr:uid="{00000000-0005-0000-0000-00000E160000}"/>
    <cellStyle name="Input 4 2 5 6" xfId="5407" xr:uid="{00000000-0005-0000-0000-00000F160000}"/>
    <cellStyle name="Input 4 2 5 7" xfId="5408" xr:uid="{00000000-0005-0000-0000-000010160000}"/>
    <cellStyle name="Input 4 2 6" xfId="5409" xr:uid="{00000000-0005-0000-0000-000011160000}"/>
    <cellStyle name="Input 4 2 6 2" xfId="5410" xr:uid="{00000000-0005-0000-0000-000012160000}"/>
    <cellStyle name="Input 4 2 6 2 2" xfId="5411" xr:uid="{00000000-0005-0000-0000-000013160000}"/>
    <cellStyle name="Input 4 2 6 2 3" xfId="5412" xr:uid="{00000000-0005-0000-0000-000014160000}"/>
    <cellStyle name="Input 4 2 6 2 4" xfId="5413" xr:uid="{00000000-0005-0000-0000-000015160000}"/>
    <cellStyle name="Input 4 2 6 2 5" xfId="5414" xr:uid="{00000000-0005-0000-0000-000016160000}"/>
    <cellStyle name="Input 4 2 6 2 6" xfId="5415" xr:uid="{00000000-0005-0000-0000-000017160000}"/>
    <cellStyle name="Input 4 2 6 3" xfId="5416" xr:uid="{00000000-0005-0000-0000-000018160000}"/>
    <cellStyle name="Input 4 2 6 3 2" xfId="5417" xr:uid="{00000000-0005-0000-0000-000019160000}"/>
    <cellStyle name="Input 4 2 6 4" xfId="5418" xr:uid="{00000000-0005-0000-0000-00001A160000}"/>
    <cellStyle name="Input 4 2 6 5" xfId="5419" xr:uid="{00000000-0005-0000-0000-00001B160000}"/>
    <cellStyle name="Input 4 2 6 6" xfId="5420" xr:uid="{00000000-0005-0000-0000-00001C160000}"/>
    <cellStyle name="Input 4 2 6 7" xfId="5421" xr:uid="{00000000-0005-0000-0000-00001D160000}"/>
    <cellStyle name="Input 4 2 7" xfId="5422" xr:uid="{00000000-0005-0000-0000-00001E160000}"/>
    <cellStyle name="Input 4 2 7 2" xfId="5423" xr:uid="{00000000-0005-0000-0000-00001F160000}"/>
    <cellStyle name="Input 4 2 7 2 2" xfId="5424" xr:uid="{00000000-0005-0000-0000-000020160000}"/>
    <cellStyle name="Input 4 2 7 2 3" xfId="5425" xr:uid="{00000000-0005-0000-0000-000021160000}"/>
    <cellStyle name="Input 4 2 7 2 4" xfId="5426" xr:uid="{00000000-0005-0000-0000-000022160000}"/>
    <cellStyle name="Input 4 2 7 2 5" xfId="5427" xr:uid="{00000000-0005-0000-0000-000023160000}"/>
    <cellStyle name="Input 4 2 7 2 6" xfId="5428" xr:uid="{00000000-0005-0000-0000-000024160000}"/>
    <cellStyle name="Input 4 2 7 3" xfId="5429" xr:uid="{00000000-0005-0000-0000-000025160000}"/>
    <cellStyle name="Input 4 2 7 3 2" xfId="5430" xr:uid="{00000000-0005-0000-0000-000026160000}"/>
    <cellStyle name="Input 4 2 7 4" xfId="5431" xr:uid="{00000000-0005-0000-0000-000027160000}"/>
    <cellStyle name="Input 4 2 7 5" xfId="5432" xr:uid="{00000000-0005-0000-0000-000028160000}"/>
    <cellStyle name="Input 4 2 7 6" xfId="5433" xr:uid="{00000000-0005-0000-0000-000029160000}"/>
    <cellStyle name="Input 4 2 7 7" xfId="5434" xr:uid="{00000000-0005-0000-0000-00002A160000}"/>
    <cellStyle name="Input 4 2 8" xfId="5435" xr:uid="{00000000-0005-0000-0000-00002B160000}"/>
    <cellStyle name="Input 4 2 8 2" xfId="5436" xr:uid="{00000000-0005-0000-0000-00002C160000}"/>
    <cellStyle name="Input 4 2 8 2 2" xfId="5437" xr:uid="{00000000-0005-0000-0000-00002D160000}"/>
    <cellStyle name="Input 4 2 8 2 3" xfId="5438" xr:uid="{00000000-0005-0000-0000-00002E160000}"/>
    <cellStyle name="Input 4 2 8 2 4" xfId="5439" xr:uid="{00000000-0005-0000-0000-00002F160000}"/>
    <cellStyle name="Input 4 2 8 2 5" xfId="5440" xr:uid="{00000000-0005-0000-0000-000030160000}"/>
    <cellStyle name="Input 4 2 8 2 6" xfId="5441" xr:uid="{00000000-0005-0000-0000-000031160000}"/>
    <cellStyle name="Input 4 2 8 3" xfId="5442" xr:uid="{00000000-0005-0000-0000-000032160000}"/>
    <cellStyle name="Input 4 2 8 3 2" xfId="5443" xr:uid="{00000000-0005-0000-0000-000033160000}"/>
    <cellStyle name="Input 4 2 8 4" xfId="5444" xr:uid="{00000000-0005-0000-0000-000034160000}"/>
    <cellStyle name="Input 4 2 8 5" xfId="5445" xr:uid="{00000000-0005-0000-0000-000035160000}"/>
    <cellStyle name="Input 4 2 8 6" xfId="5446" xr:uid="{00000000-0005-0000-0000-000036160000}"/>
    <cellStyle name="Input 4 2 8 7" xfId="5447" xr:uid="{00000000-0005-0000-0000-000037160000}"/>
    <cellStyle name="Input 4 2 9" xfId="5448" xr:uid="{00000000-0005-0000-0000-000038160000}"/>
    <cellStyle name="Input 4 2 9 2" xfId="5449" xr:uid="{00000000-0005-0000-0000-000039160000}"/>
    <cellStyle name="Input 4 2 9 3" xfId="5450" xr:uid="{00000000-0005-0000-0000-00003A160000}"/>
    <cellStyle name="Input 4 2 9 4" xfId="5451" xr:uid="{00000000-0005-0000-0000-00003B160000}"/>
    <cellStyle name="Input 4 2 9 5" xfId="5452" xr:uid="{00000000-0005-0000-0000-00003C160000}"/>
    <cellStyle name="Input 4 2 9 6" xfId="5453" xr:uid="{00000000-0005-0000-0000-00003D160000}"/>
    <cellStyle name="Input 4 2_Subsidy" xfId="5454" xr:uid="{00000000-0005-0000-0000-00003E160000}"/>
    <cellStyle name="Input 4 20" xfId="5455" xr:uid="{00000000-0005-0000-0000-00003F160000}"/>
    <cellStyle name="Input 4 21" xfId="5456" xr:uid="{00000000-0005-0000-0000-000040160000}"/>
    <cellStyle name="Input 4 22" xfId="5457" xr:uid="{00000000-0005-0000-0000-000041160000}"/>
    <cellStyle name="Input 4 23" xfId="5458" xr:uid="{00000000-0005-0000-0000-000042160000}"/>
    <cellStyle name="Input 4 24" xfId="5459" xr:uid="{00000000-0005-0000-0000-000043160000}"/>
    <cellStyle name="Input 4 25" xfId="5460" xr:uid="{00000000-0005-0000-0000-000044160000}"/>
    <cellStyle name="Input 4 26" xfId="5461" xr:uid="{00000000-0005-0000-0000-000045160000}"/>
    <cellStyle name="Input 4 27" xfId="5462" xr:uid="{00000000-0005-0000-0000-000046160000}"/>
    <cellStyle name="Input 4 28" xfId="5463" xr:uid="{00000000-0005-0000-0000-000047160000}"/>
    <cellStyle name="Input 4 29" xfId="5464" xr:uid="{00000000-0005-0000-0000-000048160000}"/>
    <cellStyle name="Input 4 3" xfId="5465" xr:uid="{00000000-0005-0000-0000-000049160000}"/>
    <cellStyle name="Input 4 3 10" xfId="5466" xr:uid="{00000000-0005-0000-0000-00004A160000}"/>
    <cellStyle name="Input 4 3 10 2" xfId="5467" xr:uid="{00000000-0005-0000-0000-00004B160000}"/>
    <cellStyle name="Input 4 3 11" xfId="5468" xr:uid="{00000000-0005-0000-0000-00004C160000}"/>
    <cellStyle name="Input 4 3 12" xfId="5469" xr:uid="{00000000-0005-0000-0000-00004D160000}"/>
    <cellStyle name="Input 4 3 13" xfId="5470" xr:uid="{00000000-0005-0000-0000-00004E160000}"/>
    <cellStyle name="Input 4 3 14" xfId="5471" xr:uid="{00000000-0005-0000-0000-00004F160000}"/>
    <cellStyle name="Input 4 3 2" xfId="5472" xr:uid="{00000000-0005-0000-0000-000050160000}"/>
    <cellStyle name="Input 4 3 2 2" xfId="5473" xr:uid="{00000000-0005-0000-0000-000051160000}"/>
    <cellStyle name="Input 4 3 2 2 2" xfId="5474" xr:uid="{00000000-0005-0000-0000-000052160000}"/>
    <cellStyle name="Input 4 3 2 2 2 2" xfId="5475" xr:uid="{00000000-0005-0000-0000-000053160000}"/>
    <cellStyle name="Input 4 3 2 2 2 3" xfId="5476" xr:uid="{00000000-0005-0000-0000-000054160000}"/>
    <cellStyle name="Input 4 3 2 2 2 4" xfId="5477" xr:uid="{00000000-0005-0000-0000-000055160000}"/>
    <cellStyle name="Input 4 3 2 2 2 5" xfId="5478" xr:uid="{00000000-0005-0000-0000-000056160000}"/>
    <cellStyle name="Input 4 3 2 2 2 6" xfId="5479" xr:uid="{00000000-0005-0000-0000-000057160000}"/>
    <cellStyle name="Input 4 3 2 2 3" xfId="5480" xr:uid="{00000000-0005-0000-0000-000058160000}"/>
    <cellStyle name="Input 4 3 2 2 3 2" xfId="5481" xr:uid="{00000000-0005-0000-0000-000059160000}"/>
    <cellStyle name="Input 4 3 2 2 4" xfId="5482" xr:uid="{00000000-0005-0000-0000-00005A160000}"/>
    <cellStyle name="Input 4 3 2 2 5" xfId="5483" xr:uid="{00000000-0005-0000-0000-00005B160000}"/>
    <cellStyle name="Input 4 3 2 2 6" xfId="5484" xr:uid="{00000000-0005-0000-0000-00005C160000}"/>
    <cellStyle name="Input 4 3 2 2 7" xfId="5485" xr:uid="{00000000-0005-0000-0000-00005D160000}"/>
    <cellStyle name="Input 4 3 2 3" xfId="5486" xr:uid="{00000000-0005-0000-0000-00005E160000}"/>
    <cellStyle name="Input 4 3 2 3 2" xfId="5487" xr:uid="{00000000-0005-0000-0000-00005F160000}"/>
    <cellStyle name="Input 4 3 2 3 3" xfId="5488" xr:uid="{00000000-0005-0000-0000-000060160000}"/>
    <cellStyle name="Input 4 3 2 3 4" xfId="5489" xr:uid="{00000000-0005-0000-0000-000061160000}"/>
    <cellStyle name="Input 4 3 2 3 5" xfId="5490" xr:uid="{00000000-0005-0000-0000-000062160000}"/>
    <cellStyle name="Input 4 3 2 3 6" xfId="5491" xr:uid="{00000000-0005-0000-0000-000063160000}"/>
    <cellStyle name="Input 4 3 2 4" xfId="5492" xr:uid="{00000000-0005-0000-0000-000064160000}"/>
    <cellStyle name="Input 4 3 2 4 2" xfId="5493" xr:uid="{00000000-0005-0000-0000-000065160000}"/>
    <cellStyle name="Input 4 3 2 5" xfId="5494" xr:uid="{00000000-0005-0000-0000-000066160000}"/>
    <cellStyle name="Input 4 3 2 6" xfId="5495" xr:uid="{00000000-0005-0000-0000-000067160000}"/>
    <cellStyle name="Input 4 3 2 7" xfId="5496" xr:uid="{00000000-0005-0000-0000-000068160000}"/>
    <cellStyle name="Input 4 3 2 8" xfId="5497" xr:uid="{00000000-0005-0000-0000-000069160000}"/>
    <cellStyle name="Input 4 3 2_Subsidy" xfId="5498" xr:uid="{00000000-0005-0000-0000-00006A160000}"/>
    <cellStyle name="Input 4 3 3" xfId="5499" xr:uid="{00000000-0005-0000-0000-00006B160000}"/>
    <cellStyle name="Input 4 3 3 2" xfId="5500" xr:uid="{00000000-0005-0000-0000-00006C160000}"/>
    <cellStyle name="Input 4 3 3 2 2" xfId="5501" xr:uid="{00000000-0005-0000-0000-00006D160000}"/>
    <cellStyle name="Input 4 3 3 2 3" xfId="5502" xr:uid="{00000000-0005-0000-0000-00006E160000}"/>
    <cellStyle name="Input 4 3 3 2 4" xfId="5503" xr:uid="{00000000-0005-0000-0000-00006F160000}"/>
    <cellStyle name="Input 4 3 3 2 5" xfId="5504" xr:uid="{00000000-0005-0000-0000-000070160000}"/>
    <cellStyle name="Input 4 3 3 2 6" xfId="5505" xr:uid="{00000000-0005-0000-0000-000071160000}"/>
    <cellStyle name="Input 4 3 3 3" xfId="5506" xr:uid="{00000000-0005-0000-0000-000072160000}"/>
    <cellStyle name="Input 4 3 3 3 2" xfId="5507" xr:uid="{00000000-0005-0000-0000-000073160000}"/>
    <cellStyle name="Input 4 3 3 4" xfId="5508" xr:uid="{00000000-0005-0000-0000-000074160000}"/>
    <cellStyle name="Input 4 3 3 5" xfId="5509" xr:uid="{00000000-0005-0000-0000-000075160000}"/>
    <cellStyle name="Input 4 3 3 6" xfId="5510" xr:uid="{00000000-0005-0000-0000-000076160000}"/>
    <cellStyle name="Input 4 3 3 7" xfId="5511" xr:uid="{00000000-0005-0000-0000-000077160000}"/>
    <cellStyle name="Input 4 3 4" xfId="5512" xr:uid="{00000000-0005-0000-0000-000078160000}"/>
    <cellStyle name="Input 4 3 4 2" xfId="5513" xr:uid="{00000000-0005-0000-0000-000079160000}"/>
    <cellStyle name="Input 4 3 4 2 2" xfId="5514" xr:uid="{00000000-0005-0000-0000-00007A160000}"/>
    <cellStyle name="Input 4 3 4 2 3" xfId="5515" xr:uid="{00000000-0005-0000-0000-00007B160000}"/>
    <cellStyle name="Input 4 3 4 2 4" xfId="5516" xr:uid="{00000000-0005-0000-0000-00007C160000}"/>
    <cellStyle name="Input 4 3 4 2 5" xfId="5517" xr:uid="{00000000-0005-0000-0000-00007D160000}"/>
    <cellStyle name="Input 4 3 4 2 6" xfId="5518" xr:uid="{00000000-0005-0000-0000-00007E160000}"/>
    <cellStyle name="Input 4 3 4 3" xfId="5519" xr:uid="{00000000-0005-0000-0000-00007F160000}"/>
    <cellStyle name="Input 4 3 4 3 2" xfId="5520" xr:uid="{00000000-0005-0000-0000-000080160000}"/>
    <cellStyle name="Input 4 3 4 4" xfId="5521" xr:uid="{00000000-0005-0000-0000-000081160000}"/>
    <cellStyle name="Input 4 3 4 5" xfId="5522" xr:uid="{00000000-0005-0000-0000-000082160000}"/>
    <cellStyle name="Input 4 3 4 6" xfId="5523" xr:uid="{00000000-0005-0000-0000-000083160000}"/>
    <cellStyle name="Input 4 3 4 7" xfId="5524" xr:uid="{00000000-0005-0000-0000-000084160000}"/>
    <cellStyle name="Input 4 3 5" xfId="5525" xr:uid="{00000000-0005-0000-0000-000085160000}"/>
    <cellStyle name="Input 4 3 5 2" xfId="5526" xr:uid="{00000000-0005-0000-0000-000086160000}"/>
    <cellStyle name="Input 4 3 5 2 2" xfId="5527" xr:uid="{00000000-0005-0000-0000-000087160000}"/>
    <cellStyle name="Input 4 3 5 2 3" xfId="5528" xr:uid="{00000000-0005-0000-0000-000088160000}"/>
    <cellStyle name="Input 4 3 5 2 4" xfId="5529" xr:uid="{00000000-0005-0000-0000-000089160000}"/>
    <cellStyle name="Input 4 3 5 2 5" xfId="5530" xr:uid="{00000000-0005-0000-0000-00008A160000}"/>
    <cellStyle name="Input 4 3 5 2 6" xfId="5531" xr:uid="{00000000-0005-0000-0000-00008B160000}"/>
    <cellStyle name="Input 4 3 5 3" xfId="5532" xr:uid="{00000000-0005-0000-0000-00008C160000}"/>
    <cellStyle name="Input 4 3 5 3 2" xfId="5533" xr:uid="{00000000-0005-0000-0000-00008D160000}"/>
    <cellStyle name="Input 4 3 5 4" xfId="5534" xr:uid="{00000000-0005-0000-0000-00008E160000}"/>
    <cellStyle name="Input 4 3 5 5" xfId="5535" xr:uid="{00000000-0005-0000-0000-00008F160000}"/>
    <cellStyle name="Input 4 3 5 6" xfId="5536" xr:uid="{00000000-0005-0000-0000-000090160000}"/>
    <cellStyle name="Input 4 3 5 7" xfId="5537" xr:uid="{00000000-0005-0000-0000-000091160000}"/>
    <cellStyle name="Input 4 3 6" xfId="5538" xr:uid="{00000000-0005-0000-0000-000092160000}"/>
    <cellStyle name="Input 4 3 6 2" xfId="5539" xr:uid="{00000000-0005-0000-0000-000093160000}"/>
    <cellStyle name="Input 4 3 6 2 2" xfId="5540" xr:uid="{00000000-0005-0000-0000-000094160000}"/>
    <cellStyle name="Input 4 3 6 2 3" xfId="5541" xr:uid="{00000000-0005-0000-0000-000095160000}"/>
    <cellStyle name="Input 4 3 6 2 4" xfId="5542" xr:uid="{00000000-0005-0000-0000-000096160000}"/>
    <cellStyle name="Input 4 3 6 2 5" xfId="5543" xr:uid="{00000000-0005-0000-0000-000097160000}"/>
    <cellStyle name="Input 4 3 6 2 6" xfId="5544" xr:uid="{00000000-0005-0000-0000-000098160000}"/>
    <cellStyle name="Input 4 3 6 3" xfId="5545" xr:uid="{00000000-0005-0000-0000-000099160000}"/>
    <cellStyle name="Input 4 3 6 3 2" xfId="5546" xr:uid="{00000000-0005-0000-0000-00009A160000}"/>
    <cellStyle name="Input 4 3 6 4" xfId="5547" xr:uid="{00000000-0005-0000-0000-00009B160000}"/>
    <cellStyle name="Input 4 3 6 5" xfId="5548" xr:uid="{00000000-0005-0000-0000-00009C160000}"/>
    <cellStyle name="Input 4 3 6 6" xfId="5549" xr:uid="{00000000-0005-0000-0000-00009D160000}"/>
    <cellStyle name="Input 4 3 6 7" xfId="5550" xr:uid="{00000000-0005-0000-0000-00009E160000}"/>
    <cellStyle name="Input 4 3 7" xfId="5551" xr:uid="{00000000-0005-0000-0000-00009F160000}"/>
    <cellStyle name="Input 4 3 7 2" xfId="5552" xr:uid="{00000000-0005-0000-0000-0000A0160000}"/>
    <cellStyle name="Input 4 3 7 2 2" xfId="5553" xr:uid="{00000000-0005-0000-0000-0000A1160000}"/>
    <cellStyle name="Input 4 3 7 2 3" xfId="5554" xr:uid="{00000000-0005-0000-0000-0000A2160000}"/>
    <cellStyle name="Input 4 3 7 2 4" xfId="5555" xr:uid="{00000000-0005-0000-0000-0000A3160000}"/>
    <cellStyle name="Input 4 3 7 2 5" xfId="5556" xr:uid="{00000000-0005-0000-0000-0000A4160000}"/>
    <cellStyle name="Input 4 3 7 2 6" xfId="5557" xr:uid="{00000000-0005-0000-0000-0000A5160000}"/>
    <cellStyle name="Input 4 3 7 3" xfId="5558" xr:uid="{00000000-0005-0000-0000-0000A6160000}"/>
    <cellStyle name="Input 4 3 7 3 2" xfId="5559" xr:uid="{00000000-0005-0000-0000-0000A7160000}"/>
    <cellStyle name="Input 4 3 7 4" xfId="5560" xr:uid="{00000000-0005-0000-0000-0000A8160000}"/>
    <cellStyle name="Input 4 3 7 5" xfId="5561" xr:uid="{00000000-0005-0000-0000-0000A9160000}"/>
    <cellStyle name="Input 4 3 7 6" xfId="5562" xr:uid="{00000000-0005-0000-0000-0000AA160000}"/>
    <cellStyle name="Input 4 3 7 7" xfId="5563" xr:uid="{00000000-0005-0000-0000-0000AB160000}"/>
    <cellStyle name="Input 4 3 8" xfId="5564" xr:uid="{00000000-0005-0000-0000-0000AC160000}"/>
    <cellStyle name="Input 4 3 8 2" xfId="5565" xr:uid="{00000000-0005-0000-0000-0000AD160000}"/>
    <cellStyle name="Input 4 3 8 2 2" xfId="5566" xr:uid="{00000000-0005-0000-0000-0000AE160000}"/>
    <cellStyle name="Input 4 3 8 2 3" xfId="5567" xr:uid="{00000000-0005-0000-0000-0000AF160000}"/>
    <cellStyle name="Input 4 3 8 2 4" xfId="5568" xr:uid="{00000000-0005-0000-0000-0000B0160000}"/>
    <cellStyle name="Input 4 3 8 2 5" xfId="5569" xr:uid="{00000000-0005-0000-0000-0000B1160000}"/>
    <cellStyle name="Input 4 3 8 2 6" xfId="5570" xr:uid="{00000000-0005-0000-0000-0000B2160000}"/>
    <cellStyle name="Input 4 3 8 3" xfId="5571" xr:uid="{00000000-0005-0000-0000-0000B3160000}"/>
    <cellStyle name="Input 4 3 8 3 2" xfId="5572" xr:uid="{00000000-0005-0000-0000-0000B4160000}"/>
    <cellStyle name="Input 4 3 8 4" xfId="5573" xr:uid="{00000000-0005-0000-0000-0000B5160000}"/>
    <cellStyle name="Input 4 3 8 5" xfId="5574" xr:uid="{00000000-0005-0000-0000-0000B6160000}"/>
    <cellStyle name="Input 4 3 8 6" xfId="5575" xr:uid="{00000000-0005-0000-0000-0000B7160000}"/>
    <cellStyle name="Input 4 3 8 7" xfId="5576" xr:uid="{00000000-0005-0000-0000-0000B8160000}"/>
    <cellStyle name="Input 4 3 9" xfId="5577" xr:uid="{00000000-0005-0000-0000-0000B9160000}"/>
    <cellStyle name="Input 4 3 9 2" xfId="5578" xr:uid="{00000000-0005-0000-0000-0000BA160000}"/>
    <cellStyle name="Input 4 3 9 3" xfId="5579" xr:uid="{00000000-0005-0000-0000-0000BB160000}"/>
    <cellStyle name="Input 4 3 9 4" xfId="5580" xr:uid="{00000000-0005-0000-0000-0000BC160000}"/>
    <cellStyle name="Input 4 3 9 5" xfId="5581" xr:uid="{00000000-0005-0000-0000-0000BD160000}"/>
    <cellStyle name="Input 4 3 9 6" xfId="5582" xr:uid="{00000000-0005-0000-0000-0000BE160000}"/>
    <cellStyle name="Input 4 3_Subsidy" xfId="5583" xr:uid="{00000000-0005-0000-0000-0000BF160000}"/>
    <cellStyle name="Input 4 30" xfId="5584" xr:uid="{00000000-0005-0000-0000-0000C0160000}"/>
    <cellStyle name="Input 4 31" xfId="5585" xr:uid="{00000000-0005-0000-0000-0000C1160000}"/>
    <cellStyle name="Input 4 32" xfId="5586" xr:uid="{00000000-0005-0000-0000-0000C2160000}"/>
    <cellStyle name="Input 4 33" xfId="5587" xr:uid="{00000000-0005-0000-0000-0000C3160000}"/>
    <cellStyle name="Input 4 34" xfId="5588" xr:uid="{00000000-0005-0000-0000-0000C4160000}"/>
    <cellStyle name="Input 4 35" xfId="5589" xr:uid="{00000000-0005-0000-0000-0000C5160000}"/>
    <cellStyle name="Input 4 36" xfId="5590" xr:uid="{00000000-0005-0000-0000-0000C6160000}"/>
    <cellStyle name="Input 4 37" xfId="5591" xr:uid="{00000000-0005-0000-0000-0000C7160000}"/>
    <cellStyle name="Input 4 38" xfId="5592" xr:uid="{00000000-0005-0000-0000-0000C8160000}"/>
    <cellStyle name="Input 4 39" xfId="5593" xr:uid="{00000000-0005-0000-0000-0000C9160000}"/>
    <cellStyle name="Input 4 4" xfId="5594" xr:uid="{00000000-0005-0000-0000-0000CA160000}"/>
    <cellStyle name="Input 4 4 10" xfId="5595" xr:uid="{00000000-0005-0000-0000-0000CB160000}"/>
    <cellStyle name="Input 4 4 10 2" xfId="5596" xr:uid="{00000000-0005-0000-0000-0000CC160000}"/>
    <cellStyle name="Input 4 4 11" xfId="5597" xr:uid="{00000000-0005-0000-0000-0000CD160000}"/>
    <cellStyle name="Input 4 4 12" xfId="5598" xr:uid="{00000000-0005-0000-0000-0000CE160000}"/>
    <cellStyle name="Input 4 4 13" xfId="5599" xr:uid="{00000000-0005-0000-0000-0000CF160000}"/>
    <cellStyle name="Input 4 4 14" xfId="5600" xr:uid="{00000000-0005-0000-0000-0000D0160000}"/>
    <cellStyle name="Input 4 4 2" xfId="5601" xr:uid="{00000000-0005-0000-0000-0000D1160000}"/>
    <cellStyle name="Input 4 4 2 2" xfId="5602" xr:uid="{00000000-0005-0000-0000-0000D2160000}"/>
    <cellStyle name="Input 4 4 2 2 2" xfId="5603" xr:uid="{00000000-0005-0000-0000-0000D3160000}"/>
    <cellStyle name="Input 4 4 2 2 2 2" xfId="5604" xr:uid="{00000000-0005-0000-0000-0000D4160000}"/>
    <cellStyle name="Input 4 4 2 2 2 3" xfId="5605" xr:uid="{00000000-0005-0000-0000-0000D5160000}"/>
    <cellStyle name="Input 4 4 2 2 2 4" xfId="5606" xr:uid="{00000000-0005-0000-0000-0000D6160000}"/>
    <cellStyle name="Input 4 4 2 2 2 5" xfId="5607" xr:uid="{00000000-0005-0000-0000-0000D7160000}"/>
    <cellStyle name="Input 4 4 2 2 2 6" xfId="5608" xr:uid="{00000000-0005-0000-0000-0000D8160000}"/>
    <cellStyle name="Input 4 4 2 2 3" xfId="5609" xr:uid="{00000000-0005-0000-0000-0000D9160000}"/>
    <cellStyle name="Input 4 4 2 2 3 2" xfId="5610" xr:uid="{00000000-0005-0000-0000-0000DA160000}"/>
    <cellStyle name="Input 4 4 2 2 4" xfId="5611" xr:uid="{00000000-0005-0000-0000-0000DB160000}"/>
    <cellStyle name="Input 4 4 2 2 5" xfId="5612" xr:uid="{00000000-0005-0000-0000-0000DC160000}"/>
    <cellStyle name="Input 4 4 2 2 6" xfId="5613" xr:uid="{00000000-0005-0000-0000-0000DD160000}"/>
    <cellStyle name="Input 4 4 2 2 7" xfId="5614" xr:uid="{00000000-0005-0000-0000-0000DE160000}"/>
    <cellStyle name="Input 4 4 2 3" xfId="5615" xr:uid="{00000000-0005-0000-0000-0000DF160000}"/>
    <cellStyle name="Input 4 4 2 3 2" xfId="5616" xr:uid="{00000000-0005-0000-0000-0000E0160000}"/>
    <cellStyle name="Input 4 4 2 3 3" xfId="5617" xr:uid="{00000000-0005-0000-0000-0000E1160000}"/>
    <cellStyle name="Input 4 4 2 3 4" xfId="5618" xr:uid="{00000000-0005-0000-0000-0000E2160000}"/>
    <cellStyle name="Input 4 4 2 3 5" xfId="5619" xr:uid="{00000000-0005-0000-0000-0000E3160000}"/>
    <cellStyle name="Input 4 4 2 3 6" xfId="5620" xr:uid="{00000000-0005-0000-0000-0000E4160000}"/>
    <cellStyle name="Input 4 4 2 4" xfId="5621" xr:uid="{00000000-0005-0000-0000-0000E5160000}"/>
    <cellStyle name="Input 4 4 2 4 2" xfId="5622" xr:uid="{00000000-0005-0000-0000-0000E6160000}"/>
    <cellStyle name="Input 4 4 2 5" xfId="5623" xr:uid="{00000000-0005-0000-0000-0000E7160000}"/>
    <cellStyle name="Input 4 4 2 6" xfId="5624" xr:uid="{00000000-0005-0000-0000-0000E8160000}"/>
    <cellStyle name="Input 4 4 2 7" xfId="5625" xr:uid="{00000000-0005-0000-0000-0000E9160000}"/>
    <cellStyle name="Input 4 4 2 8" xfId="5626" xr:uid="{00000000-0005-0000-0000-0000EA160000}"/>
    <cellStyle name="Input 4 4 2_Subsidy" xfId="5627" xr:uid="{00000000-0005-0000-0000-0000EB160000}"/>
    <cellStyle name="Input 4 4 3" xfId="5628" xr:uid="{00000000-0005-0000-0000-0000EC160000}"/>
    <cellStyle name="Input 4 4 3 2" xfId="5629" xr:uid="{00000000-0005-0000-0000-0000ED160000}"/>
    <cellStyle name="Input 4 4 3 2 2" xfId="5630" xr:uid="{00000000-0005-0000-0000-0000EE160000}"/>
    <cellStyle name="Input 4 4 3 2 3" xfId="5631" xr:uid="{00000000-0005-0000-0000-0000EF160000}"/>
    <cellStyle name="Input 4 4 3 2 4" xfId="5632" xr:uid="{00000000-0005-0000-0000-0000F0160000}"/>
    <cellStyle name="Input 4 4 3 2 5" xfId="5633" xr:uid="{00000000-0005-0000-0000-0000F1160000}"/>
    <cellStyle name="Input 4 4 3 2 6" xfId="5634" xr:uid="{00000000-0005-0000-0000-0000F2160000}"/>
    <cellStyle name="Input 4 4 3 3" xfId="5635" xr:uid="{00000000-0005-0000-0000-0000F3160000}"/>
    <cellStyle name="Input 4 4 3 3 2" xfId="5636" xr:uid="{00000000-0005-0000-0000-0000F4160000}"/>
    <cellStyle name="Input 4 4 3 4" xfId="5637" xr:uid="{00000000-0005-0000-0000-0000F5160000}"/>
    <cellStyle name="Input 4 4 3 5" xfId="5638" xr:uid="{00000000-0005-0000-0000-0000F6160000}"/>
    <cellStyle name="Input 4 4 3 6" xfId="5639" xr:uid="{00000000-0005-0000-0000-0000F7160000}"/>
    <cellStyle name="Input 4 4 3 7" xfId="5640" xr:uid="{00000000-0005-0000-0000-0000F8160000}"/>
    <cellStyle name="Input 4 4 4" xfId="5641" xr:uid="{00000000-0005-0000-0000-0000F9160000}"/>
    <cellStyle name="Input 4 4 4 2" xfId="5642" xr:uid="{00000000-0005-0000-0000-0000FA160000}"/>
    <cellStyle name="Input 4 4 4 2 2" xfId="5643" xr:uid="{00000000-0005-0000-0000-0000FB160000}"/>
    <cellStyle name="Input 4 4 4 2 3" xfId="5644" xr:uid="{00000000-0005-0000-0000-0000FC160000}"/>
    <cellStyle name="Input 4 4 4 2 4" xfId="5645" xr:uid="{00000000-0005-0000-0000-0000FD160000}"/>
    <cellStyle name="Input 4 4 4 2 5" xfId="5646" xr:uid="{00000000-0005-0000-0000-0000FE160000}"/>
    <cellStyle name="Input 4 4 4 2 6" xfId="5647" xr:uid="{00000000-0005-0000-0000-0000FF160000}"/>
    <cellStyle name="Input 4 4 4 3" xfId="5648" xr:uid="{00000000-0005-0000-0000-000000170000}"/>
    <cellStyle name="Input 4 4 4 3 2" xfId="5649" xr:uid="{00000000-0005-0000-0000-000001170000}"/>
    <cellStyle name="Input 4 4 4 4" xfId="5650" xr:uid="{00000000-0005-0000-0000-000002170000}"/>
    <cellStyle name="Input 4 4 4 5" xfId="5651" xr:uid="{00000000-0005-0000-0000-000003170000}"/>
    <cellStyle name="Input 4 4 4 6" xfId="5652" xr:uid="{00000000-0005-0000-0000-000004170000}"/>
    <cellStyle name="Input 4 4 4 7" xfId="5653" xr:uid="{00000000-0005-0000-0000-000005170000}"/>
    <cellStyle name="Input 4 4 5" xfId="5654" xr:uid="{00000000-0005-0000-0000-000006170000}"/>
    <cellStyle name="Input 4 4 5 2" xfId="5655" xr:uid="{00000000-0005-0000-0000-000007170000}"/>
    <cellStyle name="Input 4 4 5 2 2" xfId="5656" xr:uid="{00000000-0005-0000-0000-000008170000}"/>
    <cellStyle name="Input 4 4 5 2 3" xfId="5657" xr:uid="{00000000-0005-0000-0000-000009170000}"/>
    <cellStyle name="Input 4 4 5 2 4" xfId="5658" xr:uid="{00000000-0005-0000-0000-00000A170000}"/>
    <cellStyle name="Input 4 4 5 2 5" xfId="5659" xr:uid="{00000000-0005-0000-0000-00000B170000}"/>
    <cellStyle name="Input 4 4 5 2 6" xfId="5660" xr:uid="{00000000-0005-0000-0000-00000C170000}"/>
    <cellStyle name="Input 4 4 5 3" xfId="5661" xr:uid="{00000000-0005-0000-0000-00000D170000}"/>
    <cellStyle name="Input 4 4 5 3 2" xfId="5662" xr:uid="{00000000-0005-0000-0000-00000E170000}"/>
    <cellStyle name="Input 4 4 5 4" xfId="5663" xr:uid="{00000000-0005-0000-0000-00000F170000}"/>
    <cellStyle name="Input 4 4 5 5" xfId="5664" xr:uid="{00000000-0005-0000-0000-000010170000}"/>
    <cellStyle name="Input 4 4 5 6" xfId="5665" xr:uid="{00000000-0005-0000-0000-000011170000}"/>
    <cellStyle name="Input 4 4 5 7" xfId="5666" xr:uid="{00000000-0005-0000-0000-000012170000}"/>
    <cellStyle name="Input 4 4 6" xfId="5667" xr:uid="{00000000-0005-0000-0000-000013170000}"/>
    <cellStyle name="Input 4 4 6 2" xfId="5668" xr:uid="{00000000-0005-0000-0000-000014170000}"/>
    <cellStyle name="Input 4 4 6 2 2" xfId="5669" xr:uid="{00000000-0005-0000-0000-000015170000}"/>
    <cellStyle name="Input 4 4 6 2 3" xfId="5670" xr:uid="{00000000-0005-0000-0000-000016170000}"/>
    <cellStyle name="Input 4 4 6 2 4" xfId="5671" xr:uid="{00000000-0005-0000-0000-000017170000}"/>
    <cellStyle name="Input 4 4 6 2 5" xfId="5672" xr:uid="{00000000-0005-0000-0000-000018170000}"/>
    <cellStyle name="Input 4 4 6 2 6" xfId="5673" xr:uid="{00000000-0005-0000-0000-000019170000}"/>
    <cellStyle name="Input 4 4 6 3" xfId="5674" xr:uid="{00000000-0005-0000-0000-00001A170000}"/>
    <cellStyle name="Input 4 4 6 3 2" xfId="5675" xr:uid="{00000000-0005-0000-0000-00001B170000}"/>
    <cellStyle name="Input 4 4 6 4" xfId="5676" xr:uid="{00000000-0005-0000-0000-00001C170000}"/>
    <cellStyle name="Input 4 4 6 5" xfId="5677" xr:uid="{00000000-0005-0000-0000-00001D170000}"/>
    <cellStyle name="Input 4 4 6 6" xfId="5678" xr:uid="{00000000-0005-0000-0000-00001E170000}"/>
    <cellStyle name="Input 4 4 6 7" xfId="5679" xr:uid="{00000000-0005-0000-0000-00001F170000}"/>
    <cellStyle name="Input 4 4 7" xfId="5680" xr:uid="{00000000-0005-0000-0000-000020170000}"/>
    <cellStyle name="Input 4 4 7 2" xfId="5681" xr:uid="{00000000-0005-0000-0000-000021170000}"/>
    <cellStyle name="Input 4 4 7 2 2" xfId="5682" xr:uid="{00000000-0005-0000-0000-000022170000}"/>
    <cellStyle name="Input 4 4 7 2 3" xfId="5683" xr:uid="{00000000-0005-0000-0000-000023170000}"/>
    <cellStyle name="Input 4 4 7 2 4" xfId="5684" xr:uid="{00000000-0005-0000-0000-000024170000}"/>
    <cellStyle name="Input 4 4 7 2 5" xfId="5685" xr:uid="{00000000-0005-0000-0000-000025170000}"/>
    <cellStyle name="Input 4 4 7 2 6" xfId="5686" xr:uid="{00000000-0005-0000-0000-000026170000}"/>
    <cellStyle name="Input 4 4 7 3" xfId="5687" xr:uid="{00000000-0005-0000-0000-000027170000}"/>
    <cellStyle name="Input 4 4 7 3 2" xfId="5688" xr:uid="{00000000-0005-0000-0000-000028170000}"/>
    <cellStyle name="Input 4 4 7 4" xfId="5689" xr:uid="{00000000-0005-0000-0000-000029170000}"/>
    <cellStyle name="Input 4 4 7 5" xfId="5690" xr:uid="{00000000-0005-0000-0000-00002A170000}"/>
    <cellStyle name="Input 4 4 7 6" xfId="5691" xr:uid="{00000000-0005-0000-0000-00002B170000}"/>
    <cellStyle name="Input 4 4 7 7" xfId="5692" xr:uid="{00000000-0005-0000-0000-00002C170000}"/>
    <cellStyle name="Input 4 4 8" xfId="5693" xr:uid="{00000000-0005-0000-0000-00002D170000}"/>
    <cellStyle name="Input 4 4 8 2" xfId="5694" xr:uid="{00000000-0005-0000-0000-00002E170000}"/>
    <cellStyle name="Input 4 4 8 2 2" xfId="5695" xr:uid="{00000000-0005-0000-0000-00002F170000}"/>
    <cellStyle name="Input 4 4 8 2 3" xfId="5696" xr:uid="{00000000-0005-0000-0000-000030170000}"/>
    <cellStyle name="Input 4 4 8 2 4" xfId="5697" xr:uid="{00000000-0005-0000-0000-000031170000}"/>
    <cellStyle name="Input 4 4 8 2 5" xfId="5698" xr:uid="{00000000-0005-0000-0000-000032170000}"/>
    <cellStyle name="Input 4 4 8 2 6" xfId="5699" xr:uid="{00000000-0005-0000-0000-000033170000}"/>
    <cellStyle name="Input 4 4 8 3" xfId="5700" xr:uid="{00000000-0005-0000-0000-000034170000}"/>
    <cellStyle name="Input 4 4 8 3 2" xfId="5701" xr:uid="{00000000-0005-0000-0000-000035170000}"/>
    <cellStyle name="Input 4 4 8 4" xfId="5702" xr:uid="{00000000-0005-0000-0000-000036170000}"/>
    <cellStyle name="Input 4 4 8 5" xfId="5703" xr:uid="{00000000-0005-0000-0000-000037170000}"/>
    <cellStyle name="Input 4 4 8 6" xfId="5704" xr:uid="{00000000-0005-0000-0000-000038170000}"/>
    <cellStyle name="Input 4 4 8 7" xfId="5705" xr:uid="{00000000-0005-0000-0000-000039170000}"/>
    <cellStyle name="Input 4 4 9" xfId="5706" xr:uid="{00000000-0005-0000-0000-00003A170000}"/>
    <cellStyle name="Input 4 4 9 2" xfId="5707" xr:uid="{00000000-0005-0000-0000-00003B170000}"/>
    <cellStyle name="Input 4 4 9 3" xfId="5708" xr:uid="{00000000-0005-0000-0000-00003C170000}"/>
    <cellStyle name="Input 4 4 9 4" xfId="5709" xr:uid="{00000000-0005-0000-0000-00003D170000}"/>
    <cellStyle name="Input 4 4 9 5" xfId="5710" xr:uid="{00000000-0005-0000-0000-00003E170000}"/>
    <cellStyle name="Input 4 4 9 6" xfId="5711" xr:uid="{00000000-0005-0000-0000-00003F170000}"/>
    <cellStyle name="Input 4 4_Subsidy" xfId="5712" xr:uid="{00000000-0005-0000-0000-000040170000}"/>
    <cellStyle name="Input 4 40" xfId="5713" xr:uid="{00000000-0005-0000-0000-000041170000}"/>
    <cellStyle name="Input 4 41" xfId="5714" xr:uid="{00000000-0005-0000-0000-000042170000}"/>
    <cellStyle name="Input 4 42" xfId="5715" xr:uid="{00000000-0005-0000-0000-000043170000}"/>
    <cellStyle name="Input 4 43" xfId="5716" xr:uid="{00000000-0005-0000-0000-000044170000}"/>
    <cellStyle name="Input 4 44" xfId="5717" xr:uid="{00000000-0005-0000-0000-000045170000}"/>
    <cellStyle name="Input 4 5" xfId="5718" xr:uid="{00000000-0005-0000-0000-000046170000}"/>
    <cellStyle name="Input 4 5 10" xfId="5719" xr:uid="{00000000-0005-0000-0000-000047170000}"/>
    <cellStyle name="Input 4 5 10 2" xfId="5720" xr:uid="{00000000-0005-0000-0000-000048170000}"/>
    <cellStyle name="Input 4 5 11" xfId="5721" xr:uid="{00000000-0005-0000-0000-000049170000}"/>
    <cellStyle name="Input 4 5 12" xfId="5722" xr:uid="{00000000-0005-0000-0000-00004A170000}"/>
    <cellStyle name="Input 4 5 13" xfId="5723" xr:uid="{00000000-0005-0000-0000-00004B170000}"/>
    <cellStyle name="Input 4 5 14" xfId="5724" xr:uid="{00000000-0005-0000-0000-00004C170000}"/>
    <cellStyle name="Input 4 5 2" xfId="5725" xr:uid="{00000000-0005-0000-0000-00004D170000}"/>
    <cellStyle name="Input 4 5 2 2" xfId="5726" xr:uid="{00000000-0005-0000-0000-00004E170000}"/>
    <cellStyle name="Input 4 5 2 2 2" xfId="5727" xr:uid="{00000000-0005-0000-0000-00004F170000}"/>
    <cellStyle name="Input 4 5 2 2 2 2" xfId="5728" xr:uid="{00000000-0005-0000-0000-000050170000}"/>
    <cellStyle name="Input 4 5 2 2 2 3" xfId="5729" xr:uid="{00000000-0005-0000-0000-000051170000}"/>
    <cellStyle name="Input 4 5 2 2 2 4" xfId="5730" xr:uid="{00000000-0005-0000-0000-000052170000}"/>
    <cellStyle name="Input 4 5 2 2 2 5" xfId="5731" xr:uid="{00000000-0005-0000-0000-000053170000}"/>
    <cellStyle name="Input 4 5 2 2 2 6" xfId="5732" xr:uid="{00000000-0005-0000-0000-000054170000}"/>
    <cellStyle name="Input 4 5 2 2 3" xfId="5733" xr:uid="{00000000-0005-0000-0000-000055170000}"/>
    <cellStyle name="Input 4 5 2 2 3 2" xfId="5734" xr:uid="{00000000-0005-0000-0000-000056170000}"/>
    <cellStyle name="Input 4 5 2 2 4" xfId="5735" xr:uid="{00000000-0005-0000-0000-000057170000}"/>
    <cellStyle name="Input 4 5 2 2 5" xfId="5736" xr:uid="{00000000-0005-0000-0000-000058170000}"/>
    <cellStyle name="Input 4 5 2 2 6" xfId="5737" xr:uid="{00000000-0005-0000-0000-000059170000}"/>
    <cellStyle name="Input 4 5 2 2 7" xfId="5738" xr:uid="{00000000-0005-0000-0000-00005A170000}"/>
    <cellStyle name="Input 4 5 2 3" xfId="5739" xr:uid="{00000000-0005-0000-0000-00005B170000}"/>
    <cellStyle name="Input 4 5 2 3 2" xfId="5740" xr:uid="{00000000-0005-0000-0000-00005C170000}"/>
    <cellStyle name="Input 4 5 2 3 3" xfId="5741" xr:uid="{00000000-0005-0000-0000-00005D170000}"/>
    <cellStyle name="Input 4 5 2 3 4" xfId="5742" xr:uid="{00000000-0005-0000-0000-00005E170000}"/>
    <cellStyle name="Input 4 5 2 3 5" xfId="5743" xr:uid="{00000000-0005-0000-0000-00005F170000}"/>
    <cellStyle name="Input 4 5 2 3 6" xfId="5744" xr:uid="{00000000-0005-0000-0000-000060170000}"/>
    <cellStyle name="Input 4 5 2 4" xfId="5745" xr:uid="{00000000-0005-0000-0000-000061170000}"/>
    <cellStyle name="Input 4 5 2 4 2" xfId="5746" xr:uid="{00000000-0005-0000-0000-000062170000}"/>
    <cellStyle name="Input 4 5 2 5" xfId="5747" xr:uid="{00000000-0005-0000-0000-000063170000}"/>
    <cellStyle name="Input 4 5 2 6" xfId="5748" xr:uid="{00000000-0005-0000-0000-000064170000}"/>
    <cellStyle name="Input 4 5 2 7" xfId="5749" xr:uid="{00000000-0005-0000-0000-000065170000}"/>
    <cellStyle name="Input 4 5 2 8" xfId="5750" xr:uid="{00000000-0005-0000-0000-000066170000}"/>
    <cellStyle name="Input 4 5 2_Subsidy" xfId="5751" xr:uid="{00000000-0005-0000-0000-000067170000}"/>
    <cellStyle name="Input 4 5 3" xfId="5752" xr:uid="{00000000-0005-0000-0000-000068170000}"/>
    <cellStyle name="Input 4 5 3 2" xfId="5753" xr:uid="{00000000-0005-0000-0000-000069170000}"/>
    <cellStyle name="Input 4 5 3 2 2" xfId="5754" xr:uid="{00000000-0005-0000-0000-00006A170000}"/>
    <cellStyle name="Input 4 5 3 2 3" xfId="5755" xr:uid="{00000000-0005-0000-0000-00006B170000}"/>
    <cellStyle name="Input 4 5 3 2 4" xfId="5756" xr:uid="{00000000-0005-0000-0000-00006C170000}"/>
    <cellStyle name="Input 4 5 3 2 5" xfId="5757" xr:uid="{00000000-0005-0000-0000-00006D170000}"/>
    <cellStyle name="Input 4 5 3 2 6" xfId="5758" xr:uid="{00000000-0005-0000-0000-00006E170000}"/>
    <cellStyle name="Input 4 5 3 3" xfId="5759" xr:uid="{00000000-0005-0000-0000-00006F170000}"/>
    <cellStyle name="Input 4 5 3 3 2" xfId="5760" xr:uid="{00000000-0005-0000-0000-000070170000}"/>
    <cellStyle name="Input 4 5 3 4" xfId="5761" xr:uid="{00000000-0005-0000-0000-000071170000}"/>
    <cellStyle name="Input 4 5 3 5" xfId="5762" xr:uid="{00000000-0005-0000-0000-000072170000}"/>
    <cellStyle name="Input 4 5 3 6" xfId="5763" xr:uid="{00000000-0005-0000-0000-000073170000}"/>
    <cellStyle name="Input 4 5 3 7" xfId="5764" xr:uid="{00000000-0005-0000-0000-000074170000}"/>
    <cellStyle name="Input 4 5 4" xfId="5765" xr:uid="{00000000-0005-0000-0000-000075170000}"/>
    <cellStyle name="Input 4 5 4 2" xfId="5766" xr:uid="{00000000-0005-0000-0000-000076170000}"/>
    <cellStyle name="Input 4 5 4 2 2" xfId="5767" xr:uid="{00000000-0005-0000-0000-000077170000}"/>
    <cellStyle name="Input 4 5 4 2 3" xfId="5768" xr:uid="{00000000-0005-0000-0000-000078170000}"/>
    <cellStyle name="Input 4 5 4 2 4" xfId="5769" xr:uid="{00000000-0005-0000-0000-000079170000}"/>
    <cellStyle name="Input 4 5 4 2 5" xfId="5770" xr:uid="{00000000-0005-0000-0000-00007A170000}"/>
    <cellStyle name="Input 4 5 4 2 6" xfId="5771" xr:uid="{00000000-0005-0000-0000-00007B170000}"/>
    <cellStyle name="Input 4 5 4 3" xfId="5772" xr:uid="{00000000-0005-0000-0000-00007C170000}"/>
    <cellStyle name="Input 4 5 4 3 2" xfId="5773" xr:uid="{00000000-0005-0000-0000-00007D170000}"/>
    <cellStyle name="Input 4 5 4 4" xfId="5774" xr:uid="{00000000-0005-0000-0000-00007E170000}"/>
    <cellStyle name="Input 4 5 4 5" xfId="5775" xr:uid="{00000000-0005-0000-0000-00007F170000}"/>
    <cellStyle name="Input 4 5 4 6" xfId="5776" xr:uid="{00000000-0005-0000-0000-000080170000}"/>
    <cellStyle name="Input 4 5 4 7" xfId="5777" xr:uid="{00000000-0005-0000-0000-000081170000}"/>
    <cellStyle name="Input 4 5 5" xfId="5778" xr:uid="{00000000-0005-0000-0000-000082170000}"/>
    <cellStyle name="Input 4 5 5 2" xfId="5779" xr:uid="{00000000-0005-0000-0000-000083170000}"/>
    <cellStyle name="Input 4 5 5 2 2" xfId="5780" xr:uid="{00000000-0005-0000-0000-000084170000}"/>
    <cellStyle name="Input 4 5 5 2 3" xfId="5781" xr:uid="{00000000-0005-0000-0000-000085170000}"/>
    <cellStyle name="Input 4 5 5 2 4" xfId="5782" xr:uid="{00000000-0005-0000-0000-000086170000}"/>
    <cellStyle name="Input 4 5 5 2 5" xfId="5783" xr:uid="{00000000-0005-0000-0000-000087170000}"/>
    <cellStyle name="Input 4 5 5 2 6" xfId="5784" xr:uid="{00000000-0005-0000-0000-000088170000}"/>
    <cellStyle name="Input 4 5 5 3" xfId="5785" xr:uid="{00000000-0005-0000-0000-000089170000}"/>
    <cellStyle name="Input 4 5 5 3 2" xfId="5786" xr:uid="{00000000-0005-0000-0000-00008A170000}"/>
    <cellStyle name="Input 4 5 5 4" xfId="5787" xr:uid="{00000000-0005-0000-0000-00008B170000}"/>
    <cellStyle name="Input 4 5 5 5" xfId="5788" xr:uid="{00000000-0005-0000-0000-00008C170000}"/>
    <cellStyle name="Input 4 5 5 6" xfId="5789" xr:uid="{00000000-0005-0000-0000-00008D170000}"/>
    <cellStyle name="Input 4 5 5 7" xfId="5790" xr:uid="{00000000-0005-0000-0000-00008E170000}"/>
    <cellStyle name="Input 4 5 6" xfId="5791" xr:uid="{00000000-0005-0000-0000-00008F170000}"/>
    <cellStyle name="Input 4 5 6 2" xfId="5792" xr:uid="{00000000-0005-0000-0000-000090170000}"/>
    <cellStyle name="Input 4 5 6 2 2" xfId="5793" xr:uid="{00000000-0005-0000-0000-000091170000}"/>
    <cellStyle name="Input 4 5 6 2 3" xfId="5794" xr:uid="{00000000-0005-0000-0000-000092170000}"/>
    <cellStyle name="Input 4 5 6 2 4" xfId="5795" xr:uid="{00000000-0005-0000-0000-000093170000}"/>
    <cellStyle name="Input 4 5 6 2 5" xfId="5796" xr:uid="{00000000-0005-0000-0000-000094170000}"/>
    <cellStyle name="Input 4 5 6 2 6" xfId="5797" xr:uid="{00000000-0005-0000-0000-000095170000}"/>
    <cellStyle name="Input 4 5 6 3" xfId="5798" xr:uid="{00000000-0005-0000-0000-000096170000}"/>
    <cellStyle name="Input 4 5 6 3 2" xfId="5799" xr:uid="{00000000-0005-0000-0000-000097170000}"/>
    <cellStyle name="Input 4 5 6 4" xfId="5800" xr:uid="{00000000-0005-0000-0000-000098170000}"/>
    <cellStyle name="Input 4 5 6 5" xfId="5801" xr:uid="{00000000-0005-0000-0000-000099170000}"/>
    <cellStyle name="Input 4 5 6 6" xfId="5802" xr:uid="{00000000-0005-0000-0000-00009A170000}"/>
    <cellStyle name="Input 4 5 6 7" xfId="5803" xr:uid="{00000000-0005-0000-0000-00009B170000}"/>
    <cellStyle name="Input 4 5 7" xfId="5804" xr:uid="{00000000-0005-0000-0000-00009C170000}"/>
    <cellStyle name="Input 4 5 7 2" xfId="5805" xr:uid="{00000000-0005-0000-0000-00009D170000}"/>
    <cellStyle name="Input 4 5 7 2 2" xfId="5806" xr:uid="{00000000-0005-0000-0000-00009E170000}"/>
    <cellStyle name="Input 4 5 7 2 3" xfId="5807" xr:uid="{00000000-0005-0000-0000-00009F170000}"/>
    <cellStyle name="Input 4 5 7 2 4" xfId="5808" xr:uid="{00000000-0005-0000-0000-0000A0170000}"/>
    <cellStyle name="Input 4 5 7 2 5" xfId="5809" xr:uid="{00000000-0005-0000-0000-0000A1170000}"/>
    <cellStyle name="Input 4 5 7 2 6" xfId="5810" xr:uid="{00000000-0005-0000-0000-0000A2170000}"/>
    <cellStyle name="Input 4 5 7 3" xfId="5811" xr:uid="{00000000-0005-0000-0000-0000A3170000}"/>
    <cellStyle name="Input 4 5 7 3 2" xfId="5812" xr:uid="{00000000-0005-0000-0000-0000A4170000}"/>
    <cellStyle name="Input 4 5 7 4" xfId="5813" xr:uid="{00000000-0005-0000-0000-0000A5170000}"/>
    <cellStyle name="Input 4 5 7 5" xfId="5814" xr:uid="{00000000-0005-0000-0000-0000A6170000}"/>
    <cellStyle name="Input 4 5 7 6" xfId="5815" xr:uid="{00000000-0005-0000-0000-0000A7170000}"/>
    <cellStyle name="Input 4 5 7 7" xfId="5816" xr:uid="{00000000-0005-0000-0000-0000A8170000}"/>
    <cellStyle name="Input 4 5 8" xfId="5817" xr:uid="{00000000-0005-0000-0000-0000A9170000}"/>
    <cellStyle name="Input 4 5 8 2" xfId="5818" xr:uid="{00000000-0005-0000-0000-0000AA170000}"/>
    <cellStyle name="Input 4 5 8 2 2" xfId="5819" xr:uid="{00000000-0005-0000-0000-0000AB170000}"/>
    <cellStyle name="Input 4 5 8 2 3" xfId="5820" xr:uid="{00000000-0005-0000-0000-0000AC170000}"/>
    <cellStyle name="Input 4 5 8 2 4" xfId="5821" xr:uid="{00000000-0005-0000-0000-0000AD170000}"/>
    <cellStyle name="Input 4 5 8 2 5" xfId="5822" xr:uid="{00000000-0005-0000-0000-0000AE170000}"/>
    <cellStyle name="Input 4 5 8 2 6" xfId="5823" xr:uid="{00000000-0005-0000-0000-0000AF170000}"/>
    <cellStyle name="Input 4 5 8 3" xfId="5824" xr:uid="{00000000-0005-0000-0000-0000B0170000}"/>
    <cellStyle name="Input 4 5 8 3 2" xfId="5825" xr:uid="{00000000-0005-0000-0000-0000B1170000}"/>
    <cellStyle name="Input 4 5 8 4" xfId="5826" xr:uid="{00000000-0005-0000-0000-0000B2170000}"/>
    <cellStyle name="Input 4 5 8 5" xfId="5827" xr:uid="{00000000-0005-0000-0000-0000B3170000}"/>
    <cellStyle name="Input 4 5 8 6" xfId="5828" xr:uid="{00000000-0005-0000-0000-0000B4170000}"/>
    <cellStyle name="Input 4 5 8 7" xfId="5829" xr:uid="{00000000-0005-0000-0000-0000B5170000}"/>
    <cellStyle name="Input 4 5 9" xfId="5830" xr:uid="{00000000-0005-0000-0000-0000B6170000}"/>
    <cellStyle name="Input 4 5 9 2" xfId="5831" xr:uid="{00000000-0005-0000-0000-0000B7170000}"/>
    <cellStyle name="Input 4 5 9 3" xfId="5832" xr:uid="{00000000-0005-0000-0000-0000B8170000}"/>
    <cellStyle name="Input 4 5 9 4" xfId="5833" xr:uid="{00000000-0005-0000-0000-0000B9170000}"/>
    <cellStyle name="Input 4 5 9 5" xfId="5834" xr:uid="{00000000-0005-0000-0000-0000BA170000}"/>
    <cellStyle name="Input 4 5 9 6" xfId="5835" xr:uid="{00000000-0005-0000-0000-0000BB170000}"/>
    <cellStyle name="Input 4 5_Subsidy" xfId="5836" xr:uid="{00000000-0005-0000-0000-0000BC170000}"/>
    <cellStyle name="Input 4 6" xfId="5837" xr:uid="{00000000-0005-0000-0000-0000BD170000}"/>
    <cellStyle name="Input 4 6 2" xfId="5838" xr:uid="{00000000-0005-0000-0000-0000BE170000}"/>
    <cellStyle name="Input 4 6 2 2" xfId="5839" xr:uid="{00000000-0005-0000-0000-0000BF170000}"/>
    <cellStyle name="Input 4 6 2 2 2" xfId="5840" xr:uid="{00000000-0005-0000-0000-0000C0170000}"/>
    <cellStyle name="Input 4 6 2 2 3" xfId="5841" xr:uid="{00000000-0005-0000-0000-0000C1170000}"/>
    <cellStyle name="Input 4 6 2 2 4" xfId="5842" xr:uid="{00000000-0005-0000-0000-0000C2170000}"/>
    <cellStyle name="Input 4 6 2 2 5" xfId="5843" xr:uid="{00000000-0005-0000-0000-0000C3170000}"/>
    <cellStyle name="Input 4 6 2 2 6" xfId="5844" xr:uid="{00000000-0005-0000-0000-0000C4170000}"/>
    <cellStyle name="Input 4 6 2 3" xfId="5845" xr:uid="{00000000-0005-0000-0000-0000C5170000}"/>
    <cellStyle name="Input 4 6 2 3 2" xfId="5846" xr:uid="{00000000-0005-0000-0000-0000C6170000}"/>
    <cellStyle name="Input 4 6 2 4" xfId="5847" xr:uid="{00000000-0005-0000-0000-0000C7170000}"/>
    <cellStyle name="Input 4 6 2 5" xfId="5848" xr:uid="{00000000-0005-0000-0000-0000C8170000}"/>
    <cellStyle name="Input 4 6 2 6" xfId="5849" xr:uid="{00000000-0005-0000-0000-0000C9170000}"/>
    <cellStyle name="Input 4 6 2 7" xfId="5850" xr:uid="{00000000-0005-0000-0000-0000CA170000}"/>
    <cellStyle name="Input 4 6 3" xfId="5851" xr:uid="{00000000-0005-0000-0000-0000CB170000}"/>
    <cellStyle name="Input 4 6 3 2" xfId="5852" xr:uid="{00000000-0005-0000-0000-0000CC170000}"/>
    <cellStyle name="Input 4 6 3 3" xfId="5853" xr:uid="{00000000-0005-0000-0000-0000CD170000}"/>
    <cellStyle name="Input 4 6 3 4" xfId="5854" xr:uid="{00000000-0005-0000-0000-0000CE170000}"/>
    <cellStyle name="Input 4 6 3 5" xfId="5855" xr:uid="{00000000-0005-0000-0000-0000CF170000}"/>
    <cellStyle name="Input 4 6 3 6" xfId="5856" xr:uid="{00000000-0005-0000-0000-0000D0170000}"/>
    <cellStyle name="Input 4 6 4" xfId="5857" xr:uid="{00000000-0005-0000-0000-0000D1170000}"/>
    <cellStyle name="Input 4 6 4 2" xfId="5858" xr:uid="{00000000-0005-0000-0000-0000D2170000}"/>
    <cellStyle name="Input 4 6 5" xfId="5859" xr:uid="{00000000-0005-0000-0000-0000D3170000}"/>
    <cellStyle name="Input 4 6 6" xfId="5860" xr:uid="{00000000-0005-0000-0000-0000D4170000}"/>
    <cellStyle name="Input 4 6 7" xfId="5861" xr:uid="{00000000-0005-0000-0000-0000D5170000}"/>
    <cellStyle name="Input 4 6 8" xfId="5862" xr:uid="{00000000-0005-0000-0000-0000D6170000}"/>
    <cellStyle name="Input 4 6_Subsidy" xfId="5863" xr:uid="{00000000-0005-0000-0000-0000D7170000}"/>
    <cellStyle name="Input 4 7" xfId="5864" xr:uid="{00000000-0005-0000-0000-0000D8170000}"/>
    <cellStyle name="Input 4 7 2" xfId="5865" xr:uid="{00000000-0005-0000-0000-0000D9170000}"/>
    <cellStyle name="Input 4 7 2 2" xfId="5866" xr:uid="{00000000-0005-0000-0000-0000DA170000}"/>
    <cellStyle name="Input 4 7 2 3" xfId="5867" xr:uid="{00000000-0005-0000-0000-0000DB170000}"/>
    <cellStyle name="Input 4 7 2 4" xfId="5868" xr:uid="{00000000-0005-0000-0000-0000DC170000}"/>
    <cellStyle name="Input 4 7 2 5" xfId="5869" xr:uid="{00000000-0005-0000-0000-0000DD170000}"/>
    <cellStyle name="Input 4 7 2 6" xfId="5870" xr:uid="{00000000-0005-0000-0000-0000DE170000}"/>
    <cellStyle name="Input 4 7 3" xfId="5871" xr:uid="{00000000-0005-0000-0000-0000DF170000}"/>
    <cellStyle name="Input 4 7 3 2" xfId="5872" xr:uid="{00000000-0005-0000-0000-0000E0170000}"/>
    <cellStyle name="Input 4 7 4" xfId="5873" xr:uid="{00000000-0005-0000-0000-0000E1170000}"/>
    <cellStyle name="Input 4 7 5" xfId="5874" xr:uid="{00000000-0005-0000-0000-0000E2170000}"/>
    <cellStyle name="Input 4 7 6" xfId="5875" xr:uid="{00000000-0005-0000-0000-0000E3170000}"/>
    <cellStyle name="Input 4 7 7" xfId="5876" xr:uid="{00000000-0005-0000-0000-0000E4170000}"/>
    <cellStyle name="Input 4 8" xfId="5877" xr:uid="{00000000-0005-0000-0000-0000E5170000}"/>
    <cellStyle name="Input 4 8 2" xfId="5878" xr:uid="{00000000-0005-0000-0000-0000E6170000}"/>
    <cellStyle name="Input 4 8 2 2" xfId="5879" xr:uid="{00000000-0005-0000-0000-0000E7170000}"/>
    <cellStyle name="Input 4 8 2 3" xfId="5880" xr:uid="{00000000-0005-0000-0000-0000E8170000}"/>
    <cellStyle name="Input 4 8 2 4" xfId="5881" xr:uid="{00000000-0005-0000-0000-0000E9170000}"/>
    <cellStyle name="Input 4 8 2 5" xfId="5882" xr:uid="{00000000-0005-0000-0000-0000EA170000}"/>
    <cellStyle name="Input 4 8 2 6" xfId="5883" xr:uid="{00000000-0005-0000-0000-0000EB170000}"/>
    <cellStyle name="Input 4 8 3" xfId="5884" xr:uid="{00000000-0005-0000-0000-0000EC170000}"/>
    <cellStyle name="Input 4 8 3 2" xfId="5885" xr:uid="{00000000-0005-0000-0000-0000ED170000}"/>
    <cellStyle name="Input 4 8 4" xfId="5886" xr:uid="{00000000-0005-0000-0000-0000EE170000}"/>
    <cellStyle name="Input 4 8 5" xfId="5887" xr:uid="{00000000-0005-0000-0000-0000EF170000}"/>
    <cellStyle name="Input 4 8 6" xfId="5888" xr:uid="{00000000-0005-0000-0000-0000F0170000}"/>
    <cellStyle name="Input 4 8 7" xfId="5889" xr:uid="{00000000-0005-0000-0000-0000F1170000}"/>
    <cellStyle name="Input 4 9" xfId="5890" xr:uid="{00000000-0005-0000-0000-0000F2170000}"/>
    <cellStyle name="Input 4 9 2" xfId="5891" xr:uid="{00000000-0005-0000-0000-0000F3170000}"/>
    <cellStyle name="Input 4 9 2 2" xfId="5892" xr:uid="{00000000-0005-0000-0000-0000F4170000}"/>
    <cellStyle name="Input 4 9 2 3" xfId="5893" xr:uid="{00000000-0005-0000-0000-0000F5170000}"/>
    <cellStyle name="Input 4 9 2 4" xfId="5894" xr:uid="{00000000-0005-0000-0000-0000F6170000}"/>
    <cellStyle name="Input 4 9 2 5" xfId="5895" xr:uid="{00000000-0005-0000-0000-0000F7170000}"/>
    <cellStyle name="Input 4 9 2 6" xfId="5896" xr:uid="{00000000-0005-0000-0000-0000F8170000}"/>
    <cellStyle name="Input 4 9 3" xfId="5897" xr:uid="{00000000-0005-0000-0000-0000F9170000}"/>
    <cellStyle name="Input 4 9 3 2" xfId="5898" xr:uid="{00000000-0005-0000-0000-0000FA170000}"/>
    <cellStyle name="Input 4 9 4" xfId="5899" xr:uid="{00000000-0005-0000-0000-0000FB170000}"/>
    <cellStyle name="Input 4 9 5" xfId="5900" xr:uid="{00000000-0005-0000-0000-0000FC170000}"/>
    <cellStyle name="Input 4 9 6" xfId="5901" xr:uid="{00000000-0005-0000-0000-0000FD170000}"/>
    <cellStyle name="Input 4 9 7" xfId="5902" xr:uid="{00000000-0005-0000-0000-0000FE170000}"/>
    <cellStyle name="Input 4_ST" xfId="5903" xr:uid="{00000000-0005-0000-0000-0000FF170000}"/>
    <cellStyle name="Input 5" xfId="5904" xr:uid="{00000000-0005-0000-0000-000000180000}"/>
    <cellStyle name="Input 5 10" xfId="5905" xr:uid="{00000000-0005-0000-0000-000001180000}"/>
    <cellStyle name="Input 5 10 2" xfId="5906" xr:uid="{00000000-0005-0000-0000-000002180000}"/>
    <cellStyle name="Input 5 10 2 2" xfId="5907" xr:uid="{00000000-0005-0000-0000-000003180000}"/>
    <cellStyle name="Input 5 10 2 3" xfId="5908" xr:uid="{00000000-0005-0000-0000-000004180000}"/>
    <cellStyle name="Input 5 10 2 4" xfId="5909" xr:uid="{00000000-0005-0000-0000-000005180000}"/>
    <cellStyle name="Input 5 10 2 5" xfId="5910" xr:uid="{00000000-0005-0000-0000-000006180000}"/>
    <cellStyle name="Input 5 10 2 6" xfId="5911" xr:uid="{00000000-0005-0000-0000-000007180000}"/>
    <cellStyle name="Input 5 10 3" xfId="5912" xr:uid="{00000000-0005-0000-0000-000008180000}"/>
    <cellStyle name="Input 5 10 3 2" xfId="5913" xr:uid="{00000000-0005-0000-0000-000009180000}"/>
    <cellStyle name="Input 5 10 4" xfId="5914" xr:uid="{00000000-0005-0000-0000-00000A180000}"/>
    <cellStyle name="Input 5 10 5" xfId="5915" xr:uid="{00000000-0005-0000-0000-00000B180000}"/>
    <cellStyle name="Input 5 10 6" xfId="5916" xr:uid="{00000000-0005-0000-0000-00000C180000}"/>
    <cellStyle name="Input 5 10 7" xfId="5917" xr:uid="{00000000-0005-0000-0000-00000D180000}"/>
    <cellStyle name="Input 5 11" xfId="5918" xr:uid="{00000000-0005-0000-0000-00000E180000}"/>
    <cellStyle name="Input 5 11 2" xfId="5919" xr:uid="{00000000-0005-0000-0000-00000F180000}"/>
    <cellStyle name="Input 5 11 2 2" xfId="5920" xr:uid="{00000000-0005-0000-0000-000010180000}"/>
    <cellStyle name="Input 5 11 2 3" xfId="5921" xr:uid="{00000000-0005-0000-0000-000011180000}"/>
    <cellStyle name="Input 5 11 2 4" xfId="5922" xr:uid="{00000000-0005-0000-0000-000012180000}"/>
    <cellStyle name="Input 5 11 2 5" xfId="5923" xr:uid="{00000000-0005-0000-0000-000013180000}"/>
    <cellStyle name="Input 5 11 2 6" xfId="5924" xr:uid="{00000000-0005-0000-0000-000014180000}"/>
    <cellStyle name="Input 5 11 3" xfId="5925" xr:uid="{00000000-0005-0000-0000-000015180000}"/>
    <cellStyle name="Input 5 11 3 2" xfId="5926" xr:uid="{00000000-0005-0000-0000-000016180000}"/>
    <cellStyle name="Input 5 11 4" xfId="5927" xr:uid="{00000000-0005-0000-0000-000017180000}"/>
    <cellStyle name="Input 5 11 5" xfId="5928" xr:uid="{00000000-0005-0000-0000-000018180000}"/>
    <cellStyle name="Input 5 11 6" xfId="5929" xr:uid="{00000000-0005-0000-0000-000019180000}"/>
    <cellStyle name="Input 5 11 7" xfId="5930" xr:uid="{00000000-0005-0000-0000-00001A180000}"/>
    <cellStyle name="Input 5 12" xfId="5931" xr:uid="{00000000-0005-0000-0000-00001B180000}"/>
    <cellStyle name="Input 5 12 2" xfId="5932" xr:uid="{00000000-0005-0000-0000-00001C180000}"/>
    <cellStyle name="Input 5 12 3" xfId="5933" xr:uid="{00000000-0005-0000-0000-00001D180000}"/>
    <cellStyle name="Input 5 12 4" xfId="5934" xr:uid="{00000000-0005-0000-0000-00001E180000}"/>
    <cellStyle name="Input 5 12 5" xfId="5935" xr:uid="{00000000-0005-0000-0000-00001F180000}"/>
    <cellStyle name="Input 5 12 6" xfId="5936" xr:uid="{00000000-0005-0000-0000-000020180000}"/>
    <cellStyle name="Input 5 13" xfId="5937" xr:uid="{00000000-0005-0000-0000-000021180000}"/>
    <cellStyle name="Input 5 13 2" xfId="5938" xr:uid="{00000000-0005-0000-0000-000022180000}"/>
    <cellStyle name="Input 5 14" xfId="5939" xr:uid="{00000000-0005-0000-0000-000023180000}"/>
    <cellStyle name="Input 5 15" xfId="5940" xr:uid="{00000000-0005-0000-0000-000024180000}"/>
    <cellStyle name="Input 5 16" xfId="5941" xr:uid="{00000000-0005-0000-0000-000025180000}"/>
    <cellStyle name="Input 5 17" xfId="5942" xr:uid="{00000000-0005-0000-0000-000026180000}"/>
    <cellStyle name="Input 5 18" xfId="5943" xr:uid="{00000000-0005-0000-0000-000027180000}"/>
    <cellStyle name="Input 5 19" xfId="5944" xr:uid="{00000000-0005-0000-0000-000028180000}"/>
    <cellStyle name="Input 5 2" xfId="5945" xr:uid="{00000000-0005-0000-0000-000029180000}"/>
    <cellStyle name="Input 5 2 10" xfId="5946" xr:uid="{00000000-0005-0000-0000-00002A180000}"/>
    <cellStyle name="Input 5 2 10 2" xfId="5947" xr:uid="{00000000-0005-0000-0000-00002B180000}"/>
    <cellStyle name="Input 5 2 11" xfId="5948" xr:uid="{00000000-0005-0000-0000-00002C180000}"/>
    <cellStyle name="Input 5 2 12" xfId="5949" xr:uid="{00000000-0005-0000-0000-00002D180000}"/>
    <cellStyle name="Input 5 2 13" xfId="5950" xr:uid="{00000000-0005-0000-0000-00002E180000}"/>
    <cellStyle name="Input 5 2 14" xfId="5951" xr:uid="{00000000-0005-0000-0000-00002F180000}"/>
    <cellStyle name="Input 5 2 2" xfId="5952" xr:uid="{00000000-0005-0000-0000-000030180000}"/>
    <cellStyle name="Input 5 2 2 2" xfId="5953" xr:uid="{00000000-0005-0000-0000-000031180000}"/>
    <cellStyle name="Input 5 2 2 2 2" xfId="5954" xr:uid="{00000000-0005-0000-0000-000032180000}"/>
    <cellStyle name="Input 5 2 2 2 2 2" xfId="5955" xr:uid="{00000000-0005-0000-0000-000033180000}"/>
    <cellStyle name="Input 5 2 2 2 2 3" xfId="5956" xr:uid="{00000000-0005-0000-0000-000034180000}"/>
    <cellStyle name="Input 5 2 2 2 2 4" xfId="5957" xr:uid="{00000000-0005-0000-0000-000035180000}"/>
    <cellStyle name="Input 5 2 2 2 2 5" xfId="5958" xr:uid="{00000000-0005-0000-0000-000036180000}"/>
    <cellStyle name="Input 5 2 2 2 2 6" xfId="5959" xr:uid="{00000000-0005-0000-0000-000037180000}"/>
    <cellStyle name="Input 5 2 2 2 3" xfId="5960" xr:uid="{00000000-0005-0000-0000-000038180000}"/>
    <cellStyle name="Input 5 2 2 2 3 2" xfId="5961" xr:uid="{00000000-0005-0000-0000-000039180000}"/>
    <cellStyle name="Input 5 2 2 2 4" xfId="5962" xr:uid="{00000000-0005-0000-0000-00003A180000}"/>
    <cellStyle name="Input 5 2 2 2 5" xfId="5963" xr:uid="{00000000-0005-0000-0000-00003B180000}"/>
    <cellStyle name="Input 5 2 2 2 6" xfId="5964" xr:uid="{00000000-0005-0000-0000-00003C180000}"/>
    <cellStyle name="Input 5 2 2 2 7" xfId="5965" xr:uid="{00000000-0005-0000-0000-00003D180000}"/>
    <cellStyle name="Input 5 2 2 3" xfId="5966" xr:uid="{00000000-0005-0000-0000-00003E180000}"/>
    <cellStyle name="Input 5 2 2 3 2" xfId="5967" xr:uid="{00000000-0005-0000-0000-00003F180000}"/>
    <cellStyle name="Input 5 2 2 3 3" xfId="5968" xr:uid="{00000000-0005-0000-0000-000040180000}"/>
    <cellStyle name="Input 5 2 2 3 4" xfId="5969" xr:uid="{00000000-0005-0000-0000-000041180000}"/>
    <cellStyle name="Input 5 2 2 3 5" xfId="5970" xr:uid="{00000000-0005-0000-0000-000042180000}"/>
    <cellStyle name="Input 5 2 2 3 6" xfId="5971" xr:uid="{00000000-0005-0000-0000-000043180000}"/>
    <cellStyle name="Input 5 2 2 4" xfId="5972" xr:uid="{00000000-0005-0000-0000-000044180000}"/>
    <cellStyle name="Input 5 2 2 4 2" xfId="5973" xr:uid="{00000000-0005-0000-0000-000045180000}"/>
    <cellStyle name="Input 5 2 2 5" xfId="5974" xr:uid="{00000000-0005-0000-0000-000046180000}"/>
    <cellStyle name="Input 5 2 2 6" xfId="5975" xr:uid="{00000000-0005-0000-0000-000047180000}"/>
    <cellStyle name="Input 5 2 2 7" xfId="5976" xr:uid="{00000000-0005-0000-0000-000048180000}"/>
    <cellStyle name="Input 5 2 2 8" xfId="5977" xr:uid="{00000000-0005-0000-0000-000049180000}"/>
    <cellStyle name="Input 5 2 2_Subsidy" xfId="5978" xr:uid="{00000000-0005-0000-0000-00004A180000}"/>
    <cellStyle name="Input 5 2 3" xfId="5979" xr:uid="{00000000-0005-0000-0000-00004B180000}"/>
    <cellStyle name="Input 5 2 3 2" xfId="5980" xr:uid="{00000000-0005-0000-0000-00004C180000}"/>
    <cellStyle name="Input 5 2 3 2 2" xfId="5981" xr:uid="{00000000-0005-0000-0000-00004D180000}"/>
    <cellStyle name="Input 5 2 3 2 3" xfId="5982" xr:uid="{00000000-0005-0000-0000-00004E180000}"/>
    <cellStyle name="Input 5 2 3 2 4" xfId="5983" xr:uid="{00000000-0005-0000-0000-00004F180000}"/>
    <cellStyle name="Input 5 2 3 2 5" xfId="5984" xr:uid="{00000000-0005-0000-0000-000050180000}"/>
    <cellStyle name="Input 5 2 3 2 6" xfId="5985" xr:uid="{00000000-0005-0000-0000-000051180000}"/>
    <cellStyle name="Input 5 2 3 3" xfId="5986" xr:uid="{00000000-0005-0000-0000-000052180000}"/>
    <cellStyle name="Input 5 2 3 3 2" xfId="5987" xr:uid="{00000000-0005-0000-0000-000053180000}"/>
    <cellStyle name="Input 5 2 3 4" xfId="5988" xr:uid="{00000000-0005-0000-0000-000054180000}"/>
    <cellStyle name="Input 5 2 3 5" xfId="5989" xr:uid="{00000000-0005-0000-0000-000055180000}"/>
    <cellStyle name="Input 5 2 3 6" xfId="5990" xr:uid="{00000000-0005-0000-0000-000056180000}"/>
    <cellStyle name="Input 5 2 3 7" xfId="5991" xr:uid="{00000000-0005-0000-0000-000057180000}"/>
    <cellStyle name="Input 5 2 4" xfId="5992" xr:uid="{00000000-0005-0000-0000-000058180000}"/>
    <cellStyle name="Input 5 2 4 2" xfId="5993" xr:uid="{00000000-0005-0000-0000-000059180000}"/>
    <cellStyle name="Input 5 2 4 2 2" xfId="5994" xr:uid="{00000000-0005-0000-0000-00005A180000}"/>
    <cellStyle name="Input 5 2 4 2 3" xfId="5995" xr:uid="{00000000-0005-0000-0000-00005B180000}"/>
    <cellStyle name="Input 5 2 4 2 4" xfId="5996" xr:uid="{00000000-0005-0000-0000-00005C180000}"/>
    <cellStyle name="Input 5 2 4 2 5" xfId="5997" xr:uid="{00000000-0005-0000-0000-00005D180000}"/>
    <cellStyle name="Input 5 2 4 2 6" xfId="5998" xr:uid="{00000000-0005-0000-0000-00005E180000}"/>
    <cellStyle name="Input 5 2 4 3" xfId="5999" xr:uid="{00000000-0005-0000-0000-00005F180000}"/>
    <cellStyle name="Input 5 2 4 3 2" xfId="6000" xr:uid="{00000000-0005-0000-0000-000060180000}"/>
    <cellStyle name="Input 5 2 4 4" xfId="6001" xr:uid="{00000000-0005-0000-0000-000061180000}"/>
    <cellStyle name="Input 5 2 4 5" xfId="6002" xr:uid="{00000000-0005-0000-0000-000062180000}"/>
    <cellStyle name="Input 5 2 4 6" xfId="6003" xr:uid="{00000000-0005-0000-0000-000063180000}"/>
    <cellStyle name="Input 5 2 4 7" xfId="6004" xr:uid="{00000000-0005-0000-0000-000064180000}"/>
    <cellStyle name="Input 5 2 5" xfId="6005" xr:uid="{00000000-0005-0000-0000-000065180000}"/>
    <cellStyle name="Input 5 2 5 2" xfId="6006" xr:uid="{00000000-0005-0000-0000-000066180000}"/>
    <cellStyle name="Input 5 2 5 2 2" xfId="6007" xr:uid="{00000000-0005-0000-0000-000067180000}"/>
    <cellStyle name="Input 5 2 5 2 3" xfId="6008" xr:uid="{00000000-0005-0000-0000-000068180000}"/>
    <cellStyle name="Input 5 2 5 2 4" xfId="6009" xr:uid="{00000000-0005-0000-0000-000069180000}"/>
    <cellStyle name="Input 5 2 5 2 5" xfId="6010" xr:uid="{00000000-0005-0000-0000-00006A180000}"/>
    <cellStyle name="Input 5 2 5 2 6" xfId="6011" xr:uid="{00000000-0005-0000-0000-00006B180000}"/>
    <cellStyle name="Input 5 2 5 3" xfId="6012" xr:uid="{00000000-0005-0000-0000-00006C180000}"/>
    <cellStyle name="Input 5 2 5 3 2" xfId="6013" xr:uid="{00000000-0005-0000-0000-00006D180000}"/>
    <cellStyle name="Input 5 2 5 4" xfId="6014" xr:uid="{00000000-0005-0000-0000-00006E180000}"/>
    <cellStyle name="Input 5 2 5 5" xfId="6015" xr:uid="{00000000-0005-0000-0000-00006F180000}"/>
    <cellStyle name="Input 5 2 5 6" xfId="6016" xr:uid="{00000000-0005-0000-0000-000070180000}"/>
    <cellStyle name="Input 5 2 5 7" xfId="6017" xr:uid="{00000000-0005-0000-0000-000071180000}"/>
    <cellStyle name="Input 5 2 6" xfId="6018" xr:uid="{00000000-0005-0000-0000-000072180000}"/>
    <cellStyle name="Input 5 2 6 2" xfId="6019" xr:uid="{00000000-0005-0000-0000-000073180000}"/>
    <cellStyle name="Input 5 2 6 2 2" xfId="6020" xr:uid="{00000000-0005-0000-0000-000074180000}"/>
    <cellStyle name="Input 5 2 6 2 3" xfId="6021" xr:uid="{00000000-0005-0000-0000-000075180000}"/>
    <cellStyle name="Input 5 2 6 2 4" xfId="6022" xr:uid="{00000000-0005-0000-0000-000076180000}"/>
    <cellStyle name="Input 5 2 6 2 5" xfId="6023" xr:uid="{00000000-0005-0000-0000-000077180000}"/>
    <cellStyle name="Input 5 2 6 2 6" xfId="6024" xr:uid="{00000000-0005-0000-0000-000078180000}"/>
    <cellStyle name="Input 5 2 6 3" xfId="6025" xr:uid="{00000000-0005-0000-0000-000079180000}"/>
    <cellStyle name="Input 5 2 6 3 2" xfId="6026" xr:uid="{00000000-0005-0000-0000-00007A180000}"/>
    <cellStyle name="Input 5 2 6 4" xfId="6027" xr:uid="{00000000-0005-0000-0000-00007B180000}"/>
    <cellStyle name="Input 5 2 6 5" xfId="6028" xr:uid="{00000000-0005-0000-0000-00007C180000}"/>
    <cellStyle name="Input 5 2 6 6" xfId="6029" xr:uid="{00000000-0005-0000-0000-00007D180000}"/>
    <cellStyle name="Input 5 2 6 7" xfId="6030" xr:uid="{00000000-0005-0000-0000-00007E180000}"/>
    <cellStyle name="Input 5 2 7" xfId="6031" xr:uid="{00000000-0005-0000-0000-00007F180000}"/>
    <cellStyle name="Input 5 2 7 2" xfId="6032" xr:uid="{00000000-0005-0000-0000-000080180000}"/>
    <cellStyle name="Input 5 2 7 2 2" xfId="6033" xr:uid="{00000000-0005-0000-0000-000081180000}"/>
    <cellStyle name="Input 5 2 7 2 3" xfId="6034" xr:uid="{00000000-0005-0000-0000-000082180000}"/>
    <cellStyle name="Input 5 2 7 2 4" xfId="6035" xr:uid="{00000000-0005-0000-0000-000083180000}"/>
    <cellStyle name="Input 5 2 7 2 5" xfId="6036" xr:uid="{00000000-0005-0000-0000-000084180000}"/>
    <cellStyle name="Input 5 2 7 2 6" xfId="6037" xr:uid="{00000000-0005-0000-0000-000085180000}"/>
    <cellStyle name="Input 5 2 7 3" xfId="6038" xr:uid="{00000000-0005-0000-0000-000086180000}"/>
    <cellStyle name="Input 5 2 7 3 2" xfId="6039" xr:uid="{00000000-0005-0000-0000-000087180000}"/>
    <cellStyle name="Input 5 2 7 4" xfId="6040" xr:uid="{00000000-0005-0000-0000-000088180000}"/>
    <cellStyle name="Input 5 2 7 5" xfId="6041" xr:uid="{00000000-0005-0000-0000-000089180000}"/>
    <cellStyle name="Input 5 2 7 6" xfId="6042" xr:uid="{00000000-0005-0000-0000-00008A180000}"/>
    <cellStyle name="Input 5 2 7 7" xfId="6043" xr:uid="{00000000-0005-0000-0000-00008B180000}"/>
    <cellStyle name="Input 5 2 8" xfId="6044" xr:uid="{00000000-0005-0000-0000-00008C180000}"/>
    <cellStyle name="Input 5 2 8 2" xfId="6045" xr:uid="{00000000-0005-0000-0000-00008D180000}"/>
    <cellStyle name="Input 5 2 8 2 2" xfId="6046" xr:uid="{00000000-0005-0000-0000-00008E180000}"/>
    <cellStyle name="Input 5 2 8 2 3" xfId="6047" xr:uid="{00000000-0005-0000-0000-00008F180000}"/>
    <cellStyle name="Input 5 2 8 2 4" xfId="6048" xr:uid="{00000000-0005-0000-0000-000090180000}"/>
    <cellStyle name="Input 5 2 8 2 5" xfId="6049" xr:uid="{00000000-0005-0000-0000-000091180000}"/>
    <cellStyle name="Input 5 2 8 2 6" xfId="6050" xr:uid="{00000000-0005-0000-0000-000092180000}"/>
    <cellStyle name="Input 5 2 8 3" xfId="6051" xr:uid="{00000000-0005-0000-0000-000093180000}"/>
    <cellStyle name="Input 5 2 8 3 2" xfId="6052" xr:uid="{00000000-0005-0000-0000-000094180000}"/>
    <cellStyle name="Input 5 2 8 4" xfId="6053" xr:uid="{00000000-0005-0000-0000-000095180000}"/>
    <cellStyle name="Input 5 2 8 5" xfId="6054" xr:uid="{00000000-0005-0000-0000-000096180000}"/>
    <cellStyle name="Input 5 2 8 6" xfId="6055" xr:uid="{00000000-0005-0000-0000-000097180000}"/>
    <cellStyle name="Input 5 2 8 7" xfId="6056" xr:uid="{00000000-0005-0000-0000-000098180000}"/>
    <cellStyle name="Input 5 2 9" xfId="6057" xr:uid="{00000000-0005-0000-0000-000099180000}"/>
    <cellStyle name="Input 5 2 9 2" xfId="6058" xr:uid="{00000000-0005-0000-0000-00009A180000}"/>
    <cellStyle name="Input 5 2 9 3" xfId="6059" xr:uid="{00000000-0005-0000-0000-00009B180000}"/>
    <cellStyle name="Input 5 2 9 4" xfId="6060" xr:uid="{00000000-0005-0000-0000-00009C180000}"/>
    <cellStyle name="Input 5 2 9 5" xfId="6061" xr:uid="{00000000-0005-0000-0000-00009D180000}"/>
    <cellStyle name="Input 5 2 9 6" xfId="6062" xr:uid="{00000000-0005-0000-0000-00009E180000}"/>
    <cellStyle name="Input 5 2_Subsidy" xfId="6063" xr:uid="{00000000-0005-0000-0000-00009F180000}"/>
    <cellStyle name="Input 5 3" xfId="6064" xr:uid="{00000000-0005-0000-0000-0000A0180000}"/>
    <cellStyle name="Input 5 3 10" xfId="6065" xr:uid="{00000000-0005-0000-0000-0000A1180000}"/>
    <cellStyle name="Input 5 3 10 2" xfId="6066" xr:uid="{00000000-0005-0000-0000-0000A2180000}"/>
    <cellStyle name="Input 5 3 11" xfId="6067" xr:uid="{00000000-0005-0000-0000-0000A3180000}"/>
    <cellStyle name="Input 5 3 12" xfId="6068" xr:uid="{00000000-0005-0000-0000-0000A4180000}"/>
    <cellStyle name="Input 5 3 13" xfId="6069" xr:uid="{00000000-0005-0000-0000-0000A5180000}"/>
    <cellStyle name="Input 5 3 14" xfId="6070" xr:uid="{00000000-0005-0000-0000-0000A6180000}"/>
    <cellStyle name="Input 5 3 2" xfId="6071" xr:uid="{00000000-0005-0000-0000-0000A7180000}"/>
    <cellStyle name="Input 5 3 2 2" xfId="6072" xr:uid="{00000000-0005-0000-0000-0000A8180000}"/>
    <cellStyle name="Input 5 3 2 2 2" xfId="6073" xr:uid="{00000000-0005-0000-0000-0000A9180000}"/>
    <cellStyle name="Input 5 3 2 2 2 2" xfId="6074" xr:uid="{00000000-0005-0000-0000-0000AA180000}"/>
    <cellStyle name="Input 5 3 2 2 2 3" xfId="6075" xr:uid="{00000000-0005-0000-0000-0000AB180000}"/>
    <cellStyle name="Input 5 3 2 2 2 4" xfId="6076" xr:uid="{00000000-0005-0000-0000-0000AC180000}"/>
    <cellStyle name="Input 5 3 2 2 2 5" xfId="6077" xr:uid="{00000000-0005-0000-0000-0000AD180000}"/>
    <cellStyle name="Input 5 3 2 2 2 6" xfId="6078" xr:uid="{00000000-0005-0000-0000-0000AE180000}"/>
    <cellStyle name="Input 5 3 2 2 3" xfId="6079" xr:uid="{00000000-0005-0000-0000-0000AF180000}"/>
    <cellStyle name="Input 5 3 2 2 3 2" xfId="6080" xr:uid="{00000000-0005-0000-0000-0000B0180000}"/>
    <cellStyle name="Input 5 3 2 2 4" xfId="6081" xr:uid="{00000000-0005-0000-0000-0000B1180000}"/>
    <cellStyle name="Input 5 3 2 2 5" xfId="6082" xr:uid="{00000000-0005-0000-0000-0000B2180000}"/>
    <cellStyle name="Input 5 3 2 2 6" xfId="6083" xr:uid="{00000000-0005-0000-0000-0000B3180000}"/>
    <cellStyle name="Input 5 3 2 2 7" xfId="6084" xr:uid="{00000000-0005-0000-0000-0000B4180000}"/>
    <cellStyle name="Input 5 3 2 3" xfId="6085" xr:uid="{00000000-0005-0000-0000-0000B5180000}"/>
    <cellStyle name="Input 5 3 2 3 2" xfId="6086" xr:uid="{00000000-0005-0000-0000-0000B6180000}"/>
    <cellStyle name="Input 5 3 2 3 3" xfId="6087" xr:uid="{00000000-0005-0000-0000-0000B7180000}"/>
    <cellStyle name="Input 5 3 2 3 4" xfId="6088" xr:uid="{00000000-0005-0000-0000-0000B8180000}"/>
    <cellStyle name="Input 5 3 2 3 5" xfId="6089" xr:uid="{00000000-0005-0000-0000-0000B9180000}"/>
    <cellStyle name="Input 5 3 2 3 6" xfId="6090" xr:uid="{00000000-0005-0000-0000-0000BA180000}"/>
    <cellStyle name="Input 5 3 2 4" xfId="6091" xr:uid="{00000000-0005-0000-0000-0000BB180000}"/>
    <cellStyle name="Input 5 3 2 4 2" xfId="6092" xr:uid="{00000000-0005-0000-0000-0000BC180000}"/>
    <cellStyle name="Input 5 3 2 5" xfId="6093" xr:uid="{00000000-0005-0000-0000-0000BD180000}"/>
    <cellStyle name="Input 5 3 2 6" xfId="6094" xr:uid="{00000000-0005-0000-0000-0000BE180000}"/>
    <cellStyle name="Input 5 3 2 7" xfId="6095" xr:uid="{00000000-0005-0000-0000-0000BF180000}"/>
    <cellStyle name="Input 5 3 2 8" xfId="6096" xr:uid="{00000000-0005-0000-0000-0000C0180000}"/>
    <cellStyle name="Input 5 3 2_Subsidy" xfId="6097" xr:uid="{00000000-0005-0000-0000-0000C1180000}"/>
    <cellStyle name="Input 5 3 3" xfId="6098" xr:uid="{00000000-0005-0000-0000-0000C2180000}"/>
    <cellStyle name="Input 5 3 3 2" xfId="6099" xr:uid="{00000000-0005-0000-0000-0000C3180000}"/>
    <cellStyle name="Input 5 3 3 2 2" xfId="6100" xr:uid="{00000000-0005-0000-0000-0000C4180000}"/>
    <cellStyle name="Input 5 3 3 2 3" xfId="6101" xr:uid="{00000000-0005-0000-0000-0000C5180000}"/>
    <cellStyle name="Input 5 3 3 2 4" xfId="6102" xr:uid="{00000000-0005-0000-0000-0000C6180000}"/>
    <cellStyle name="Input 5 3 3 2 5" xfId="6103" xr:uid="{00000000-0005-0000-0000-0000C7180000}"/>
    <cellStyle name="Input 5 3 3 2 6" xfId="6104" xr:uid="{00000000-0005-0000-0000-0000C8180000}"/>
    <cellStyle name="Input 5 3 3 3" xfId="6105" xr:uid="{00000000-0005-0000-0000-0000C9180000}"/>
    <cellStyle name="Input 5 3 3 3 2" xfId="6106" xr:uid="{00000000-0005-0000-0000-0000CA180000}"/>
    <cellStyle name="Input 5 3 3 4" xfId="6107" xr:uid="{00000000-0005-0000-0000-0000CB180000}"/>
    <cellStyle name="Input 5 3 3 5" xfId="6108" xr:uid="{00000000-0005-0000-0000-0000CC180000}"/>
    <cellStyle name="Input 5 3 3 6" xfId="6109" xr:uid="{00000000-0005-0000-0000-0000CD180000}"/>
    <cellStyle name="Input 5 3 3 7" xfId="6110" xr:uid="{00000000-0005-0000-0000-0000CE180000}"/>
    <cellStyle name="Input 5 3 4" xfId="6111" xr:uid="{00000000-0005-0000-0000-0000CF180000}"/>
    <cellStyle name="Input 5 3 4 2" xfId="6112" xr:uid="{00000000-0005-0000-0000-0000D0180000}"/>
    <cellStyle name="Input 5 3 4 2 2" xfId="6113" xr:uid="{00000000-0005-0000-0000-0000D1180000}"/>
    <cellStyle name="Input 5 3 4 2 3" xfId="6114" xr:uid="{00000000-0005-0000-0000-0000D2180000}"/>
    <cellStyle name="Input 5 3 4 2 4" xfId="6115" xr:uid="{00000000-0005-0000-0000-0000D3180000}"/>
    <cellStyle name="Input 5 3 4 2 5" xfId="6116" xr:uid="{00000000-0005-0000-0000-0000D4180000}"/>
    <cellStyle name="Input 5 3 4 2 6" xfId="6117" xr:uid="{00000000-0005-0000-0000-0000D5180000}"/>
    <cellStyle name="Input 5 3 4 3" xfId="6118" xr:uid="{00000000-0005-0000-0000-0000D6180000}"/>
    <cellStyle name="Input 5 3 4 3 2" xfId="6119" xr:uid="{00000000-0005-0000-0000-0000D7180000}"/>
    <cellStyle name="Input 5 3 4 4" xfId="6120" xr:uid="{00000000-0005-0000-0000-0000D8180000}"/>
    <cellStyle name="Input 5 3 4 5" xfId="6121" xr:uid="{00000000-0005-0000-0000-0000D9180000}"/>
    <cellStyle name="Input 5 3 4 6" xfId="6122" xr:uid="{00000000-0005-0000-0000-0000DA180000}"/>
    <cellStyle name="Input 5 3 4 7" xfId="6123" xr:uid="{00000000-0005-0000-0000-0000DB180000}"/>
    <cellStyle name="Input 5 3 5" xfId="6124" xr:uid="{00000000-0005-0000-0000-0000DC180000}"/>
    <cellStyle name="Input 5 3 5 2" xfId="6125" xr:uid="{00000000-0005-0000-0000-0000DD180000}"/>
    <cellStyle name="Input 5 3 5 2 2" xfId="6126" xr:uid="{00000000-0005-0000-0000-0000DE180000}"/>
    <cellStyle name="Input 5 3 5 2 3" xfId="6127" xr:uid="{00000000-0005-0000-0000-0000DF180000}"/>
    <cellStyle name="Input 5 3 5 2 4" xfId="6128" xr:uid="{00000000-0005-0000-0000-0000E0180000}"/>
    <cellStyle name="Input 5 3 5 2 5" xfId="6129" xr:uid="{00000000-0005-0000-0000-0000E1180000}"/>
    <cellStyle name="Input 5 3 5 2 6" xfId="6130" xr:uid="{00000000-0005-0000-0000-0000E2180000}"/>
    <cellStyle name="Input 5 3 5 3" xfId="6131" xr:uid="{00000000-0005-0000-0000-0000E3180000}"/>
    <cellStyle name="Input 5 3 5 3 2" xfId="6132" xr:uid="{00000000-0005-0000-0000-0000E4180000}"/>
    <cellStyle name="Input 5 3 5 4" xfId="6133" xr:uid="{00000000-0005-0000-0000-0000E5180000}"/>
    <cellStyle name="Input 5 3 5 5" xfId="6134" xr:uid="{00000000-0005-0000-0000-0000E6180000}"/>
    <cellStyle name="Input 5 3 5 6" xfId="6135" xr:uid="{00000000-0005-0000-0000-0000E7180000}"/>
    <cellStyle name="Input 5 3 5 7" xfId="6136" xr:uid="{00000000-0005-0000-0000-0000E8180000}"/>
    <cellStyle name="Input 5 3 6" xfId="6137" xr:uid="{00000000-0005-0000-0000-0000E9180000}"/>
    <cellStyle name="Input 5 3 6 2" xfId="6138" xr:uid="{00000000-0005-0000-0000-0000EA180000}"/>
    <cellStyle name="Input 5 3 6 2 2" xfId="6139" xr:uid="{00000000-0005-0000-0000-0000EB180000}"/>
    <cellStyle name="Input 5 3 6 2 3" xfId="6140" xr:uid="{00000000-0005-0000-0000-0000EC180000}"/>
    <cellStyle name="Input 5 3 6 2 4" xfId="6141" xr:uid="{00000000-0005-0000-0000-0000ED180000}"/>
    <cellStyle name="Input 5 3 6 2 5" xfId="6142" xr:uid="{00000000-0005-0000-0000-0000EE180000}"/>
    <cellStyle name="Input 5 3 6 2 6" xfId="6143" xr:uid="{00000000-0005-0000-0000-0000EF180000}"/>
    <cellStyle name="Input 5 3 6 3" xfId="6144" xr:uid="{00000000-0005-0000-0000-0000F0180000}"/>
    <cellStyle name="Input 5 3 6 3 2" xfId="6145" xr:uid="{00000000-0005-0000-0000-0000F1180000}"/>
    <cellStyle name="Input 5 3 6 4" xfId="6146" xr:uid="{00000000-0005-0000-0000-0000F2180000}"/>
    <cellStyle name="Input 5 3 6 5" xfId="6147" xr:uid="{00000000-0005-0000-0000-0000F3180000}"/>
    <cellStyle name="Input 5 3 6 6" xfId="6148" xr:uid="{00000000-0005-0000-0000-0000F4180000}"/>
    <cellStyle name="Input 5 3 6 7" xfId="6149" xr:uid="{00000000-0005-0000-0000-0000F5180000}"/>
    <cellStyle name="Input 5 3 7" xfId="6150" xr:uid="{00000000-0005-0000-0000-0000F6180000}"/>
    <cellStyle name="Input 5 3 7 2" xfId="6151" xr:uid="{00000000-0005-0000-0000-0000F7180000}"/>
    <cellStyle name="Input 5 3 7 2 2" xfId="6152" xr:uid="{00000000-0005-0000-0000-0000F8180000}"/>
    <cellStyle name="Input 5 3 7 2 3" xfId="6153" xr:uid="{00000000-0005-0000-0000-0000F9180000}"/>
    <cellStyle name="Input 5 3 7 2 4" xfId="6154" xr:uid="{00000000-0005-0000-0000-0000FA180000}"/>
    <cellStyle name="Input 5 3 7 2 5" xfId="6155" xr:uid="{00000000-0005-0000-0000-0000FB180000}"/>
    <cellStyle name="Input 5 3 7 2 6" xfId="6156" xr:uid="{00000000-0005-0000-0000-0000FC180000}"/>
    <cellStyle name="Input 5 3 7 3" xfId="6157" xr:uid="{00000000-0005-0000-0000-0000FD180000}"/>
    <cellStyle name="Input 5 3 7 3 2" xfId="6158" xr:uid="{00000000-0005-0000-0000-0000FE180000}"/>
    <cellStyle name="Input 5 3 7 4" xfId="6159" xr:uid="{00000000-0005-0000-0000-0000FF180000}"/>
    <cellStyle name="Input 5 3 7 5" xfId="6160" xr:uid="{00000000-0005-0000-0000-000000190000}"/>
    <cellStyle name="Input 5 3 7 6" xfId="6161" xr:uid="{00000000-0005-0000-0000-000001190000}"/>
    <cellStyle name="Input 5 3 7 7" xfId="6162" xr:uid="{00000000-0005-0000-0000-000002190000}"/>
    <cellStyle name="Input 5 3 8" xfId="6163" xr:uid="{00000000-0005-0000-0000-000003190000}"/>
    <cellStyle name="Input 5 3 8 2" xfId="6164" xr:uid="{00000000-0005-0000-0000-000004190000}"/>
    <cellStyle name="Input 5 3 8 2 2" xfId="6165" xr:uid="{00000000-0005-0000-0000-000005190000}"/>
    <cellStyle name="Input 5 3 8 2 3" xfId="6166" xr:uid="{00000000-0005-0000-0000-000006190000}"/>
    <cellStyle name="Input 5 3 8 2 4" xfId="6167" xr:uid="{00000000-0005-0000-0000-000007190000}"/>
    <cellStyle name="Input 5 3 8 2 5" xfId="6168" xr:uid="{00000000-0005-0000-0000-000008190000}"/>
    <cellStyle name="Input 5 3 8 2 6" xfId="6169" xr:uid="{00000000-0005-0000-0000-000009190000}"/>
    <cellStyle name="Input 5 3 8 3" xfId="6170" xr:uid="{00000000-0005-0000-0000-00000A190000}"/>
    <cellStyle name="Input 5 3 8 3 2" xfId="6171" xr:uid="{00000000-0005-0000-0000-00000B190000}"/>
    <cellStyle name="Input 5 3 8 4" xfId="6172" xr:uid="{00000000-0005-0000-0000-00000C190000}"/>
    <cellStyle name="Input 5 3 8 5" xfId="6173" xr:uid="{00000000-0005-0000-0000-00000D190000}"/>
    <cellStyle name="Input 5 3 8 6" xfId="6174" xr:uid="{00000000-0005-0000-0000-00000E190000}"/>
    <cellStyle name="Input 5 3 8 7" xfId="6175" xr:uid="{00000000-0005-0000-0000-00000F190000}"/>
    <cellStyle name="Input 5 3 9" xfId="6176" xr:uid="{00000000-0005-0000-0000-000010190000}"/>
    <cellStyle name="Input 5 3 9 2" xfId="6177" xr:uid="{00000000-0005-0000-0000-000011190000}"/>
    <cellStyle name="Input 5 3 9 3" xfId="6178" xr:uid="{00000000-0005-0000-0000-000012190000}"/>
    <cellStyle name="Input 5 3 9 4" xfId="6179" xr:uid="{00000000-0005-0000-0000-000013190000}"/>
    <cellStyle name="Input 5 3 9 5" xfId="6180" xr:uid="{00000000-0005-0000-0000-000014190000}"/>
    <cellStyle name="Input 5 3 9 6" xfId="6181" xr:uid="{00000000-0005-0000-0000-000015190000}"/>
    <cellStyle name="Input 5 3_Subsidy" xfId="6182" xr:uid="{00000000-0005-0000-0000-000016190000}"/>
    <cellStyle name="Input 5 4" xfId="6183" xr:uid="{00000000-0005-0000-0000-000017190000}"/>
    <cellStyle name="Input 5 4 10" xfId="6184" xr:uid="{00000000-0005-0000-0000-000018190000}"/>
    <cellStyle name="Input 5 4 10 2" xfId="6185" xr:uid="{00000000-0005-0000-0000-000019190000}"/>
    <cellStyle name="Input 5 4 11" xfId="6186" xr:uid="{00000000-0005-0000-0000-00001A190000}"/>
    <cellStyle name="Input 5 4 12" xfId="6187" xr:uid="{00000000-0005-0000-0000-00001B190000}"/>
    <cellStyle name="Input 5 4 13" xfId="6188" xr:uid="{00000000-0005-0000-0000-00001C190000}"/>
    <cellStyle name="Input 5 4 14" xfId="6189" xr:uid="{00000000-0005-0000-0000-00001D190000}"/>
    <cellStyle name="Input 5 4 2" xfId="6190" xr:uid="{00000000-0005-0000-0000-00001E190000}"/>
    <cellStyle name="Input 5 4 2 2" xfId="6191" xr:uid="{00000000-0005-0000-0000-00001F190000}"/>
    <cellStyle name="Input 5 4 2 2 2" xfId="6192" xr:uid="{00000000-0005-0000-0000-000020190000}"/>
    <cellStyle name="Input 5 4 2 2 2 2" xfId="6193" xr:uid="{00000000-0005-0000-0000-000021190000}"/>
    <cellStyle name="Input 5 4 2 2 2 3" xfId="6194" xr:uid="{00000000-0005-0000-0000-000022190000}"/>
    <cellStyle name="Input 5 4 2 2 2 4" xfId="6195" xr:uid="{00000000-0005-0000-0000-000023190000}"/>
    <cellStyle name="Input 5 4 2 2 2 5" xfId="6196" xr:uid="{00000000-0005-0000-0000-000024190000}"/>
    <cellStyle name="Input 5 4 2 2 2 6" xfId="6197" xr:uid="{00000000-0005-0000-0000-000025190000}"/>
    <cellStyle name="Input 5 4 2 2 3" xfId="6198" xr:uid="{00000000-0005-0000-0000-000026190000}"/>
    <cellStyle name="Input 5 4 2 2 3 2" xfId="6199" xr:uid="{00000000-0005-0000-0000-000027190000}"/>
    <cellStyle name="Input 5 4 2 2 4" xfId="6200" xr:uid="{00000000-0005-0000-0000-000028190000}"/>
    <cellStyle name="Input 5 4 2 2 5" xfId="6201" xr:uid="{00000000-0005-0000-0000-000029190000}"/>
    <cellStyle name="Input 5 4 2 2 6" xfId="6202" xr:uid="{00000000-0005-0000-0000-00002A190000}"/>
    <cellStyle name="Input 5 4 2 2 7" xfId="6203" xr:uid="{00000000-0005-0000-0000-00002B190000}"/>
    <cellStyle name="Input 5 4 2 3" xfId="6204" xr:uid="{00000000-0005-0000-0000-00002C190000}"/>
    <cellStyle name="Input 5 4 2 3 2" xfId="6205" xr:uid="{00000000-0005-0000-0000-00002D190000}"/>
    <cellStyle name="Input 5 4 2 3 3" xfId="6206" xr:uid="{00000000-0005-0000-0000-00002E190000}"/>
    <cellStyle name="Input 5 4 2 3 4" xfId="6207" xr:uid="{00000000-0005-0000-0000-00002F190000}"/>
    <cellStyle name="Input 5 4 2 3 5" xfId="6208" xr:uid="{00000000-0005-0000-0000-000030190000}"/>
    <cellStyle name="Input 5 4 2 3 6" xfId="6209" xr:uid="{00000000-0005-0000-0000-000031190000}"/>
    <cellStyle name="Input 5 4 2 4" xfId="6210" xr:uid="{00000000-0005-0000-0000-000032190000}"/>
    <cellStyle name="Input 5 4 2 4 2" xfId="6211" xr:uid="{00000000-0005-0000-0000-000033190000}"/>
    <cellStyle name="Input 5 4 2 5" xfId="6212" xr:uid="{00000000-0005-0000-0000-000034190000}"/>
    <cellStyle name="Input 5 4 2 6" xfId="6213" xr:uid="{00000000-0005-0000-0000-000035190000}"/>
    <cellStyle name="Input 5 4 2 7" xfId="6214" xr:uid="{00000000-0005-0000-0000-000036190000}"/>
    <cellStyle name="Input 5 4 2 8" xfId="6215" xr:uid="{00000000-0005-0000-0000-000037190000}"/>
    <cellStyle name="Input 5 4 2_Subsidy" xfId="6216" xr:uid="{00000000-0005-0000-0000-000038190000}"/>
    <cellStyle name="Input 5 4 3" xfId="6217" xr:uid="{00000000-0005-0000-0000-000039190000}"/>
    <cellStyle name="Input 5 4 3 2" xfId="6218" xr:uid="{00000000-0005-0000-0000-00003A190000}"/>
    <cellStyle name="Input 5 4 3 2 2" xfId="6219" xr:uid="{00000000-0005-0000-0000-00003B190000}"/>
    <cellStyle name="Input 5 4 3 2 3" xfId="6220" xr:uid="{00000000-0005-0000-0000-00003C190000}"/>
    <cellStyle name="Input 5 4 3 2 4" xfId="6221" xr:uid="{00000000-0005-0000-0000-00003D190000}"/>
    <cellStyle name="Input 5 4 3 2 5" xfId="6222" xr:uid="{00000000-0005-0000-0000-00003E190000}"/>
    <cellStyle name="Input 5 4 3 2 6" xfId="6223" xr:uid="{00000000-0005-0000-0000-00003F190000}"/>
    <cellStyle name="Input 5 4 3 3" xfId="6224" xr:uid="{00000000-0005-0000-0000-000040190000}"/>
    <cellStyle name="Input 5 4 3 3 2" xfId="6225" xr:uid="{00000000-0005-0000-0000-000041190000}"/>
    <cellStyle name="Input 5 4 3 4" xfId="6226" xr:uid="{00000000-0005-0000-0000-000042190000}"/>
    <cellStyle name="Input 5 4 3 5" xfId="6227" xr:uid="{00000000-0005-0000-0000-000043190000}"/>
    <cellStyle name="Input 5 4 3 6" xfId="6228" xr:uid="{00000000-0005-0000-0000-000044190000}"/>
    <cellStyle name="Input 5 4 3 7" xfId="6229" xr:uid="{00000000-0005-0000-0000-000045190000}"/>
    <cellStyle name="Input 5 4 4" xfId="6230" xr:uid="{00000000-0005-0000-0000-000046190000}"/>
    <cellStyle name="Input 5 4 4 2" xfId="6231" xr:uid="{00000000-0005-0000-0000-000047190000}"/>
    <cellStyle name="Input 5 4 4 2 2" xfId="6232" xr:uid="{00000000-0005-0000-0000-000048190000}"/>
    <cellStyle name="Input 5 4 4 2 3" xfId="6233" xr:uid="{00000000-0005-0000-0000-000049190000}"/>
    <cellStyle name="Input 5 4 4 2 4" xfId="6234" xr:uid="{00000000-0005-0000-0000-00004A190000}"/>
    <cellStyle name="Input 5 4 4 2 5" xfId="6235" xr:uid="{00000000-0005-0000-0000-00004B190000}"/>
    <cellStyle name="Input 5 4 4 2 6" xfId="6236" xr:uid="{00000000-0005-0000-0000-00004C190000}"/>
    <cellStyle name="Input 5 4 4 3" xfId="6237" xr:uid="{00000000-0005-0000-0000-00004D190000}"/>
    <cellStyle name="Input 5 4 4 3 2" xfId="6238" xr:uid="{00000000-0005-0000-0000-00004E190000}"/>
    <cellStyle name="Input 5 4 4 4" xfId="6239" xr:uid="{00000000-0005-0000-0000-00004F190000}"/>
    <cellStyle name="Input 5 4 4 5" xfId="6240" xr:uid="{00000000-0005-0000-0000-000050190000}"/>
    <cellStyle name="Input 5 4 4 6" xfId="6241" xr:uid="{00000000-0005-0000-0000-000051190000}"/>
    <cellStyle name="Input 5 4 4 7" xfId="6242" xr:uid="{00000000-0005-0000-0000-000052190000}"/>
    <cellStyle name="Input 5 4 5" xfId="6243" xr:uid="{00000000-0005-0000-0000-000053190000}"/>
    <cellStyle name="Input 5 4 5 2" xfId="6244" xr:uid="{00000000-0005-0000-0000-000054190000}"/>
    <cellStyle name="Input 5 4 5 2 2" xfId="6245" xr:uid="{00000000-0005-0000-0000-000055190000}"/>
    <cellStyle name="Input 5 4 5 2 3" xfId="6246" xr:uid="{00000000-0005-0000-0000-000056190000}"/>
    <cellStyle name="Input 5 4 5 2 4" xfId="6247" xr:uid="{00000000-0005-0000-0000-000057190000}"/>
    <cellStyle name="Input 5 4 5 2 5" xfId="6248" xr:uid="{00000000-0005-0000-0000-000058190000}"/>
    <cellStyle name="Input 5 4 5 2 6" xfId="6249" xr:uid="{00000000-0005-0000-0000-000059190000}"/>
    <cellStyle name="Input 5 4 5 3" xfId="6250" xr:uid="{00000000-0005-0000-0000-00005A190000}"/>
    <cellStyle name="Input 5 4 5 3 2" xfId="6251" xr:uid="{00000000-0005-0000-0000-00005B190000}"/>
    <cellStyle name="Input 5 4 5 4" xfId="6252" xr:uid="{00000000-0005-0000-0000-00005C190000}"/>
    <cellStyle name="Input 5 4 5 5" xfId="6253" xr:uid="{00000000-0005-0000-0000-00005D190000}"/>
    <cellStyle name="Input 5 4 5 6" xfId="6254" xr:uid="{00000000-0005-0000-0000-00005E190000}"/>
    <cellStyle name="Input 5 4 5 7" xfId="6255" xr:uid="{00000000-0005-0000-0000-00005F190000}"/>
    <cellStyle name="Input 5 4 6" xfId="6256" xr:uid="{00000000-0005-0000-0000-000060190000}"/>
    <cellStyle name="Input 5 4 6 2" xfId="6257" xr:uid="{00000000-0005-0000-0000-000061190000}"/>
    <cellStyle name="Input 5 4 6 2 2" xfId="6258" xr:uid="{00000000-0005-0000-0000-000062190000}"/>
    <cellStyle name="Input 5 4 6 2 3" xfId="6259" xr:uid="{00000000-0005-0000-0000-000063190000}"/>
    <cellStyle name="Input 5 4 6 2 4" xfId="6260" xr:uid="{00000000-0005-0000-0000-000064190000}"/>
    <cellStyle name="Input 5 4 6 2 5" xfId="6261" xr:uid="{00000000-0005-0000-0000-000065190000}"/>
    <cellStyle name="Input 5 4 6 2 6" xfId="6262" xr:uid="{00000000-0005-0000-0000-000066190000}"/>
    <cellStyle name="Input 5 4 6 3" xfId="6263" xr:uid="{00000000-0005-0000-0000-000067190000}"/>
    <cellStyle name="Input 5 4 6 3 2" xfId="6264" xr:uid="{00000000-0005-0000-0000-000068190000}"/>
    <cellStyle name="Input 5 4 6 4" xfId="6265" xr:uid="{00000000-0005-0000-0000-000069190000}"/>
    <cellStyle name="Input 5 4 6 5" xfId="6266" xr:uid="{00000000-0005-0000-0000-00006A190000}"/>
    <cellStyle name="Input 5 4 6 6" xfId="6267" xr:uid="{00000000-0005-0000-0000-00006B190000}"/>
    <cellStyle name="Input 5 4 6 7" xfId="6268" xr:uid="{00000000-0005-0000-0000-00006C190000}"/>
    <cellStyle name="Input 5 4 7" xfId="6269" xr:uid="{00000000-0005-0000-0000-00006D190000}"/>
    <cellStyle name="Input 5 4 7 2" xfId="6270" xr:uid="{00000000-0005-0000-0000-00006E190000}"/>
    <cellStyle name="Input 5 4 7 2 2" xfId="6271" xr:uid="{00000000-0005-0000-0000-00006F190000}"/>
    <cellStyle name="Input 5 4 7 2 3" xfId="6272" xr:uid="{00000000-0005-0000-0000-000070190000}"/>
    <cellStyle name="Input 5 4 7 2 4" xfId="6273" xr:uid="{00000000-0005-0000-0000-000071190000}"/>
    <cellStyle name="Input 5 4 7 2 5" xfId="6274" xr:uid="{00000000-0005-0000-0000-000072190000}"/>
    <cellStyle name="Input 5 4 7 2 6" xfId="6275" xr:uid="{00000000-0005-0000-0000-000073190000}"/>
    <cellStyle name="Input 5 4 7 3" xfId="6276" xr:uid="{00000000-0005-0000-0000-000074190000}"/>
    <cellStyle name="Input 5 4 7 3 2" xfId="6277" xr:uid="{00000000-0005-0000-0000-000075190000}"/>
    <cellStyle name="Input 5 4 7 4" xfId="6278" xr:uid="{00000000-0005-0000-0000-000076190000}"/>
    <cellStyle name="Input 5 4 7 5" xfId="6279" xr:uid="{00000000-0005-0000-0000-000077190000}"/>
    <cellStyle name="Input 5 4 7 6" xfId="6280" xr:uid="{00000000-0005-0000-0000-000078190000}"/>
    <cellStyle name="Input 5 4 7 7" xfId="6281" xr:uid="{00000000-0005-0000-0000-000079190000}"/>
    <cellStyle name="Input 5 4 8" xfId="6282" xr:uid="{00000000-0005-0000-0000-00007A190000}"/>
    <cellStyle name="Input 5 4 8 2" xfId="6283" xr:uid="{00000000-0005-0000-0000-00007B190000}"/>
    <cellStyle name="Input 5 4 8 2 2" xfId="6284" xr:uid="{00000000-0005-0000-0000-00007C190000}"/>
    <cellStyle name="Input 5 4 8 2 3" xfId="6285" xr:uid="{00000000-0005-0000-0000-00007D190000}"/>
    <cellStyle name="Input 5 4 8 2 4" xfId="6286" xr:uid="{00000000-0005-0000-0000-00007E190000}"/>
    <cellStyle name="Input 5 4 8 2 5" xfId="6287" xr:uid="{00000000-0005-0000-0000-00007F190000}"/>
    <cellStyle name="Input 5 4 8 2 6" xfId="6288" xr:uid="{00000000-0005-0000-0000-000080190000}"/>
    <cellStyle name="Input 5 4 8 3" xfId="6289" xr:uid="{00000000-0005-0000-0000-000081190000}"/>
    <cellStyle name="Input 5 4 8 3 2" xfId="6290" xr:uid="{00000000-0005-0000-0000-000082190000}"/>
    <cellStyle name="Input 5 4 8 4" xfId="6291" xr:uid="{00000000-0005-0000-0000-000083190000}"/>
    <cellStyle name="Input 5 4 8 5" xfId="6292" xr:uid="{00000000-0005-0000-0000-000084190000}"/>
    <cellStyle name="Input 5 4 8 6" xfId="6293" xr:uid="{00000000-0005-0000-0000-000085190000}"/>
    <cellStyle name="Input 5 4 8 7" xfId="6294" xr:uid="{00000000-0005-0000-0000-000086190000}"/>
    <cellStyle name="Input 5 4 9" xfId="6295" xr:uid="{00000000-0005-0000-0000-000087190000}"/>
    <cellStyle name="Input 5 4 9 2" xfId="6296" xr:uid="{00000000-0005-0000-0000-000088190000}"/>
    <cellStyle name="Input 5 4 9 3" xfId="6297" xr:uid="{00000000-0005-0000-0000-000089190000}"/>
    <cellStyle name="Input 5 4 9 4" xfId="6298" xr:uid="{00000000-0005-0000-0000-00008A190000}"/>
    <cellStyle name="Input 5 4 9 5" xfId="6299" xr:uid="{00000000-0005-0000-0000-00008B190000}"/>
    <cellStyle name="Input 5 4 9 6" xfId="6300" xr:uid="{00000000-0005-0000-0000-00008C190000}"/>
    <cellStyle name="Input 5 4_Subsidy" xfId="6301" xr:uid="{00000000-0005-0000-0000-00008D190000}"/>
    <cellStyle name="Input 5 5" xfId="6302" xr:uid="{00000000-0005-0000-0000-00008E190000}"/>
    <cellStyle name="Input 5 5 2" xfId="6303" xr:uid="{00000000-0005-0000-0000-00008F190000}"/>
    <cellStyle name="Input 5 5 2 2" xfId="6304" xr:uid="{00000000-0005-0000-0000-000090190000}"/>
    <cellStyle name="Input 5 5 2 2 2" xfId="6305" xr:uid="{00000000-0005-0000-0000-000091190000}"/>
    <cellStyle name="Input 5 5 2 2 3" xfId="6306" xr:uid="{00000000-0005-0000-0000-000092190000}"/>
    <cellStyle name="Input 5 5 2 2 4" xfId="6307" xr:uid="{00000000-0005-0000-0000-000093190000}"/>
    <cellStyle name="Input 5 5 2 2 5" xfId="6308" xr:uid="{00000000-0005-0000-0000-000094190000}"/>
    <cellStyle name="Input 5 5 2 2 6" xfId="6309" xr:uid="{00000000-0005-0000-0000-000095190000}"/>
    <cellStyle name="Input 5 5 2 3" xfId="6310" xr:uid="{00000000-0005-0000-0000-000096190000}"/>
    <cellStyle name="Input 5 5 2 3 2" xfId="6311" xr:uid="{00000000-0005-0000-0000-000097190000}"/>
    <cellStyle name="Input 5 5 2 4" xfId="6312" xr:uid="{00000000-0005-0000-0000-000098190000}"/>
    <cellStyle name="Input 5 5 2 5" xfId="6313" xr:uid="{00000000-0005-0000-0000-000099190000}"/>
    <cellStyle name="Input 5 5 2 6" xfId="6314" xr:uid="{00000000-0005-0000-0000-00009A190000}"/>
    <cellStyle name="Input 5 5 2 7" xfId="6315" xr:uid="{00000000-0005-0000-0000-00009B190000}"/>
    <cellStyle name="Input 5 5 3" xfId="6316" xr:uid="{00000000-0005-0000-0000-00009C190000}"/>
    <cellStyle name="Input 5 5 3 2" xfId="6317" xr:uid="{00000000-0005-0000-0000-00009D190000}"/>
    <cellStyle name="Input 5 5 3 3" xfId="6318" xr:uid="{00000000-0005-0000-0000-00009E190000}"/>
    <cellStyle name="Input 5 5 3 4" xfId="6319" xr:uid="{00000000-0005-0000-0000-00009F190000}"/>
    <cellStyle name="Input 5 5 3 5" xfId="6320" xr:uid="{00000000-0005-0000-0000-0000A0190000}"/>
    <cellStyle name="Input 5 5 3 6" xfId="6321" xr:uid="{00000000-0005-0000-0000-0000A1190000}"/>
    <cellStyle name="Input 5 5 4" xfId="6322" xr:uid="{00000000-0005-0000-0000-0000A2190000}"/>
    <cellStyle name="Input 5 5 4 2" xfId="6323" xr:uid="{00000000-0005-0000-0000-0000A3190000}"/>
    <cellStyle name="Input 5 5 5" xfId="6324" xr:uid="{00000000-0005-0000-0000-0000A4190000}"/>
    <cellStyle name="Input 5 5 6" xfId="6325" xr:uid="{00000000-0005-0000-0000-0000A5190000}"/>
    <cellStyle name="Input 5 5 7" xfId="6326" xr:uid="{00000000-0005-0000-0000-0000A6190000}"/>
    <cellStyle name="Input 5 5 8" xfId="6327" xr:uid="{00000000-0005-0000-0000-0000A7190000}"/>
    <cellStyle name="Input 5 5_Subsidy" xfId="6328" xr:uid="{00000000-0005-0000-0000-0000A8190000}"/>
    <cellStyle name="Input 5 6" xfId="6329" xr:uid="{00000000-0005-0000-0000-0000A9190000}"/>
    <cellStyle name="Input 5 6 2" xfId="6330" xr:uid="{00000000-0005-0000-0000-0000AA190000}"/>
    <cellStyle name="Input 5 6 2 2" xfId="6331" xr:uid="{00000000-0005-0000-0000-0000AB190000}"/>
    <cellStyle name="Input 5 6 2 3" xfId="6332" xr:uid="{00000000-0005-0000-0000-0000AC190000}"/>
    <cellStyle name="Input 5 6 2 4" xfId="6333" xr:uid="{00000000-0005-0000-0000-0000AD190000}"/>
    <cellStyle name="Input 5 6 2 5" xfId="6334" xr:uid="{00000000-0005-0000-0000-0000AE190000}"/>
    <cellStyle name="Input 5 6 2 6" xfId="6335" xr:uid="{00000000-0005-0000-0000-0000AF190000}"/>
    <cellStyle name="Input 5 6 3" xfId="6336" xr:uid="{00000000-0005-0000-0000-0000B0190000}"/>
    <cellStyle name="Input 5 6 3 2" xfId="6337" xr:uid="{00000000-0005-0000-0000-0000B1190000}"/>
    <cellStyle name="Input 5 6 4" xfId="6338" xr:uid="{00000000-0005-0000-0000-0000B2190000}"/>
    <cellStyle name="Input 5 6 5" xfId="6339" xr:uid="{00000000-0005-0000-0000-0000B3190000}"/>
    <cellStyle name="Input 5 6 6" xfId="6340" xr:uid="{00000000-0005-0000-0000-0000B4190000}"/>
    <cellStyle name="Input 5 6 7" xfId="6341" xr:uid="{00000000-0005-0000-0000-0000B5190000}"/>
    <cellStyle name="Input 5 7" xfId="6342" xr:uid="{00000000-0005-0000-0000-0000B6190000}"/>
    <cellStyle name="Input 5 7 2" xfId="6343" xr:uid="{00000000-0005-0000-0000-0000B7190000}"/>
    <cellStyle name="Input 5 7 2 2" xfId="6344" xr:uid="{00000000-0005-0000-0000-0000B8190000}"/>
    <cellStyle name="Input 5 7 2 3" xfId="6345" xr:uid="{00000000-0005-0000-0000-0000B9190000}"/>
    <cellStyle name="Input 5 7 2 4" xfId="6346" xr:uid="{00000000-0005-0000-0000-0000BA190000}"/>
    <cellStyle name="Input 5 7 2 5" xfId="6347" xr:uid="{00000000-0005-0000-0000-0000BB190000}"/>
    <cellStyle name="Input 5 7 2 6" xfId="6348" xr:uid="{00000000-0005-0000-0000-0000BC190000}"/>
    <cellStyle name="Input 5 7 3" xfId="6349" xr:uid="{00000000-0005-0000-0000-0000BD190000}"/>
    <cellStyle name="Input 5 7 3 2" xfId="6350" xr:uid="{00000000-0005-0000-0000-0000BE190000}"/>
    <cellStyle name="Input 5 7 4" xfId="6351" xr:uid="{00000000-0005-0000-0000-0000BF190000}"/>
    <cellStyle name="Input 5 7 5" xfId="6352" xr:uid="{00000000-0005-0000-0000-0000C0190000}"/>
    <cellStyle name="Input 5 7 6" xfId="6353" xr:uid="{00000000-0005-0000-0000-0000C1190000}"/>
    <cellStyle name="Input 5 7 7" xfId="6354" xr:uid="{00000000-0005-0000-0000-0000C2190000}"/>
    <cellStyle name="Input 5 8" xfId="6355" xr:uid="{00000000-0005-0000-0000-0000C3190000}"/>
    <cellStyle name="Input 5 8 2" xfId="6356" xr:uid="{00000000-0005-0000-0000-0000C4190000}"/>
    <cellStyle name="Input 5 8 2 2" xfId="6357" xr:uid="{00000000-0005-0000-0000-0000C5190000}"/>
    <cellStyle name="Input 5 8 2 3" xfId="6358" xr:uid="{00000000-0005-0000-0000-0000C6190000}"/>
    <cellStyle name="Input 5 8 2 4" xfId="6359" xr:uid="{00000000-0005-0000-0000-0000C7190000}"/>
    <cellStyle name="Input 5 8 2 5" xfId="6360" xr:uid="{00000000-0005-0000-0000-0000C8190000}"/>
    <cellStyle name="Input 5 8 2 6" xfId="6361" xr:uid="{00000000-0005-0000-0000-0000C9190000}"/>
    <cellStyle name="Input 5 8 3" xfId="6362" xr:uid="{00000000-0005-0000-0000-0000CA190000}"/>
    <cellStyle name="Input 5 8 3 2" xfId="6363" xr:uid="{00000000-0005-0000-0000-0000CB190000}"/>
    <cellStyle name="Input 5 8 4" xfId="6364" xr:uid="{00000000-0005-0000-0000-0000CC190000}"/>
    <cellStyle name="Input 5 8 5" xfId="6365" xr:uid="{00000000-0005-0000-0000-0000CD190000}"/>
    <cellStyle name="Input 5 8 6" xfId="6366" xr:uid="{00000000-0005-0000-0000-0000CE190000}"/>
    <cellStyle name="Input 5 8 7" xfId="6367" xr:uid="{00000000-0005-0000-0000-0000CF190000}"/>
    <cellStyle name="Input 5 9" xfId="6368" xr:uid="{00000000-0005-0000-0000-0000D0190000}"/>
    <cellStyle name="Input 5 9 2" xfId="6369" xr:uid="{00000000-0005-0000-0000-0000D1190000}"/>
    <cellStyle name="Input 5 9 2 2" xfId="6370" xr:uid="{00000000-0005-0000-0000-0000D2190000}"/>
    <cellStyle name="Input 5 9 2 3" xfId="6371" xr:uid="{00000000-0005-0000-0000-0000D3190000}"/>
    <cellStyle name="Input 5 9 2 4" xfId="6372" xr:uid="{00000000-0005-0000-0000-0000D4190000}"/>
    <cellStyle name="Input 5 9 2 5" xfId="6373" xr:uid="{00000000-0005-0000-0000-0000D5190000}"/>
    <cellStyle name="Input 5 9 2 6" xfId="6374" xr:uid="{00000000-0005-0000-0000-0000D6190000}"/>
    <cellStyle name="Input 5 9 3" xfId="6375" xr:uid="{00000000-0005-0000-0000-0000D7190000}"/>
    <cellStyle name="Input 5 9 3 2" xfId="6376" xr:uid="{00000000-0005-0000-0000-0000D8190000}"/>
    <cellStyle name="Input 5 9 4" xfId="6377" xr:uid="{00000000-0005-0000-0000-0000D9190000}"/>
    <cellStyle name="Input 5 9 5" xfId="6378" xr:uid="{00000000-0005-0000-0000-0000DA190000}"/>
    <cellStyle name="Input 5 9 6" xfId="6379" xr:uid="{00000000-0005-0000-0000-0000DB190000}"/>
    <cellStyle name="Input 5 9 7" xfId="6380" xr:uid="{00000000-0005-0000-0000-0000DC190000}"/>
    <cellStyle name="Input 5_Subsidy" xfId="6381" xr:uid="{00000000-0005-0000-0000-0000DD190000}"/>
    <cellStyle name="Input 6" xfId="6382" xr:uid="{00000000-0005-0000-0000-0000DE190000}"/>
    <cellStyle name="Input 6 10" xfId="6383" xr:uid="{00000000-0005-0000-0000-0000DF190000}"/>
    <cellStyle name="Input 6 10 2" xfId="6384" xr:uid="{00000000-0005-0000-0000-0000E0190000}"/>
    <cellStyle name="Input 6 10 2 2" xfId="6385" xr:uid="{00000000-0005-0000-0000-0000E1190000}"/>
    <cellStyle name="Input 6 10 2 3" xfId="6386" xr:uid="{00000000-0005-0000-0000-0000E2190000}"/>
    <cellStyle name="Input 6 10 2 4" xfId="6387" xr:uid="{00000000-0005-0000-0000-0000E3190000}"/>
    <cellStyle name="Input 6 10 2 5" xfId="6388" xr:uid="{00000000-0005-0000-0000-0000E4190000}"/>
    <cellStyle name="Input 6 10 2 6" xfId="6389" xr:uid="{00000000-0005-0000-0000-0000E5190000}"/>
    <cellStyle name="Input 6 10 3" xfId="6390" xr:uid="{00000000-0005-0000-0000-0000E6190000}"/>
    <cellStyle name="Input 6 10 3 2" xfId="6391" xr:uid="{00000000-0005-0000-0000-0000E7190000}"/>
    <cellStyle name="Input 6 10 4" xfId="6392" xr:uid="{00000000-0005-0000-0000-0000E8190000}"/>
    <cellStyle name="Input 6 10 5" xfId="6393" xr:uid="{00000000-0005-0000-0000-0000E9190000}"/>
    <cellStyle name="Input 6 10 6" xfId="6394" xr:uid="{00000000-0005-0000-0000-0000EA190000}"/>
    <cellStyle name="Input 6 10 7" xfId="6395" xr:uid="{00000000-0005-0000-0000-0000EB190000}"/>
    <cellStyle name="Input 6 11" xfId="6396" xr:uid="{00000000-0005-0000-0000-0000EC190000}"/>
    <cellStyle name="Input 6 11 2" xfId="6397" xr:uid="{00000000-0005-0000-0000-0000ED190000}"/>
    <cellStyle name="Input 6 11 3" xfId="6398" xr:uid="{00000000-0005-0000-0000-0000EE190000}"/>
    <cellStyle name="Input 6 11 4" xfId="6399" xr:uid="{00000000-0005-0000-0000-0000EF190000}"/>
    <cellStyle name="Input 6 11 5" xfId="6400" xr:uid="{00000000-0005-0000-0000-0000F0190000}"/>
    <cellStyle name="Input 6 11 6" xfId="6401" xr:uid="{00000000-0005-0000-0000-0000F1190000}"/>
    <cellStyle name="Input 6 12" xfId="6402" xr:uid="{00000000-0005-0000-0000-0000F2190000}"/>
    <cellStyle name="Input 6 12 2" xfId="6403" xr:uid="{00000000-0005-0000-0000-0000F3190000}"/>
    <cellStyle name="Input 6 13" xfId="6404" xr:uid="{00000000-0005-0000-0000-0000F4190000}"/>
    <cellStyle name="Input 6 14" xfId="6405" xr:uid="{00000000-0005-0000-0000-0000F5190000}"/>
    <cellStyle name="Input 6 15" xfId="6406" xr:uid="{00000000-0005-0000-0000-0000F6190000}"/>
    <cellStyle name="Input 6 16" xfId="6407" xr:uid="{00000000-0005-0000-0000-0000F7190000}"/>
    <cellStyle name="Input 6 2" xfId="6408" xr:uid="{00000000-0005-0000-0000-0000F8190000}"/>
    <cellStyle name="Input 6 2 10" xfId="6409" xr:uid="{00000000-0005-0000-0000-0000F9190000}"/>
    <cellStyle name="Input 6 2 10 2" xfId="6410" xr:uid="{00000000-0005-0000-0000-0000FA190000}"/>
    <cellStyle name="Input 6 2 11" xfId="6411" xr:uid="{00000000-0005-0000-0000-0000FB190000}"/>
    <cellStyle name="Input 6 2 12" xfId="6412" xr:uid="{00000000-0005-0000-0000-0000FC190000}"/>
    <cellStyle name="Input 6 2 13" xfId="6413" xr:uid="{00000000-0005-0000-0000-0000FD190000}"/>
    <cellStyle name="Input 6 2 14" xfId="6414" xr:uid="{00000000-0005-0000-0000-0000FE190000}"/>
    <cellStyle name="Input 6 2 2" xfId="6415" xr:uid="{00000000-0005-0000-0000-0000FF190000}"/>
    <cellStyle name="Input 6 2 2 2" xfId="6416" xr:uid="{00000000-0005-0000-0000-0000001A0000}"/>
    <cellStyle name="Input 6 2 2 2 2" xfId="6417" xr:uid="{00000000-0005-0000-0000-0000011A0000}"/>
    <cellStyle name="Input 6 2 2 2 2 2" xfId="6418" xr:uid="{00000000-0005-0000-0000-0000021A0000}"/>
    <cellStyle name="Input 6 2 2 2 2 3" xfId="6419" xr:uid="{00000000-0005-0000-0000-0000031A0000}"/>
    <cellStyle name="Input 6 2 2 2 2 4" xfId="6420" xr:uid="{00000000-0005-0000-0000-0000041A0000}"/>
    <cellStyle name="Input 6 2 2 2 2 5" xfId="6421" xr:uid="{00000000-0005-0000-0000-0000051A0000}"/>
    <cellStyle name="Input 6 2 2 2 2 6" xfId="6422" xr:uid="{00000000-0005-0000-0000-0000061A0000}"/>
    <cellStyle name="Input 6 2 2 2 3" xfId="6423" xr:uid="{00000000-0005-0000-0000-0000071A0000}"/>
    <cellStyle name="Input 6 2 2 2 3 2" xfId="6424" xr:uid="{00000000-0005-0000-0000-0000081A0000}"/>
    <cellStyle name="Input 6 2 2 2 4" xfId="6425" xr:uid="{00000000-0005-0000-0000-0000091A0000}"/>
    <cellStyle name="Input 6 2 2 2 5" xfId="6426" xr:uid="{00000000-0005-0000-0000-00000A1A0000}"/>
    <cellStyle name="Input 6 2 2 2 6" xfId="6427" xr:uid="{00000000-0005-0000-0000-00000B1A0000}"/>
    <cellStyle name="Input 6 2 2 2 7" xfId="6428" xr:uid="{00000000-0005-0000-0000-00000C1A0000}"/>
    <cellStyle name="Input 6 2 2 3" xfId="6429" xr:uid="{00000000-0005-0000-0000-00000D1A0000}"/>
    <cellStyle name="Input 6 2 2 3 2" xfId="6430" xr:uid="{00000000-0005-0000-0000-00000E1A0000}"/>
    <cellStyle name="Input 6 2 2 3 3" xfId="6431" xr:uid="{00000000-0005-0000-0000-00000F1A0000}"/>
    <cellStyle name="Input 6 2 2 3 4" xfId="6432" xr:uid="{00000000-0005-0000-0000-0000101A0000}"/>
    <cellStyle name="Input 6 2 2 3 5" xfId="6433" xr:uid="{00000000-0005-0000-0000-0000111A0000}"/>
    <cellStyle name="Input 6 2 2 3 6" xfId="6434" xr:uid="{00000000-0005-0000-0000-0000121A0000}"/>
    <cellStyle name="Input 6 2 2 4" xfId="6435" xr:uid="{00000000-0005-0000-0000-0000131A0000}"/>
    <cellStyle name="Input 6 2 2 4 2" xfId="6436" xr:uid="{00000000-0005-0000-0000-0000141A0000}"/>
    <cellStyle name="Input 6 2 2 5" xfId="6437" xr:uid="{00000000-0005-0000-0000-0000151A0000}"/>
    <cellStyle name="Input 6 2 2 6" xfId="6438" xr:uid="{00000000-0005-0000-0000-0000161A0000}"/>
    <cellStyle name="Input 6 2 2 7" xfId="6439" xr:uid="{00000000-0005-0000-0000-0000171A0000}"/>
    <cellStyle name="Input 6 2 2 8" xfId="6440" xr:uid="{00000000-0005-0000-0000-0000181A0000}"/>
    <cellStyle name="Input 6 2 2_Subsidy" xfId="6441" xr:uid="{00000000-0005-0000-0000-0000191A0000}"/>
    <cellStyle name="Input 6 2 3" xfId="6442" xr:uid="{00000000-0005-0000-0000-00001A1A0000}"/>
    <cellStyle name="Input 6 2 3 2" xfId="6443" xr:uid="{00000000-0005-0000-0000-00001B1A0000}"/>
    <cellStyle name="Input 6 2 3 2 2" xfId="6444" xr:uid="{00000000-0005-0000-0000-00001C1A0000}"/>
    <cellStyle name="Input 6 2 3 2 3" xfId="6445" xr:uid="{00000000-0005-0000-0000-00001D1A0000}"/>
    <cellStyle name="Input 6 2 3 2 4" xfId="6446" xr:uid="{00000000-0005-0000-0000-00001E1A0000}"/>
    <cellStyle name="Input 6 2 3 2 5" xfId="6447" xr:uid="{00000000-0005-0000-0000-00001F1A0000}"/>
    <cellStyle name="Input 6 2 3 2 6" xfId="6448" xr:uid="{00000000-0005-0000-0000-0000201A0000}"/>
    <cellStyle name="Input 6 2 3 3" xfId="6449" xr:uid="{00000000-0005-0000-0000-0000211A0000}"/>
    <cellStyle name="Input 6 2 3 3 2" xfId="6450" xr:uid="{00000000-0005-0000-0000-0000221A0000}"/>
    <cellStyle name="Input 6 2 3 4" xfId="6451" xr:uid="{00000000-0005-0000-0000-0000231A0000}"/>
    <cellStyle name="Input 6 2 3 5" xfId="6452" xr:uid="{00000000-0005-0000-0000-0000241A0000}"/>
    <cellStyle name="Input 6 2 3 6" xfId="6453" xr:uid="{00000000-0005-0000-0000-0000251A0000}"/>
    <cellStyle name="Input 6 2 3 7" xfId="6454" xr:uid="{00000000-0005-0000-0000-0000261A0000}"/>
    <cellStyle name="Input 6 2 4" xfId="6455" xr:uid="{00000000-0005-0000-0000-0000271A0000}"/>
    <cellStyle name="Input 6 2 4 2" xfId="6456" xr:uid="{00000000-0005-0000-0000-0000281A0000}"/>
    <cellStyle name="Input 6 2 4 2 2" xfId="6457" xr:uid="{00000000-0005-0000-0000-0000291A0000}"/>
    <cellStyle name="Input 6 2 4 2 3" xfId="6458" xr:uid="{00000000-0005-0000-0000-00002A1A0000}"/>
    <cellStyle name="Input 6 2 4 2 4" xfId="6459" xr:uid="{00000000-0005-0000-0000-00002B1A0000}"/>
    <cellStyle name="Input 6 2 4 2 5" xfId="6460" xr:uid="{00000000-0005-0000-0000-00002C1A0000}"/>
    <cellStyle name="Input 6 2 4 2 6" xfId="6461" xr:uid="{00000000-0005-0000-0000-00002D1A0000}"/>
    <cellStyle name="Input 6 2 4 3" xfId="6462" xr:uid="{00000000-0005-0000-0000-00002E1A0000}"/>
    <cellStyle name="Input 6 2 4 3 2" xfId="6463" xr:uid="{00000000-0005-0000-0000-00002F1A0000}"/>
    <cellStyle name="Input 6 2 4 4" xfId="6464" xr:uid="{00000000-0005-0000-0000-0000301A0000}"/>
    <cellStyle name="Input 6 2 4 5" xfId="6465" xr:uid="{00000000-0005-0000-0000-0000311A0000}"/>
    <cellStyle name="Input 6 2 4 6" xfId="6466" xr:uid="{00000000-0005-0000-0000-0000321A0000}"/>
    <cellStyle name="Input 6 2 4 7" xfId="6467" xr:uid="{00000000-0005-0000-0000-0000331A0000}"/>
    <cellStyle name="Input 6 2 5" xfId="6468" xr:uid="{00000000-0005-0000-0000-0000341A0000}"/>
    <cellStyle name="Input 6 2 5 2" xfId="6469" xr:uid="{00000000-0005-0000-0000-0000351A0000}"/>
    <cellStyle name="Input 6 2 5 2 2" xfId="6470" xr:uid="{00000000-0005-0000-0000-0000361A0000}"/>
    <cellStyle name="Input 6 2 5 2 3" xfId="6471" xr:uid="{00000000-0005-0000-0000-0000371A0000}"/>
    <cellStyle name="Input 6 2 5 2 4" xfId="6472" xr:uid="{00000000-0005-0000-0000-0000381A0000}"/>
    <cellStyle name="Input 6 2 5 2 5" xfId="6473" xr:uid="{00000000-0005-0000-0000-0000391A0000}"/>
    <cellStyle name="Input 6 2 5 2 6" xfId="6474" xr:uid="{00000000-0005-0000-0000-00003A1A0000}"/>
    <cellStyle name="Input 6 2 5 3" xfId="6475" xr:uid="{00000000-0005-0000-0000-00003B1A0000}"/>
    <cellStyle name="Input 6 2 5 3 2" xfId="6476" xr:uid="{00000000-0005-0000-0000-00003C1A0000}"/>
    <cellStyle name="Input 6 2 5 4" xfId="6477" xr:uid="{00000000-0005-0000-0000-00003D1A0000}"/>
    <cellStyle name="Input 6 2 5 5" xfId="6478" xr:uid="{00000000-0005-0000-0000-00003E1A0000}"/>
    <cellStyle name="Input 6 2 5 6" xfId="6479" xr:uid="{00000000-0005-0000-0000-00003F1A0000}"/>
    <cellStyle name="Input 6 2 5 7" xfId="6480" xr:uid="{00000000-0005-0000-0000-0000401A0000}"/>
    <cellStyle name="Input 6 2 6" xfId="6481" xr:uid="{00000000-0005-0000-0000-0000411A0000}"/>
    <cellStyle name="Input 6 2 6 2" xfId="6482" xr:uid="{00000000-0005-0000-0000-0000421A0000}"/>
    <cellStyle name="Input 6 2 6 2 2" xfId="6483" xr:uid="{00000000-0005-0000-0000-0000431A0000}"/>
    <cellStyle name="Input 6 2 6 2 3" xfId="6484" xr:uid="{00000000-0005-0000-0000-0000441A0000}"/>
    <cellStyle name="Input 6 2 6 2 4" xfId="6485" xr:uid="{00000000-0005-0000-0000-0000451A0000}"/>
    <cellStyle name="Input 6 2 6 2 5" xfId="6486" xr:uid="{00000000-0005-0000-0000-0000461A0000}"/>
    <cellStyle name="Input 6 2 6 2 6" xfId="6487" xr:uid="{00000000-0005-0000-0000-0000471A0000}"/>
    <cellStyle name="Input 6 2 6 3" xfId="6488" xr:uid="{00000000-0005-0000-0000-0000481A0000}"/>
    <cellStyle name="Input 6 2 6 3 2" xfId="6489" xr:uid="{00000000-0005-0000-0000-0000491A0000}"/>
    <cellStyle name="Input 6 2 6 4" xfId="6490" xr:uid="{00000000-0005-0000-0000-00004A1A0000}"/>
    <cellStyle name="Input 6 2 6 5" xfId="6491" xr:uid="{00000000-0005-0000-0000-00004B1A0000}"/>
    <cellStyle name="Input 6 2 6 6" xfId="6492" xr:uid="{00000000-0005-0000-0000-00004C1A0000}"/>
    <cellStyle name="Input 6 2 6 7" xfId="6493" xr:uid="{00000000-0005-0000-0000-00004D1A0000}"/>
    <cellStyle name="Input 6 2 7" xfId="6494" xr:uid="{00000000-0005-0000-0000-00004E1A0000}"/>
    <cellStyle name="Input 6 2 7 2" xfId="6495" xr:uid="{00000000-0005-0000-0000-00004F1A0000}"/>
    <cellStyle name="Input 6 2 7 2 2" xfId="6496" xr:uid="{00000000-0005-0000-0000-0000501A0000}"/>
    <cellStyle name="Input 6 2 7 2 3" xfId="6497" xr:uid="{00000000-0005-0000-0000-0000511A0000}"/>
    <cellStyle name="Input 6 2 7 2 4" xfId="6498" xr:uid="{00000000-0005-0000-0000-0000521A0000}"/>
    <cellStyle name="Input 6 2 7 2 5" xfId="6499" xr:uid="{00000000-0005-0000-0000-0000531A0000}"/>
    <cellStyle name="Input 6 2 7 2 6" xfId="6500" xr:uid="{00000000-0005-0000-0000-0000541A0000}"/>
    <cellStyle name="Input 6 2 7 3" xfId="6501" xr:uid="{00000000-0005-0000-0000-0000551A0000}"/>
    <cellStyle name="Input 6 2 7 3 2" xfId="6502" xr:uid="{00000000-0005-0000-0000-0000561A0000}"/>
    <cellStyle name="Input 6 2 7 4" xfId="6503" xr:uid="{00000000-0005-0000-0000-0000571A0000}"/>
    <cellStyle name="Input 6 2 7 5" xfId="6504" xr:uid="{00000000-0005-0000-0000-0000581A0000}"/>
    <cellStyle name="Input 6 2 7 6" xfId="6505" xr:uid="{00000000-0005-0000-0000-0000591A0000}"/>
    <cellStyle name="Input 6 2 7 7" xfId="6506" xr:uid="{00000000-0005-0000-0000-00005A1A0000}"/>
    <cellStyle name="Input 6 2 8" xfId="6507" xr:uid="{00000000-0005-0000-0000-00005B1A0000}"/>
    <cellStyle name="Input 6 2 8 2" xfId="6508" xr:uid="{00000000-0005-0000-0000-00005C1A0000}"/>
    <cellStyle name="Input 6 2 8 2 2" xfId="6509" xr:uid="{00000000-0005-0000-0000-00005D1A0000}"/>
    <cellStyle name="Input 6 2 8 2 3" xfId="6510" xr:uid="{00000000-0005-0000-0000-00005E1A0000}"/>
    <cellStyle name="Input 6 2 8 2 4" xfId="6511" xr:uid="{00000000-0005-0000-0000-00005F1A0000}"/>
    <cellStyle name="Input 6 2 8 2 5" xfId="6512" xr:uid="{00000000-0005-0000-0000-0000601A0000}"/>
    <cellStyle name="Input 6 2 8 2 6" xfId="6513" xr:uid="{00000000-0005-0000-0000-0000611A0000}"/>
    <cellStyle name="Input 6 2 8 3" xfId="6514" xr:uid="{00000000-0005-0000-0000-0000621A0000}"/>
    <cellStyle name="Input 6 2 8 3 2" xfId="6515" xr:uid="{00000000-0005-0000-0000-0000631A0000}"/>
    <cellStyle name="Input 6 2 8 4" xfId="6516" xr:uid="{00000000-0005-0000-0000-0000641A0000}"/>
    <cellStyle name="Input 6 2 8 5" xfId="6517" xr:uid="{00000000-0005-0000-0000-0000651A0000}"/>
    <cellStyle name="Input 6 2 8 6" xfId="6518" xr:uid="{00000000-0005-0000-0000-0000661A0000}"/>
    <cellStyle name="Input 6 2 8 7" xfId="6519" xr:uid="{00000000-0005-0000-0000-0000671A0000}"/>
    <cellStyle name="Input 6 2 9" xfId="6520" xr:uid="{00000000-0005-0000-0000-0000681A0000}"/>
    <cellStyle name="Input 6 2 9 2" xfId="6521" xr:uid="{00000000-0005-0000-0000-0000691A0000}"/>
    <cellStyle name="Input 6 2 9 3" xfId="6522" xr:uid="{00000000-0005-0000-0000-00006A1A0000}"/>
    <cellStyle name="Input 6 2 9 4" xfId="6523" xr:uid="{00000000-0005-0000-0000-00006B1A0000}"/>
    <cellStyle name="Input 6 2 9 5" xfId="6524" xr:uid="{00000000-0005-0000-0000-00006C1A0000}"/>
    <cellStyle name="Input 6 2 9 6" xfId="6525" xr:uid="{00000000-0005-0000-0000-00006D1A0000}"/>
    <cellStyle name="Input 6 2_Subsidy" xfId="6526" xr:uid="{00000000-0005-0000-0000-00006E1A0000}"/>
    <cellStyle name="Input 6 3" xfId="6527" xr:uid="{00000000-0005-0000-0000-00006F1A0000}"/>
    <cellStyle name="Input 6 3 10" xfId="6528" xr:uid="{00000000-0005-0000-0000-0000701A0000}"/>
    <cellStyle name="Input 6 3 10 2" xfId="6529" xr:uid="{00000000-0005-0000-0000-0000711A0000}"/>
    <cellStyle name="Input 6 3 11" xfId="6530" xr:uid="{00000000-0005-0000-0000-0000721A0000}"/>
    <cellStyle name="Input 6 3 12" xfId="6531" xr:uid="{00000000-0005-0000-0000-0000731A0000}"/>
    <cellStyle name="Input 6 3 13" xfId="6532" xr:uid="{00000000-0005-0000-0000-0000741A0000}"/>
    <cellStyle name="Input 6 3 14" xfId="6533" xr:uid="{00000000-0005-0000-0000-0000751A0000}"/>
    <cellStyle name="Input 6 3 2" xfId="6534" xr:uid="{00000000-0005-0000-0000-0000761A0000}"/>
    <cellStyle name="Input 6 3 2 2" xfId="6535" xr:uid="{00000000-0005-0000-0000-0000771A0000}"/>
    <cellStyle name="Input 6 3 2 2 2" xfId="6536" xr:uid="{00000000-0005-0000-0000-0000781A0000}"/>
    <cellStyle name="Input 6 3 2 2 2 2" xfId="6537" xr:uid="{00000000-0005-0000-0000-0000791A0000}"/>
    <cellStyle name="Input 6 3 2 2 2 3" xfId="6538" xr:uid="{00000000-0005-0000-0000-00007A1A0000}"/>
    <cellStyle name="Input 6 3 2 2 2 4" xfId="6539" xr:uid="{00000000-0005-0000-0000-00007B1A0000}"/>
    <cellStyle name="Input 6 3 2 2 2 5" xfId="6540" xr:uid="{00000000-0005-0000-0000-00007C1A0000}"/>
    <cellStyle name="Input 6 3 2 2 2 6" xfId="6541" xr:uid="{00000000-0005-0000-0000-00007D1A0000}"/>
    <cellStyle name="Input 6 3 2 2 3" xfId="6542" xr:uid="{00000000-0005-0000-0000-00007E1A0000}"/>
    <cellStyle name="Input 6 3 2 2 3 2" xfId="6543" xr:uid="{00000000-0005-0000-0000-00007F1A0000}"/>
    <cellStyle name="Input 6 3 2 2 4" xfId="6544" xr:uid="{00000000-0005-0000-0000-0000801A0000}"/>
    <cellStyle name="Input 6 3 2 2 5" xfId="6545" xr:uid="{00000000-0005-0000-0000-0000811A0000}"/>
    <cellStyle name="Input 6 3 2 2 6" xfId="6546" xr:uid="{00000000-0005-0000-0000-0000821A0000}"/>
    <cellStyle name="Input 6 3 2 2 7" xfId="6547" xr:uid="{00000000-0005-0000-0000-0000831A0000}"/>
    <cellStyle name="Input 6 3 2 3" xfId="6548" xr:uid="{00000000-0005-0000-0000-0000841A0000}"/>
    <cellStyle name="Input 6 3 2 3 2" xfId="6549" xr:uid="{00000000-0005-0000-0000-0000851A0000}"/>
    <cellStyle name="Input 6 3 2 3 3" xfId="6550" xr:uid="{00000000-0005-0000-0000-0000861A0000}"/>
    <cellStyle name="Input 6 3 2 3 4" xfId="6551" xr:uid="{00000000-0005-0000-0000-0000871A0000}"/>
    <cellStyle name="Input 6 3 2 3 5" xfId="6552" xr:uid="{00000000-0005-0000-0000-0000881A0000}"/>
    <cellStyle name="Input 6 3 2 3 6" xfId="6553" xr:uid="{00000000-0005-0000-0000-0000891A0000}"/>
    <cellStyle name="Input 6 3 2 4" xfId="6554" xr:uid="{00000000-0005-0000-0000-00008A1A0000}"/>
    <cellStyle name="Input 6 3 2 4 2" xfId="6555" xr:uid="{00000000-0005-0000-0000-00008B1A0000}"/>
    <cellStyle name="Input 6 3 2 5" xfId="6556" xr:uid="{00000000-0005-0000-0000-00008C1A0000}"/>
    <cellStyle name="Input 6 3 2 6" xfId="6557" xr:uid="{00000000-0005-0000-0000-00008D1A0000}"/>
    <cellStyle name="Input 6 3 2 7" xfId="6558" xr:uid="{00000000-0005-0000-0000-00008E1A0000}"/>
    <cellStyle name="Input 6 3 2 8" xfId="6559" xr:uid="{00000000-0005-0000-0000-00008F1A0000}"/>
    <cellStyle name="Input 6 3 2_Subsidy" xfId="6560" xr:uid="{00000000-0005-0000-0000-0000901A0000}"/>
    <cellStyle name="Input 6 3 3" xfId="6561" xr:uid="{00000000-0005-0000-0000-0000911A0000}"/>
    <cellStyle name="Input 6 3 3 2" xfId="6562" xr:uid="{00000000-0005-0000-0000-0000921A0000}"/>
    <cellStyle name="Input 6 3 3 2 2" xfId="6563" xr:uid="{00000000-0005-0000-0000-0000931A0000}"/>
    <cellStyle name="Input 6 3 3 2 3" xfId="6564" xr:uid="{00000000-0005-0000-0000-0000941A0000}"/>
    <cellStyle name="Input 6 3 3 2 4" xfId="6565" xr:uid="{00000000-0005-0000-0000-0000951A0000}"/>
    <cellStyle name="Input 6 3 3 2 5" xfId="6566" xr:uid="{00000000-0005-0000-0000-0000961A0000}"/>
    <cellStyle name="Input 6 3 3 2 6" xfId="6567" xr:uid="{00000000-0005-0000-0000-0000971A0000}"/>
    <cellStyle name="Input 6 3 3 3" xfId="6568" xr:uid="{00000000-0005-0000-0000-0000981A0000}"/>
    <cellStyle name="Input 6 3 3 3 2" xfId="6569" xr:uid="{00000000-0005-0000-0000-0000991A0000}"/>
    <cellStyle name="Input 6 3 3 4" xfId="6570" xr:uid="{00000000-0005-0000-0000-00009A1A0000}"/>
    <cellStyle name="Input 6 3 3 5" xfId="6571" xr:uid="{00000000-0005-0000-0000-00009B1A0000}"/>
    <cellStyle name="Input 6 3 3 6" xfId="6572" xr:uid="{00000000-0005-0000-0000-00009C1A0000}"/>
    <cellStyle name="Input 6 3 3 7" xfId="6573" xr:uid="{00000000-0005-0000-0000-00009D1A0000}"/>
    <cellStyle name="Input 6 3 4" xfId="6574" xr:uid="{00000000-0005-0000-0000-00009E1A0000}"/>
    <cellStyle name="Input 6 3 4 2" xfId="6575" xr:uid="{00000000-0005-0000-0000-00009F1A0000}"/>
    <cellStyle name="Input 6 3 4 2 2" xfId="6576" xr:uid="{00000000-0005-0000-0000-0000A01A0000}"/>
    <cellStyle name="Input 6 3 4 2 3" xfId="6577" xr:uid="{00000000-0005-0000-0000-0000A11A0000}"/>
    <cellStyle name="Input 6 3 4 2 4" xfId="6578" xr:uid="{00000000-0005-0000-0000-0000A21A0000}"/>
    <cellStyle name="Input 6 3 4 2 5" xfId="6579" xr:uid="{00000000-0005-0000-0000-0000A31A0000}"/>
    <cellStyle name="Input 6 3 4 2 6" xfId="6580" xr:uid="{00000000-0005-0000-0000-0000A41A0000}"/>
    <cellStyle name="Input 6 3 4 3" xfId="6581" xr:uid="{00000000-0005-0000-0000-0000A51A0000}"/>
    <cellStyle name="Input 6 3 4 3 2" xfId="6582" xr:uid="{00000000-0005-0000-0000-0000A61A0000}"/>
    <cellStyle name="Input 6 3 4 4" xfId="6583" xr:uid="{00000000-0005-0000-0000-0000A71A0000}"/>
    <cellStyle name="Input 6 3 4 5" xfId="6584" xr:uid="{00000000-0005-0000-0000-0000A81A0000}"/>
    <cellStyle name="Input 6 3 4 6" xfId="6585" xr:uid="{00000000-0005-0000-0000-0000A91A0000}"/>
    <cellStyle name="Input 6 3 4 7" xfId="6586" xr:uid="{00000000-0005-0000-0000-0000AA1A0000}"/>
    <cellStyle name="Input 6 3 5" xfId="6587" xr:uid="{00000000-0005-0000-0000-0000AB1A0000}"/>
    <cellStyle name="Input 6 3 5 2" xfId="6588" xr:uid="{00000000-0005-0000-0000-0000AC1A0000}"/>
    <cellStyle name="Input 6 3 5 2 2" xfId="6589" xr:uid="{00000000-0005-0000-0000-0000AD1A0000}"/>
    <cellStyle name="Input 6 3 5 2 3" xfId="6590" xr:uid="{00000000-0005-0000-0000-0000AE1A0000}"/>
    <cellStyle name="Input 6 3 5 2 4" xfId="6591" xr:uid="{00000000-0005-0000-0000-0000AF1A0000}"/>
    <cellStyle name="Input 6 3 5 2 5" xfId="6592" xr:uid="{00000000-0005-0000-0000-0000B01A0000}"/>
    <cellStyle name="Input 6 3 5 2 6" xfId="6593" xr:uid="{00000000-0005-0000-0000-0000B11A0000}"/>
    <cellStyle name="Input 6 3 5 3" xfId="6594" xr:uid="{00000000-0005-0000-0000-0000B21A0000}"/>
    <cellStyle name="Input 6 3 5 3 2" xfId="6595" xr:uid="{00000000-0005-0000-0000-0000B31A0000}"/>
    <cellStyle name="Input 6 3 5 4" xfId="6596" xr:uid="{00000000-0005-0000-0000-0000B41A0000}"/>
    <cellStyle name="Input 6 3 5 5" xfId="6597" xr:uid="{00000000-0005-0000-0000-0000B51A0000}"/>
    <cellStyle name="Input 6 3 5 6" xfId="6598" xr:uid="{00000000-0005-0000-0000-0000B61A0000}"/>
    <cellStyle name="Input 6 3 5 7" xfId="6599" xr:uid="{00000000-0005-0000-0000-0000B71A0000}"/>
    <cellStyle name="Input 6 3 6" xfId="6600" xr:uid="{00000000-0005-0000-0000-0000B81A0000}"/>
    <cellStyle name="Input 6 3 6 2" xfId="6601" xr:uid="{00000000-0005-0000-0000-0000B91A0000}"/>
    <cellStyle name="Input 6 3 6 2 2" xfId="6602" xr:uid="{00000000-0005-0000-0000-0000BA1A0000}"/>
    <cellStyle name="Input 6 3 6 2 3" xfId="6603" xr:uid="{00000000-0005-0000-0000-0000BB1A0000}"/>
    <cellStyle name="Input 6 3 6 2 4" xfId="6604" xr:uid="{00000000-0005-0000-0000-0000BC1A0000}"/>
    <cellStyle name="Input 6 3 6 2 5" xfId="6605" xr:uid="{00000000-0005-0000-0000-0000BD1A0000}"/>
    <cellStyle name="Input 6 3 6 2 6" xfId="6606" xr:uid="{00000000-0005-0000-0000-0000BE1A0000}"/>
    <cellStyle name="Input 6 3 6 3" xfId="6607" xr:uid="{00000000-0005-0000-0000-0000BF1A0000}"/>
    <cellStyle name="Input 6 3 6 3 2" xfId="6608" xr:uid="{00000000-0005-0000-0000-0000C01A0000}"/>
    <cellStyle name="Input 6 3 6 4" xfId="6609" xr:uid="{00000000-0005-0000-0000-0000C11A0000}"/>
    <cellStyle name="Input 6 3 6 5" xfId="6610" xr:uid="{00000000-0005-0000-0000-0000C21A0000}"/>
    <cellStyle name="Input 6 3 6 6" xfId="6611" xr:uid="{00000000-0005-0000-0000-0000C31A0000}"/>
    <cellStyle name="Input 6 3 6 7" xfId="6612" xr:uid="{00000000-0005-0000-0000-0000C41A0000}"/>
    <cellStyle name="Input 6 3 7" xfId="6613" xr:uid="{00000000-0005-0000-0000-0000C51A0000}"/>
    <cellStyle name="Input 6 3 7 2" xfId="6614" xr:uid="{00000000-0005-0000-0000-0000C61A0000}"/>
    <cellStyle name="Input 6 3 7 2 2" xfId="6615" xr:uid="{00000000-0005-0000-0000-0000C71A0000}"/>
    <cellStyle name="Input 6 3 7 2 3" xfId="6616" xr:uid="{00000000-0005-0000-0000-0000C81A0000}"/>
    <cellStyle name="Input 6 3 7 2 4" xfId="6617" xr:uid="{00000000-0005-0000-0000-0000C91A0000}"/>
    <cellStyle name="Input 6 3 7 2 5" xfId="6618" xr:uid="{00000000-0005-0000-0000-0000CA1A0000}"/>
    <cellStyle name="Input 6 3 7 2 6" xfId="6619" xr:uid="{00000000-0005-0000-0000-0000CB1A0000}"/>
    <cellStyle name="Input 6 3 7 3" xfId="6620" xr:uid="{00000000-0005-0000-0000-0000CC1A0000}"/>
    <cellStyle name="Input 6 3 7 3 2" xfId="6621" xr:uid="{00000000-0005-0000-0000-0000CD1A0000}"/>
    <cellStyle name="Input 6 3 7 4" xfId="6622" xr:uid="{00000000-0005-0000-0000-0000CE1A0000}"/>
    <cellStyle name="Input 6 3 7 5" xfId="6623" xr:uid="{00000000-0005-0000-0000-0000CF1A0000}"/>
    <cellStyle name="Input 6 3 7 6" xfId="6624" xr:uid="{00000000-0005-0000-0000-0000D01A0000}"/>
    <cellStyle name="Input 6 3 7 7" xfId="6625" xr:uid="{00000000-0005-0000-0000-0000D11A0000}"/>
    <cellStyle name="Input 6 3 8" xfId="6626" xr:uid="{00000000-0005-0000-0000-0000D21A0000}"/>
    <cellStyle name="Input 6 3 8 2" xfId="6627" xr:uid="{00000000-0005-0000-0000-0000D31A0000}"/>
    <cellStyle name="Input 6 3 8 2 2" xfId="6628" xr:uid="{00000000-0005-0000-0000-0000D41A0000}"/>
    <cellStyle name="Input 6 3 8 2 3" xfId="6629" xr:uid="{00000000-0005-0000-0000-0000D51A0000}"/>
    <cellStyle name="Input 6 3 8 2 4" xfId="6630" xr:uid="{00000000-0005-0000-0000-0000D61A0000}"/>
    <cellStyle name="Input 6 3 8 2 5" xfId="6631" xr:uid="{00000000-0005-0000-0000-0000D71A0000}"/>
    <cellStyle name="Input 6 3 8 2 6" xfId="6632" xr:uid="{00000000-0005-0000-0000-0000D81A0000}"/>
    <cellStyle name="Input 6 3 8 3" xfId="6633" xr:uid="{00000000-0005-0000-0000-0000D91A0000}"/>
    <cellStyle name="Input 6 3 8 3 2" xfId="6634" xr:uid="{00000000-0005-0000-0000-0000DA1A0000}"/>
    <cellStyle name="Input 6 3 8 4" xfId="6635" xr:uid="{00000000-0005-0000-0000-0000DB1A0000}"/>
    <cellStyle name="Input 6 3 8 5" xfId="6636" xr:uid="{00000000-0005-0000-0000-0000DC1A0000}"/>
    <cellStyle name="Input 6 3 8 6" xfId="6637" xr:uid="{00000000-0005-0000-0000-0000DD1A0000}"/>
    <cellStyle name="Input 6 3 8 7" xfId="6638" xr:uid="{00000000-0005-0000-0000-0000DE1A0000}"/>
    <cellStyle name="Input 6 3 9" xfId="6639" xr:uid="{00000000-0005-0000-0000-0000DF1A0000}"/>
    <cellStyle name="Input 6 3 9 2" xfId="6640" xr:uid="{00000000-0005-0000-0000-0000E01A0000}"/>
    <cellStyle name="Input 6 3 9 3" xfId="6641" xr:uid="{00000000-0005-0000-0000-0000E11A0000}"/>
    <cellStyle name="Input 6 3 9 4" xfId="6642" xr:uid="{00000000-0005-0000-0000-0000E21A0000}"/>
    <cellStyle name="Input 6 3 9 5" xfId="6643" xr:uid="{00000000-0005-0000-0000-0000E31A0000}"/>
    <cellStyle name="Input 6 3 9 6" xfId="6644" xr:uid="{00000000-0005-0000-0000-0000E41A0000}"/>
    <cellStyle name="Input 6 3_Subsidy" xfId="6645" xr:uid="{00000000-0005-0000-0000-0000E51A0000}"/>
    <cellStyle name="Input 6 4" xfId="6646" xr:uid="{00000000-0005-0000-0000-0000E61A0000}"/>
    <cellStyle name="Input 6 4 2" xfId="6647" xr:uid="{00000000-0005-0000-0000-0000E71A0000}"/>
    <cellStyle name="Input 6 4 2 2" xfId="6648" xr:uid="{00000000-0005-0000-0000-0000E81A0000}"/>
    <cellStyle name="Input 6 4 2 2 2" xfId="6649" xr:uid="{00000000-0005-0000-0000-0000E91A0000}"/>
    <cellStyle name="Input 6 4 2 2 3" xfId="6650" xr:uid="{00000000-0005-0000-0000-0000EA1A0000}"/>
    <cellStyle name="Input 6 4 2 2 4" xfId="6651" xr:uid="{00000000-0005-0000-0000-0000EB1A0000}"/>
    <cellStyle name="Input 6 4 2 2 5" xfId="6652" xr:uid="{00000000-0005-0000-0000-0000EC1A0000}"/>
    <cellStyle name="Input 6 4 2 2 6" xfId="6653" xr:uid="{00000000-0005-0000-0000-0000ED1A0000}"/>
    <cellStyle name="Input 6 4 2 3" xfId="6654" xr:uid="{00000000-0005-0000-0000-0000EE1A0000}"/>
    <cellStyle name="Input 6 4 2 3 2" xfId="6655" xr:uid="{00000000-0005-0000-0000-0000EF1A0000}"/>
    <cellStyle name="Input 6 4 2 4" xfId="6656" xr:uid="{00000000-0005-0000-0000-0000F01A0000}"/>
    <cellStyle name="Input 6 4 2 5" xfId="6657" xr:uid="{00000000-0005-0000-0000-0000F11A0000}"/>
    <cellStyle name="Input 6 4 2 6" xfId="6658" xr:uid="{00000000-0005-0000-0000-0000F21A0000}"/>
    <cellStyle name="Input 6 4 2 7" xfId="6659" xr:uid="{00000000-0005-0000-0000-0000F31A0000}"/>
    <cellStyle name="Input 6 4 3" xfId="6660" xr:uid="{00000000-0005-0000-0000-0000F41A0000}"/>
    <cellStyle name="Input 6 4 3 2" xfId="6661" xr:uid="{00000000-0005-0000-0000-0000F51A0000}"/>
    <cellStyle name="Input 6 4 3 3" xfId="6662" xr:uid="{00000000-0005-0000-0000-0000F61A0000}"/>
    <cellStyle name="Input 6 4 3 4" xfId="6663" xr:uid="{00000000-0005-0000-0000-0000F71A0000}"/>
    <cellStyle name="Input 6 4 3 5" xfId="6664" xr:uid="{00000000-0005-0000-0000-0000F81A0000}"/>
    <cellStyle name="Input 6 4 3 6" xfId="6665" xr:uid="{00000000-0005-0000-0000-0000F91A0000}"/>
    <cellStyle name="Input 6 4 4" xfId="6666" xr:uid="{00000000-0005-0000-0000-0000FA1A0000}"/>
    <cellStyle name="Input 6 4 4 2" xfId="6667" xr:uid="{00000000-0005-0000-0000-0000FB1A0000}"/>
    <cellStyle name="Input 6 4 5" xfId="6668" xr:uid="{00000000-0005-0000-0000-0000FC1A0000}"/>
    <cellStyle name="Input 6 4 6" xfId="6669" xr:uid="{00000000-0005-0000-0000-0000FD1A0000}"/>
    <cellStyle name="Input 6 4 7" xfId="6670" xr:uid="{00000000-0005-0000-0000-0000FE1A0000}"/>
    <cellStyle name="Input 6 4 8" xfId="6671" xr:uid="{00000000-0005-0000-0000-0000FF1A0000}"/>
    <cellStyle name="Input 6 4_Subsidy" xfId="6672" xr:uid="{00000000-0005-0000-0000-0000001B0000}"/>
    <cellStyle name="Input 6 5" xfId="6673" xr:uid="{00000000-0005-0000-0000-0000011B0000}"/>
    <cellStyle name="Input 6 5 2" xfId="6674" xr:uid="{00000000-0005-0000-0000-0000021B0000}"/>
    <cellStyle name="Input 6 5 2 2" xfId="6675" xr:uid="{00000000-0005-0000-0000-0000031B0000}"/>
    <cellStyle name="Input 6 5 2 3" xfId="6676" xr:uid="{00000000-0005-0000-0000-0000041B0000}"/>
    <cellStyle name="Input 6 5 2 4" xfId="6677" xr:uid="{00000000-0005-0000-0000-0000051B0000}"/>
    <cellStyle name="Input 6 5 2 5" xfId="6678" xr:uid="{00000000-0005-0000-0000-0000061B0000}"/>
    <cellStyle name="Input 6 5 2 6" xfId="6679" xr:uid="{00000000-0005-0000-0000-0000071B0000}"/>
    <cellStyle name="Input 6 5 3" xfId="6680" xr:uid="{00000000-0005-0000-0000-0000081B0000}"/>
    <cellStyle name="Input 6 5 3 2" xfId="6681" xr:uid="{00000000-0005-0000-0000-0000091B0000}"/>
    <cellStyle name="Input 6 5 4" xfId="6682" xr:uid="{00000000-0005-0000-0000-00000A1B0000}"/>
    <cellStyle name="Input 6 5 5" xfId="6683" xr:uid="{00000000-0005-0000-0000-00000B1B0000}"/>
    <cellStyle name="Input 6 5 6" xfId="6684" xr:uid="{00000000-0005-0000-0000-00000C1B0000}"/>
    <cellStyle name="Input 6 5 7" xfId="6685" xr:uid="{00000000-0005-0000-0000-00000D1B0000}"/>
    <cellStyle name="Input 6 6" xfId="6686" xr:uid="{00000000-0005-0000-0000-00000E1B0000}"/>
    <cellStyle name="Input 6 6 2" xfId="6687" xr:uid="{00000000-0005-0000-0000-00000F1B0000}"/>
    <cellStyle name="Input 6 6 2 2" xfId="6688" xr:uid="{00000000-0005-0000-0000-0000101B0000}"/>
    <cellStyle name="Input 6 6 2 3" xfId="6689" xr:uid="{00000000-0005-0000-0000-0000111B0000}"/>
    <cellStyle name="Input 6 6 2 4" xfId="6690" xr:uid="{00000000-0005-0000-0000-0000121B0000}"/>
    <cellStyle name="Input 6 6 2 5" xfId="6691" xr:uid="{00000000-0005-0000-0000-0000131B0000}"/>
    <cellStyle name="Input 6 6 2 6" xfId="6692" xr:uid="{00000000-0005-0000-0000-0000141B0000}"/>
    <cellStyle name="Input 6 6 3" xfId="6693" xr:uid="{00000000-0005-0000-0000-0000151B0000}"/>
    <cellStyle name="Input 6 6 3 2" xfId="6694" xr:uid="{00000000-0005-0000-0000-0000161B0000}"/>
    <cellStyle name="Input 6 6 4" xfId="6695" xr:uid="{00000000-0005-0000-0000-0000171B0000}"/>
    <cellStyle name="Input 6 6 5" xfId="6696" xr:uid="{00000000-0005-0000-0000-0000181B0000}"/>
    <cellStyle name="Input 6 6 6" xfId="6697" xr:uid="{00000000-0005-0000-0000-0000191B0000}"/>
    <cellStyle name="Input 6 6 7" xfId="6698" xr:uid="{00000000-0005-0000-0000-00001A1B0000}"/>
    <cellStyle name="Input 6 7" xfId="6699" xr:uid="{00000000-0005-0000-0000-00001B1B0000}"/>
    <cellStyle name="Input 6 7 2" xfId="6700" xr:uid="{00000000-0005-0000-0000-00001C1B0000}"/>
    <cellStyle name="Input 6 7 2 2" xfId="6701" xr:uid="{00000000-0005-0000-0000-00001D1B0000}"/>
    <cellStyle name="Input 6 7 2 3" xfId="6702" xr:uid="{00000000-0005-0000-0000-00001E1B0000}"/>
    <cellStyle name="Input 6 7 2 4" xfId="6703" xr:uid="{00000000-0005-0000-0000-00001F1B0000}"/>
    <cellStyle name="Input 6 7 2 5" xfId="6704" xr:uid="{00000000-0005-0000-0000-0000201B0000}"/>
    <cellStyle name="Input 6 7 2 6" xfId="6705" xr:uid="{00000000-0005-0000-0000-0000211B0000}"/>
    <cellStyle name="Input 6 7 3" xfId="6706" xr:uid="{00000000-0005-0000-0000-0000221B0000}"/>
    <cellStyle name="Input 6 7 3 2" xfId="6707" xr:uid="{00000000-0005-0000-0000-0000231B0000}"/>
    <cellStyle name="Input 6 7 4" xfId="6708" xr:uid="{00000000-0005-0000-0000-0000241B0000}"/>
    <cellStyle name="Input 6 7 5" xfId="6709" xr:uid="{00000000-0005-0000-0000-0000251B0000}"/>
    <cellStyle name="Input 6 7 6" xfId="6710" xr:uid="{00000000-0005-0000-0000-0000261B0000}"/>
    <cellStyle name="Input 6 7 7" xfId="6711" xr:uid="{00000000-0005-0000-0000-0000271B0000}"/>
    <cellStyle name="Input 6 8" xfId="6712" xr:uid="{00000000-0005-0000-0000-0000281B0000}"/>
    <cellStyle name="Input 6 8 2" xfId="6713" xr:uid="{00000000-0005-0000-0000-0000291B0000}"/>
    <cellStyle name="Input 6 8 2 2" xfId="6714" xr:uid="{00000000-0005-0000-0000-00002A1B0000}"/>
    <cellStyle name="Input 6 8 2 3" xfId="6715" xr:uid="{00000000-0005-0000-0000-00002B1B0000}"/>
    <cellStyle name="Input 6 8 2 4" xfId="6716" xr:uid="{00000000-0005-0000-0000-00002C1B0000}"/>
    <cellStyle name="Input 6 8 2 5" xfId="6717" xr:uid="{00000000-0005-0000-0000-00002D1B0000}"/>
    <cellStyle name="Input 6 8 2 6" xfId="6718" xr:uid="{00000000-0005-0000-0000-00002E1B0000}"/>
    <cellStyle name="Input 6 8 3" xfId="6719" xr:uid="{00000000-0005-0000-0000-00002F1B0000}"/>
    <cellStyle name="Input 6 8 3 2" xfId="6720" xr:uid="{00000000-0005-0000-0000-0000301B0000}"/>
    <cellStyle name="Input 6 8 4" xfId="6721" xr:uid="{00000000-0005-0000-0000-0000311B0000}"/>
    <cellStyle name="Input 6 8 5" xfId="6722" xr:uid="{00000000-0005-0000-0000-0000321B0000}"/>
    <cellStyle name="Input 6 8 6" xfId="6723" xr:uid="{00000000-0005-0000-0000-0000331B0000}"/>
    <cellStyle name="Input 6 8 7" xfId="6724" xr:uid="{00000000-0005-0000-0000-0000341B0000}"/>
    <cellStyle name="Input 6 9" xfId="6725" xr:uid="{00000000-0005-0000-0000-0000351B0000}"/>
    <cellStyle name="Input 6 9 2" xfId="6726" xr:uid="{00000000-0005-0000-0000-0000361B0000}"/>
    <cellStyle name="Input 6 9 2 2" xfId="6727" xr:uid="{00000000-0005-0000-0000-0000371B0000}"/>
    <cellStyle name="Input 6 9 2 3" xfId="6728" xr:uid="{00000000-0005-0000-0000-0000381B0000}"/>
    <cellStyle name="Input 6 9 2 4" xfId="6729" xr:uid="{00000000-0005-0000-0000-0000391B0000}"/>
    <cellStyle name="Input 6 9 2 5" xfId="6730" xr:uid="{00000000-0005-0000-0000-00003A1B0000}"/>
    <cellStyle name="Input 6 9 2 6" xfId="6731" xr:uid="{00000000-0005-0000-0000-00003B1B0000}"/>
    <cellStyle name="Input 6 9 3" xfId="6732" xr:uid="{00000000-0005-0000-0000-00003C1B0000}"/>
    <cellStyle name="Input 6 9 3 2" xfId="6733" xr:uid="{00000000-0005-0000-0000-00003D1B0000}"/>
    <cellStyle name="Input 6 9 4" xfId="6734" xr:uid="{00000000-0005-0000-0000-00003E1B0000}"/>
    <cellStyle name="Input 6 9 5" xfId="6735" xr:uid="{00000000-0005-0000-0000-00003F1B0000}"/>
    <cellStyle name="Input 6 9 6" xfId="6736" xr:uid="{00000000-0005-0000-0000-0000401B0000}"/>
    <cellStyle name="Input 6 9 7" xfId="6737" xr:uid="{00000000-0005-0000-0000-0000411B0000}"/>
    <cellStyle name="Input 6_Subsidy" xfId="6738" xr:uid="{00000000-0005-0000-0000-0000421B0000}"/>
    <cellStyle name="Input 7" xfId="6739" xr:uid="{00000000-0005-0000-0000-0000431B0000}"/>
    <cellStyle name="Input 7 10" xfId="6740" xr:uid="{00000000-0005-0000-0000-0000441B0000}"/>
    <cellStyle name="Input 7 10 2" xfId="6741" xr:uid="{00000000-0005-0000-0000-0000451B0000}"/>
    <cellStyle name="Input 7 11" xfId="6742" xr:uid="{00000000-0005-0000-0000-0000461B0000}"/>
    <cellStyle name="Input 7 12" xfId="6743" xr:uid="{00000000-0005-0000-0000-0000471B0000}"/>
    <cellStyle name="Input 7 13" xfId="6744" xr:uid="{00000000-0005-0000-0000-0000481B0000}"/>
    <cellStyle name="Input 7 14" xfId="6745" xr:uid="{00000000-0005-0000-0000-0000491B0000}"/>
    <cellStyle name="Input 7 2" xfId="6746" xr:uid="{00000000-0005-0000-0000-00004A1B0000}"/>
    <cellStyle name="Input 7 2 2" xfId="6747" xr:uid="{00000000-0005-0000-0000-00004B1B0000}"/>
    <cellStyle name="Input 7 2 2 2" xfId="6748" xr:uid="{00000000-0005-0000-0000-00004C1B0000}"/>
    <cellStyle name="Input 7 2 2 2 2" xfId="6749" xr:uid="{00000000-0005-0000-0000-00004D1B0000}"/>
    <cellStyle name="Input 7 2 2 2 3" xfId="6750" xr:uid="{00000000-0005-0000-0000-00004E1B0000}"/>
    <cellStyle name="Input 7 2 2 2 4" xfId="6751" xr:uid="{00000000-0005-0000-0000-00004F1B0000}"/>
    <cellStyle name="Input 7 2 2 2 5" xfId="6752" xr:uid="{00000000-0005-0000-0000-0000501B0000}"/>
    <cellStyle name="Input 7 2 2 2 6" xfId="6753" xr:uid="{00000000-0005-0000-0000-0000511B0000}"/>
    <cellStyle name="Input 7 2 2 3" xfId="6754" xr:uid="{00000000-0005-0000-0000-0000521B0000}"/>
    <cellStyle name="Input 7 2 2 3 2" xfId="6755" xr:uid="{00000000-0005-0000-0000-0000531B0000}"/>
    <cellStyle name="Input 7 2 2 4" xfId="6756" xr:uid="{00000000-0005-0000-0000-0000541B0000}"/>
    <cellStyle name="Input 7 2 2 5" xfId="6757" xr:uid="{00000000-0005-0000-0000-0000551B0000}"/>
    <cellStyle name="Input 7 2 2 6" xfId="6758" xr:uid="{00000000-0005-0000-0000-0000561B0000}"/>
    <cellStyle name="Input 7 2 2 7" xfId="6759" xr:uid="{00000000-0005-0000-0000-0000571B0000}"/>
    <cellStyle name="Input 7 2 3" xfId="6760" xr:uid="{00000000-0005-0000-0000-0000581B0000}"/>
    <cellStyle name="Input 7 2 3 2" xfId="6761" xr:uid="{00000000-0005-0000-0000-0000591B0000}"/>
    <cellStyle name="Input 7 2 3 3" xfId="6762" xr:uid="{00000000-0005-0000-0000-00005A1B0000}"/>
    <cellStyle name="Input 7 2 3 4" xfId="6763" xr:uid="{00000000-0005-0000-0000-00005B1B0000}"/>
    <cellStyle name="Input 7 2 3 5" xfId="6764" xr:uid="{00000000-0005-0000-0000-00005C1B0000}"/>
    <cellStyle name="Input 7 2 3 6" xfId="6765" xr:uid="{00000000-0005-0000-0000-00005D1B0000}"/>
    <cellStyle name="Input 7 2 4" xfId="6766" xr:uid="{00000000-0005-0000-0000-00005E1B0000}"/>
    <cellStyle name="Input 7 2 4 2" xfId="6767" xr:uid="{00000000-0005-0000-0000-00005F1B0000}"/>
    <cellStyle name="Input 7 2 5" xfId="6768" xr:uid="{00000000-0005-0000-0000-0000601B0000}"/>
    <cellStyle name="Input 7 2 6" xfId="6769" xr:uid="{00000000-0005-0000-0000-0000611B0000}"/>
    <cellStyle name="Input 7 2 7" xfId="6770" xr:uid="{00000000-0005-0000-0000-0000621B0000}"/>
    <cellStyle name="Input 7 2 8" xfId="6771" xr:uid="{00000000-0005-0000-0000-0000631B0000}"/>
    <cellStyle name="Input 7 2_Subsidy" xfId="6772" xr:uid="{00000000-0005-0000-0000-0000641B0000}"/>
    <cellStyle name="Input 7 3" xfId="6773" xr:uid="{00000000-0005-0000-0000-0000651B0000}"/>
    <cellStyle name="Input 7 3 2" xfId="6774" xr:uid="{00000000-0005-0000-0000-0000661B0000}"/>
    <cellStyle name="Input 7 3 2 2" xfId="6775" xr:uid="{00000000-0005-0000-0000-0000671B0000}"/>
    <cellStyle name="Input 7 3 2 3" xfId="6776" xr:uid="{00000000-0005-0000-0000-0000681B0000}"/>
    <cellStyle name="Input 7 3 2 4" xfId="6777" xr:uid="{00000000-0005-0000-0000-0000691B0000}"/>
    <cellStyle name="Input 7 3 2 5" xfId="6778" xr:uid="{00000000-0005-0000-0000-00006A1B0000}"/>
    <cellStyle name="Input 7 3 2 6" xfId="6779" xr:uid="{00000000-0005-0000-0000-00006B1B0000}"/>
    <cellStyle name="Input 7 3 3" xfId="6780" xr:uid="{00000000-0005-0000-0000-00006C1B0000}"/>
    <cellStyle name="Input 7 3 3 2" xfId="6781" xr:uid="{00000000-0005-0000-0000-00006D1B0000}"/>
    <cellStyle name="Input 7 3 4" xfId="6782" xr:uid="{00000000-0005-0000-0000-00006E1B0000}"/>
    <cellStyle name="Input 7 3 5" xfId="6783" xr:uid="{00000000-0005-0000-0000-00006F1B0000}"/>
    <cellStyle name="Input 7 3 6" xfId="6784" xr:uid="{00000000-0005-0000-0000-0000701B0000}"/>
    <cellStyle name="Input 7 3 7" xfId="6785" xr:uid="{00000000-0005-0000-0000-0000711B0000}"/>
    <cellStyle name="Input 7 4" xfId="6786" xr:uid="{00000000-0005-0000-0000-0000721B0000}"/>
    <cellStyle name="Input 7 4 2" xfId="6787" xr:uid="{00000000-0005-0000-0000-0000731B0000}"/>
    <cellStyle name="Input 7 4 2 2" xfId="6788" xr:uid="{00000000-0005-0000-0000-0000741B0000}"/>
    <cellStyle name="Input 7 4 2 3" xfId="6789" xr:uid="{00000000-0005-0000-0000-0000751B0000}"/>
    <cellStyle name="Input 7 4 2 4" xfId="6790" xr:uid="{00000000-0005-0000-0000-0000761B0000}"/>
    <cellStyle name="Input 7 4 2 5" xfId="6791" xr:uid="{00000000-0005-0000-0000-0000771B0000}"/>
    <cellStyle name="Input 7 4 2 6" xfId="6792" xr:uid="{00000000-0005-0000-0000-0000781B0000}"/>
    <cellStyle name="Input 7 4 3" xfId="6793" xr:uid="{00000000-0005-0000-0000-0000791B0000}"/>
    <cellStyle name="Input 7 4 3 2" xfId="6794" xr:uid="{00000000-0005-0000-0000-00007A1B0000}"/>
    <cellStyle name="Input 7 4 4" xfId="6795" xr:uid="{00000000-0005-0000-0000-00007B1B0000}"/>
    <cellStyle name="Input 7 4 5" xfId="6796" xr:uid="{00000000-0005-0000-0000-00007C1B0000}"/>
    <cellStyle name="Input 7 4 6" xfId="6797" xr:uid="{00000000-0005-0000-0000-00007D1B0000}"/>
    <cellStyle name="Input 7 4 7" xfId="6798" xr:uid="{00000000-0005-0000-0000-00007E1B0000}"/>
    <cellStyle name="Input 7 5" xfId="6799" xr:uid="{00000000-0005-0000-0000-00007F1B0000}"/>
    <cellStyle name="Input 7 5 2" xfId="6800" xr:uid="{00000000-0005-0000-0000-0000801B0000}"/>
    <cellStyle name="Input 7 5 2 2" xfId="6801" xr:uid="{00000000-0005-0000-0000-0000811B0000}"/>
    <cellStyle name="Input 7 5 2 3" xfId="6802" xr:uid="{00000000-0005-0000-0000-0000821B0000}"/>
    <cellStyle name="Input 7 5 2 4" xfId="6803" xr:uid="{00000000-0005-0000-0000-0000831B0000}"/>
    <cellStyle name="Input 7 5 2 5" xfId="6804" xr:uid="{00000000-0005-0000-0000-0000841B0000}"/>
    <cellStyle name="Input 7 5 2 6" xfId="6805" xr:uid="{00000000-0005-0000-0000-0000851B0000}"/>
    <cellStyle name="Input 7 5 3" xfId="6806" xr:uid="{00000000-0005-0000-0000-0000861B0000}"/>
    <cellStyle name="Input 7 5 3 2" xfId="6807" xr:uid="{00000000-0005-0000-0000-0000871B0000}"/>
    <cellStyle name="Input 7 5 4" xfId="6808" xr:uid="{00000000-0005-0000-0000-0000881B0000}"/>
    <cellStyle name="Input 7 5 5" xfId="6809" xr:uid="{00000000-0005-0000-0000-0000891B0000}"/>
    <cellStyle name="Input 7 5 6" xfId="6810" xr:uid="{00000000-0005-0000-0000-00008A1B0000}"/>
    <cellStyle name="Input 7 5 7" xfId="6811" xr:uid="{00000000-0005-0000-0000-00008B1B0000}"/>
    <cellStyle name="Input 7 6" xfId="6812" xr:uid="{00000000-0005-0000-0000-00008C1B0000}"/>
    <cellStyle name="Input 7 6 2" xfId="6813" xr:uid="{00000000-0005-0000-0000-00008D1B0000}"/>
    <cellStyle name="Input 7 6 2 2" xfId="6814" xr:uid="{00000000-0005-0000-0000-00008E1B0000}"/>
    <cellStyle name="Input 7 6 2 3" xfId="6815" xr:uid="{00000000-0005-0000-0000-00008F1B0000}"/>
    <cellStyle name="Input 7 6 2 4" xfId="6816" xr:uid="{00000000-0005-0000-0000-0000901B0000}"/>
    <cellStyle name="Input 7 6 2 5" xfId="6817" xr:uid="{00000000-0005-0000-0000-0000911B0000}"/>
    <cellStyle name="Input 7 6 2 6" xfId="6818" xr:uid="{00000000-0005-0000-0000-0000921B0000}"/>
    <cellStyle name="Input 7 6 3" xfId="6819" xr:uid="{00000000-0005-0000-0000-0000931B0000}"/>
    <cellStyle name="Input 7 6 3 2" xfId="6820" xr:uid="{00000000-0005-0000-0000-0000941B0000}"/>
    <cellStyle name="Input 7 6 4" xfId="6821" xr:uid="{00000000-0005-0000-0000-0000951B0000}"/>
    <cellStyle name="Input 7 6 5" xfId="6822" xr:uid="{00000000-0005-0000-0000-0000961B0000}"/>
    <cellStyle name="Input 7 6 6" xfId="6823" xr:uid="{00000000-0005-0000-0000-0000971B0000}"/>
    <cellStyle name="Input 7 6 7" xfId="6824" xr:uid="{00000000-0005-0000-0000-0000981B0000}"/>
    <cellStyle name="Input 7 7" xfId="6825" xr:uid="{00000000-0005-0000-0000-0000991B0000}"/>
    <cellStyle name="Input 7 7 2" xfId="6826" xr:uid="{00000000-0005-0000-0000-00009A1B0000}"/>
    <cellStyle name="Input 7 7 2 2" xfId="6827" xr:uid="{00000000-0005-0000-0000-00009B1B0000}"/>
    <cellStyle name="Input 7 7 2 3" xfId="6828" xr:uid="{00000000-0005-0000-0000-00009C1B0000}"/>
    <cellStyle name="Input 7 7 2 4" xfId="6829" xr:uid="{00000000-0005-0000-0000-00009D1B0000}"/>
    <cellStyle name="Input 7 7 2 5" xfId="6830" xr:uid="{00000000-0005-0000-0000-00009E1B0000}"/>
    <cellStyle name="Input 7 7 2 6" xfId="6831" xr:uid="{00000000-0005-0000-0000-00009F1B0000}"/>
    <cellStyle name="Input 7 7 3" xfId="6832" xr:uid="{00000000-0005-0000-0000-0000A01B0000}"/>
    <cellStyle name="Input 7 7 3 2" xfId="6833" xr:uid="{00000000-0005-0000-0000-0000A11B0000}"/>
    <cellStyle name="Input 7 7 4" xfId="6834" xr:uid="{00000000-0005-0000-0000-0000A21B0000}"/>
    <cellStyle name="Input 7 7 5" xfId="6835" xr:uid="{00000000-0005-0000-0000-0000A31B0000}"/>
    <cellStyle name="Input 7 7 6" xfId="6836" xr:uid="{00000000-0005-0000-0000-0000A41B0000}"/>
    <cellStyle name="Input 7 7 7" xfId="6837" xr:uid="{00000000-0005-0000-0000-0000A51B0000}"/>
    <cellStyle name="Input 7 8" xfId="6838" xr:uid="{00000000-0005-0000-0000-0000A61B0000}"/>
    <cellStyle name="Input 7 8 2" xfId="6839" xr:uid="{00000000-0005-0000-0000-0000A71B0000}"/>
    <cellStyle name="Input 7 8 2 2" xfId="6840" xr:uid="{00000000-0005-0000-0000-0000A81B0000}"/>
    <cellStyle name="Input 7 8 2 3" xfId="6841" xr:uid="{00000000-0005-0000-0000-0000A91B0000}"/>
    <cellStyle name="Input 7 8 2 4" xfId="6842" xr:uid="{00000000-0005-0000-0000-0000AA1B0000}"/>
    <cellStyle name="Input 7 8 2 5" xfId="6843" xr:uid="{00000000-0005-0000-0000-0000AB1B0000}"/>
    <cellStyle name="Input 7 8 2 6" xfId="6844" xr:uid="{00000000-0005-0000-0000-0000AC1B0000}"/>
    <cellStyle name="Input 7 8 3" xfId="6845" xr:uid="{00000000-0005-0000-0000-0000AD1B0000}"/>
    <cellStyle name="Input 7 8 3 2" xfId="6846" xr:uid="{00000000-0005-0000-0000-0000AE1B0000}"/>
    <cellStyle name="Input 7 8 4" xfId="6847" xr:uid="{00000000-0005-0000-0000-0000AF1B0000}"/>
    <cellStyle name="Input 7 8 5" xfId="6848" xr:uid="{00000000-0005-0000-0000-0000B01B0000}"/>
    <cellStyle name="Input 7 8 6" xfId="6849" xr:uid="{00000000-0005-0000-0000-0000B11B0000}"/>
    <cellStyle name="Input 7 8 7" xfId="6850" xr:uid="{00000000-0005-0000-0000-0000B21B0000}"/>
    <cellStyle name="Input 7 9" xfId="6851" xr:uid="{00000000-0005-0000-0000-0000B31B0000}"/>
    <cellStyle name="Input 7 9 2" xfId="6852" xr:uid="{00000000-0005-0000-0000-0000B41B0000}"/>
    <cellStyle name="Input 7 9 3" xfId="6853" xr:uid="{00000000-0005-0000-0000-0000B51B0000}"/>
    <cellStyle name="Input 7 9 4" xfId="6854" xr:uid="{00000000-0005-0000-0000-0000B61B0000}"/>
    <cellStyle name="Input 7 9 5" xfId="6855" xr:uid="{00000000-0005-0000-0000-0000B71B0000}"/>
    <cellStyle name="Input 7 9 6" xfId="6856" xr:uid="{00000000-0005-0000-0000-0000B81B0000}"/>
    <cellStyle name="Input 7_Subsidy" xfId="6857" xr:uid="{00000000-0005-0000-0000-0000B91B0000}"/>
    <cellStyle name="Input 8" xfId="6858" xr:uid="{00000000-0005-0000-0000-0000BA1B0000}"/>
    <cellStyle name="Input 8 10" xfId="6859" xr:uid="{00000000-0005-0000-0000-0000BB1B0000}"/>
    <cellStyle name="Input 8 10 2" xfId="6860" xr:uid="{00000000-0005-0000-0000-0000BC1B0000}"/>
    <cellStyle name="Input 8 11" xfId="6861" xr:uid="{00000000-0005-0000-0000-0000BD1B0000}"/>
    <cellStyle name="Input 8 12" xfId="6862" xr:uid="{00000000-0005-0000-0000-0000BE1B0000}"/>
    <cellStyle name="Input 8 13" xfId="6863" xr:uid="{00000000-0005-0000-0000-0000BF1B0000}"/>
    <cellStyle name="Input 8 14" xfId="6864" xr:uid="{00000000-0005-0000-0000-0000C01B0000}"/>
    <cellStyle name="Input 8 2" xfId="6865" xr:uid="{00000000-0005-0000-0000-0000C11B0000}"/>
    <cellStyle name="Input 8 2 2" xfId="6866" xr:uid="{00000000-0005-0000-0000-0000C21B0000}"/>
    <cellStyle name="Input 8 2 2 2" xfId="6867" xr:uid="{00000000-0005-0000-0000-0000C31B0000}"/>
    <cellStyle name="Input 8 2 2 2 2" xfId="6868" xr:uid="{00000000-0005-0000-0000-0000C41B0000}"/>
    <cellStyle name="Input 8 2 2 2 3" xfId="6869" xr:uid="{00000000-0005-0000-0000-0000C51B0000}"/>
    <cellStyle name="Input 8 2 2 2 4" xfId="6870" xr:uid="{00000000-0005-0000-0000-0000C61B0000}"/>
    <cellStyle name="Input 8 2 2 2 5" xfId="6871" xr:uid="{00000000-0005-0000-0000-0000C71B0000}"/>
    <cellStyle name="Input 8 2 2 2 6" xfId="6872" xr:uid="{00000000-0005-0000-0000-0000C81B0000}"/>
    <cellStyle name="Input 8 2 2 3" xfId="6873" xr:uid="{00000000-0005-0000-0000-0000C91B0000}"/>
    <cellStyle name="Input 8 2 2 3 2" xfId="6874" xr:uid="{00000000-0005-0000-0000-0000CA1B0000}"/>
    <cellStyle name="Input 8 2 2 4" xfId="6875" xr:uid="{00000000-0005-0000-0000-0000CB1B0000}"/>
    <cellStyle name="Input 8 2 2 5" xfId="6876" xr:uid="{00000000-0005-0000-0000-0000CC1B0000}"/>
    <cellStyle name="Input 8 2 2 6" xfId="6877" xr:uid="{00000000-0005-0000-0000-0000CD1B0000}"/>
    <cellStyle name="Input 8 2 2 7" xfId="6878" xr:uid="{00000000-0005-0000-0000-0000CE1B0000}"/>
    <cellStyle name="Input 8 2 3" xfId="6879" xr:uid="{00000000-0005-0000-0000-0000CF1B0000}"/>
    <cellStyle name="Input 8 2 3 2" xfId="6880" xr:uid="{00000000-0005-0000-0000-0000D01B0000}"/>
    <cellStyle name="Input 8 2 3 3" xfId="6881" xr:uid="{00000000-0005-0000-0000-0000D11B0000}"/>
    <cellStyle name="Input 8 2 3 4" xfId="6882" xr:uid="{00000000-0005-0000-0000-0000D21B0000}"/>
    <cellStyle name="Input 8 2 3 5" xfId="6883" xr:uid="{00000000-0005-0000-0000-0000D31B0000}"/>
    <cellStyle name="Input 8 2 3 6" xfId="6884" xr:uid="{00000000-0005-0000-0000-0000D41B0000}"/>
    <cellStyle name="Input 8 2 4" xfId="6885" xr:uid="{00000000-0005-0000-0000-0000D51B0000}"/>
    <cellStyle name="Input 8 2 4 2" xfId="6886" xr:uid="{00000000-0005-0000-0000-0000D61B0000}"/>
    <cellStyle name="Input 8 2 5" xfId="6887" xr:uid="{00000000-0005-0000-0000-0000D71B0000}"/>
    <cellStyle name="Input 8 2 6" xfId="6888" xr:uid="{00000000-0005-0000-0000-0000D81B0000}"/>
    <cellStyle name="Input 8 2 7" xfId="6889" xr:uid="{00000000-0005-0000-0000-0000D91B0000}"/>
    <cellStyle name="Input 8 2 8" xfId="6890" xr:uid="{00000000-0005-0000-0000-0000DA1B0000}"/>
    <cellStyle name="Input 8 2_Subsidy" xfId="6891" xr:uid="{00000000-0005-0000-0000-0000DB1B0000}"/>
    <cellStyle name="Input 8 3" xfId="6892" xr:uid="{00000000-0005-0000-0000-0000DC1B0000}"/>
    <cellStyle name="Input 8 3 2" xfId="6893" xr:uid="{00000000-0005-0000-0000-0000DD1B0000}"/>
    <cellStyle name="Input 8 3 2 2" xfId="6894" xr:uid="{00000000-0005-0000-0000-0000DE1B0000}"/>
    <cellStyle name="Input 8 3 2 3" xfId="6895" xr:uid="{00000000-0005-0000-0000-0000DF1B0000}"/>
    <cellStyle name="Input 8 3 2 4" xfId="6896" xr:uid="{00000000-0005-0000-0000-0000E01B0000}"/>
    <cellStyle name="Input 8 3 2 5" xfId="6897" xr:uid="{00000000-0005-0000-0000-0000E11B0000}"/>
    <cellStyle name="Input 8 3 2 6" xfId="6898" xr:uid="{00000000-0005-0000-0000-0000E21B0000}"/>
    <cellStyle name="Input 8 3 3" xfId="6899" xr:uid="{00000000-0005-0000-0000-0000E31B0000}"/>
    <cellStyle name="Input 8 3 3 2" xfId="6900" xr:uid="{00000000-0005-0000-0000-0000E41B0000}"/>
    <cellStyle name="Input 8 3 4" xfId="6901" xr:uid="{00000000-0005-0000-0000-0000E51B0000}"/>
    <cellStyle name="Input 8 3 5" xfId="6902" xr:uid="{00000000-0005-0000-0000-0000E61B0000}"/>
    <cellStyle name="Input 8 3 6" xfId="6903" xr:uid="{00000000-0005-0000-0000-0000E71B0000}"/>
    <cellStyle name="Input 8 3 7" xfId="6904" xr:uid="{00000000-0005-0000-0000-0000E81B0000}"/>
    <cellStyle name="Input 8 4" xfId="6905" xr:uid="{00000000-0005-0000-0000-0000E91B0000}"/>
    <cellStyle name="Input 8 4 2" xfId="6906" xr:uid="{00000000-0005-0000-0000-0000EA1B0000}"/>
    <cellStyle name="Input 8 4 2 2" xfId="6907" xr:uid="{00000000-0005-0000-0000-0000EB1B0000}"/>
    <cellStyle name="Input 8 4 2 3" xfId="6908" xr:uid="{00000000-0005-0000-0000-0000EC1B0000}"/>
    <cellStyle name="Input 8 4 2 4" xfId="6909" xr:uid="{00000000-0005-0000-0000-0000ED1B0000}"/>
    <cellStyle name="Input 8 4 2 5" xfId="6910" xr:uid="{00000000-0005-0000-0000-0000EE1B0000}"/>
    <cellStyle name="Input 8 4 2 6" xfId="6911" xr:uid="{00000000-0005-0000-0000-0000EF1B0000}"/>
    <cellStyle name="Input 8 4 3" xfId="6912" xr:uid="{00000000-0005-0000-0000-0000F01B0000}"/>
    <cellStyle name="Input 8 4 3 2" xfId="6913" xr:uid="{00000000-0005-0000-0000-0000F11B0000}"/>
    <cellStyle name="Input 8 4 4" xfId="6914" xr:uid="{00000000-0005-0000-0000-0000F21B0000}"/>
    <cellStyle name="Input 8 4 5" xfId="6915" xr:uid="{00000000-0005-0000-0000-0000F31B0000}"/>
    <cellStyle name="Input 8 4 6" xfId="6916" xr:uid="{00000000-0005-0000-0000-0000F41B0000}"/>
    <cellStyle name="Input 8 4 7" xfId="6917" xr:uid="{00000000-0005-0000-0000-0000F51B0000}"/>
    <cellStyle name="Input 8 5" xfId="6918" xr:uid="{00000000-0005-0000-0000-0000F61B0000}"/>
    <cellStyle name="Input 8 5 2" xfId="6919" xr:uid="{00000000-0005-0000-0000-0000F71B0000}"/>
    <cellStyle name="Input 8 5 2 2" xfId="6920" xr:uid="{00000000-0005-0000-0000-0000F81B0000}"/>
    <cellStyle name="Input 8 5 2 3" xfId="6921" xr:uid="{00000000-0005-0000-0000-0000F91B0000}"/>
    <cellStyle name="Input 8 5 2 4" xfId="6922" xr:uid="{00000000-0005-0000-0000-0000FA1B0000}"/>
    <cellStyle name="Input 8 5 2 5" xfId="6923" xr:uid="{00000000-0005-0000-0000-0000FB1B0000}"/>
    <cellStyle name="Input 8 5 2 6" xfId="6924" xr:uid="{00000000-0005-0000-0000-0000FC1B0000}"/>
    <cellStyle name="Input 8 5 3" xfId="6925" xr:uid="{00000000-0005-0000-0000-0000FD1B0000}"/>
    <cellStyle name="Input 8 5 3 2" xfId="6926" xr:uid="{00000000-0005-0000-0000-0000FE1B0000}"/>
    <cellStyle name="Input 8 5 4" xfId="6927" xr:uid="{00000000-0005-0000-0000-0000FF1B0000}"/>
    <cellStyle name="Input 8 5 5" xfId="6928" xr:uid="{00000000-0005-0000-0000-0000001C0000}"/>
    <cellStyle name="Input 8 5 6" xfId="6929" xr:uid="{00000000-0005-0000-0000-0000011C0000}"/>
    <cellStyle name="Input 8 5 7" xfId="6930" xr:uid="{00000000-0005-0000-0000-0000021C0000}"/>
    <cellStyle name="Input 8 6" xfId="6931" xr:uid="{00000000-0005-0000-0000-0000031C0000}"/>
    <cellStyle name="Input 8 6 2" xfId="6932" xr:uid="{00000000-0005-0000-0000-0000041C0000}"/>
    <cellStyle name="Input 8 6 2 2" xfId="6933" xr:uid="{00000000-0005-0000-0000-0000051C0000}"/>
    <cellStyle name="Input 8 6 2 3" xfId="6934" xr:uid="{00000000-0005-0000-0000-0000061C0000}"/>
    <cellStyle name="Input 8 6 2 4" xfId="6935" xr:uid="{00000000-0005-0000-0000-0000071C0000}"/>
    <cellStyle name="Input 8 6 2 5" xfId="6936" xr:uid="{00000000-0005-0000-0000-0000081C0000}"/>
    <cellStyle name="Input 8 6 2 6" xfId="6937" xr:uid="{00000000-0005-0000-0000-0000091C0000}"/>
    <cellStyle name="Input 8 6 3" xfId="6938" xr:uid="{00000000-0005-0000-0000-00000A1C0000}"/>
    <cellStyle name="Input 8 6 3 2" xfId="6939" xr:uid="{00000000-0005-0000-0000-00000B1C0000}"/>
    <cellStyle name="Input 8 6 4" xfId="6940" xr:uid="{00000000-0005-0000-0000-00000C1C0000}"/>
    <cellStyle name="Input 8 6 5" xfId="6941" xr:uid="{00000000-0005-0000-0000-00000D1C0000}"/>
    <cellStyle name="Input 8 6 6" xfId="6942" xr:uid="{00000000-0005-0000-0000-00000E1C0000}"/>
    <cellStyle name="Input 8 6 7" xfId="6943" xr:uid="{00000000-0005-0000-0000-00000F1C0000}"/>
    <cellStyle name="Input 8 7" xfId="6944" xr:uid="{00000000-0005-0000-0000-0000101C0000}"/>
    <cellStyle name="Input 8 7 2" xfId="6945" xr:uid="{00000000-0005-0000-0000-0000111C0000}"/>
    <cellStyle name="Input 8 7 2 2" xfId="6946" xr:uid="{00000000-0005-0000-0000-0000121C0000}"/>
    <cellStyle name="Input 8 7 2 3" xfId="6947" xr:uid="{00000000-0005-0000-0000-0000131C0000}"/>
    <cellStyle name="Input 8 7 2 4" xfId="6948" xr:uid="{00000000-0005-0000-0000-0000141C0000}"/>
    <cellStyle name="Input 8 7 2 5" xfId="6949" xr:uid="{00000000-0005-0000-0000-0000151C0000}"/>
    <cellStyle name="Input 8 7 2 6" xfId="6950" xr:uid="{00000000-0005-0000-0000-0000161C0000}"/>
    <cellStyle name="Input 8 7 3" xfId="6951" xr:uid="{00000000-0005-0000-0000-0000171C0000}"/>
    <cellStyle name="Input 8 7 3 2" xfId="6952" xr:uid="{00000000-0005-0000-0000-0000181C0000}"/>
    <cellStyle name="Input 8 7 4" xfId="6953" xr:uid="{00000000-0005-0000-0000-0000191C0000}"/>
    <cellStyle name="Input 8 7 5" xfId="6954" xr:uid="{00000000-0005-0000-0000-00001A1C0000}"/>
    <cellStyle name="Input 8 7 6" xfId="6955" xr:uid="{00000000-0005-0000-0000-00001B1C0000}"/>
    <cellStyle name="Input 8 7 7" xfId="6956" xr:uid="{00000000-0005-0000-0000-00001C1C0000}"/>
    <cellStyle name="Input 8 8" xfId="6957" xr:uid="{00000000-0005-0000-0000-00001D1C0000}"/>
    <cellStyle name="Input 8 8 2" xfId="6958" xr:uid="{00000000-0005-0000-0000-00001E1C0000}"/>
    <cellStyle name="Input 8 8 2 2" xfId="6959" xr:uid="{00000000-0005-0000-0000-00001F1C0000}"/>
    <cellStyle name="Input 8 8 2 3" xfId="6960" xr:uid="{00000000-0005-0000-0000-0000201C0000}"/>
    <cellStyle name="Input 8 8 2 4" xfId="6961" xr:uid="{00000000-0005-0000-0000-0000211C0000}"/>
    <cellStyle name="Input 8 8 2 5" xfId="6962" xr:uid="{00000000-0005-0000-0000-0000221C0000}"/>
    <cellStyle name="Input 8 8 2 6" xfId="6963" xr:uid="{00000000-0005-0000-0000-0000231C0000}"/>
    <cellStyle name="Input 8 8 3" xfId="6964" xr:uid="{00000000-0005-0000-0000-0000241C0000}"/>
    <cellStyle name="Input 8 8 3 2" xfId="6965" xr:uid="{00000000-0005-0000-0000-0000251C0000}"/>
    <cellStyle name="Input 8 8 4" xfId="6966" xr:uid="{00000000-0005-0000-0000-0000261C0000}"/>
    <cellStyle name="Input 8 8 5" xfId="6967" xr:uid="{00000000-0005-0000-0000-0000271C0000}"/>
    <cellStyle name="Input 8 8 6" xfId="6968" xr:uid="{00000000-0005-0000-0000-0000281C0000}"/>
    <cellStyle name="Input 8 8 7" xfId="6969" xr:uid="{00000000-0005-0000-0000-0000291C0000}"/>
    <cellStyle name="Input 8 9" xfId="6970" xr:uid="{00000000-0005-0000-0000-00002A1C0000}"/>
    <cellStyle name="Input 8 9 2" xfId="6971" xr:uid="{00000000-0005-0000-0000-00002B1C0000}"/>
    <cellStyle name="Input 8 9 3" xfId="6972" xr:uid="{00000000-0005-0000-0000-00002C1C0000}"/>
    <cellStyle name="Input 8 9 4" xfId="6973" xr:uid="{00000000-0005-0000-0000-00002D1C0000}"/>
    <cellStyle name="Input 8 9 5" xfId="6974" xr:uid="{00000000-0005-0000-0000-00002E1C0000}"/>
    <cellStyle name="Input 8 9 6" xfId="6975" xr:uid="{00000000-0005-0000-0000-00002F1C0000}"/>
    <cellStyle name="Input 8_Subsidy" xfId="6976" xr:uid="{00000000-0005-0000-0000-0000301C0000}"/>
    <cellStyle name="Input 9" xfId="6977" xr:uid="{00000000-0005-0000-0000-0000311C0000}"/>
    <cellStyle name="Input 9 10" xfId="6978" xr:uid="{00000000-0005-0000-0000-0000321C0000}"/>
    <cellStyle name="Input 9 10 2" xfId="6979" xr:uid="{00000000-0005-0000-0000-0000331C0000}"/>
    <cellStyle name="Input 9 11" xfId="6980" xr:uid="{00000000-0005-0000-0000-0000341C0000}"/>
    <cellStyle name="Input 9 12" xfId="6981" xr:uid="{00000000-0005-0000-0000-0000351C0000}"/>
    <cellStyle name="Input 9 13" xfId="6982" xr:uid="{00000000-0005-0000-0000-0000361C0000}"/>
    <cellStyle name="Input 9 14" xfId="6983" xr:uid="{00000000-0005-0000-0000-0000371C0000}"/>
    <cellStyle name="Input 9 2" xfId="6984" xr:uid="{00000000-0005-0000-0000-0000381C0000}"/>
    <cellStyle name="Input 9 2 2" xfId="6985" xr:uid="{00000000-0005-0000-0000-0000391C0000}"/>
    <cellStyle name="Input 9 2 2 2" xfId="6986" xr:uid="{00000000-0005-0000-0000-00003A1C0000}"/>
    <cellStyle name="Input 9 2 2 2 2" xfId="6987" xr:uid="{00000000-0005-0000-0000-00003B1C0000}"/>
    <cellStyle name="Input 9 2 2 2 3" xfId="6988" xr:uid="{00000000-0005-0000-0000-00003C1C0000}"/>
    <cellStyle name="Input 9 2 2 2 4" xfId="6989" xr:uid="{00000000-0005-0000-0000-00003D1C0000}"/>
    <cellStyle name="Input 9 2 2 2 5" xfId="6990" xr:uid="{00000000-0005-0000-0000-00003E1C0000}"/>
    <cellStyle name="Input 9 2 2 2 6" xfId="6991" xr:uid="{00000000-0005-0000-0000-00003F1C0000}"/>
    <cellStyle name="Input 9 2 2 3" xfId="6992" xr:uid="{00000000-0005-0000-0000-0000401C0000}"/>
    <cellStyle name="Input 9 2 2 3 2" xfId="6993" xr:uid="{00000000-0005-0000-0000-0000411C0000}"/>
    <cellStyle name="Input 9 2 2 4" xfId="6994" xr:uid="{00000000-0005-0000-0000-0000421C0000}"/>
    <cellStyle name="Input 9 2 2 5" xfId="6995" xr:uid="{00000000-0005-0000-0000-0000431C0000}"/>
    <cellStyle name="Input 9 2 2 6" xfId="6996" xr:uid="{00000000-0005-0000-0000-0000441C0000}"/>
    <cellStyle name="Input 9 2 2 7" xfId="6997" xr:uid="{00000000-0005-0000-0000-0000451C0000}"/>
    <cellStyle name="Input 9 2 3" xfId="6998" xr:uid="{00000000-0005-0000-0000-0000461C0000}"/>
    <cellStyle name="Input 9 2 3 2" xfId="6999" xr:uid="{00000000-0005-0000-0000-0000471C0000}"/>
    <cellStyle name="Input 9 2 3 3" xfId="7000" xr:uid="{00000000-0005-0000-0000-0000481C0000}"/>
    <cellStyle name="Input 9 2 3 4" xfId="7001" xr:uid="{00000000-0005-0000-0000-0000491C0000}"/>
    <cellStyle name="Input 9 2 3 5" xfId="7002" xr:uid="{00000000-0005-0000-0000-00004A1C0000}"/>
    <cellStyle name="Input 9 2 3 6" xfId="7003" xr:uid="{00000000-0005-0000-0000-00004B1C0000}"/>
    <cellStyle name="Input 9 2 4" xfId="7004" xr:uid="{00000000-0005-0000-0000-00004C1C0000}"/>
    <cellStyle name="Input 9 2 4 2" xfId="7005" xr:uid="{00000000-0005-0000-0000-00004D1C0000}"/>
    <cellStyle name="Input 9 2 5" xfId="7006" xr:uid="{00000000-0005-0000-0000-00004E1C0000}"/>
    <cellStyle name="Input 9 2 6" xfId="7007" xr:uid="{00000000-0005-0000-0000-00004F1C0000}"/>
    <cellStyle name="Input 9 2 7" xfId="7008" xr:uid="{00000000-0005-0000-0000-0000501C0000}"/>
    <cellStyle name="Input 9 2 8" xfId="7009" xr:uid="{00000000-0005-0000-0000-0000511C0000}"/>
    <cellStyle name="Input 9 2_Subsidy" xfId="7010" xr:uid="{00000000-0005-0000-0000-0000521C0000}"/>
    <cellStyle name="Input 9 3" xfId="7011" xr:uid="{00000000-0005-0000-0000-0000531C0000}"/>
    <cellStyle name="Input 9 3 2" xfId="7012" xr:uid="{00000000-0005-0000-0000-0000541C0000}"/>
    <cellStyle name="Input 9 3 2 2" xfId="7013" xr:uid="{00000000-0005-0000-0000-0000551C0000}"/>
    <cellStyle name="Input 9 3 2 3" xfId="7014" xr:uid="{00000000-0005-0000-0000-0000561C0000}"/>
    <cellStyle name="Input 9 3 2 4" xfId="7015" xr:uid="{00000000-0005-0000-0000-0000571C0000}"/>
    <cellStyle name="Input 9 3 2 5" xfId="7016" xr:uid="{00000000-0005-0000-0000-0000581C0000}"/>
    <cellStyle name="Input 9 3 2 6" xfId="7017" xr:uid="{00000000-0005-0000-0000-0000591C0000}"/>
    <cellStyle name="Input 9 3 3" xfId="7018" xr:uid="{00000000-0005-0000-0000-00005A1C0000}"/>
    <cellStyle name="Input 9 3 3 2" xfId="7019" xr:uid="{00000000-0005-0000-0000-00005B1C0000}"/>
    <cellStyle name="Input 9 3 4" xfId="7020" xr:uid="{00000000-0005-0000-0000-00005C1C0000}"/>
    <cellStyle name="Input 9 3 5" xfId="7021" xr:uid="{00000000-0005-0000-0000-00005D1C0000}"/>
    <cellStyle name="Input 9 3 6" xfId="7022" xr:uid="{00000000-0005-0000-0000-00005E1C0000}"/>
    <cellStyle name="Input 9 3 7" xfId="7023" xr:uid="{00000000-0005-0000-0000-00005F1C0000}"/>
    <cellStyle name="Input 9 4" xfId="7024" xr:uid="{00000000-0005-0000-0000-0000601C0000}"/>
    <cellStyle name="Input 9 4 2" xfId="7025" xr:uid="{00000000-0005-0000-0000-0000611C0000}"/>
    <cellStyle name="Input 9 4 2 2" xfId="7026" xr:uid="{00000000-0005-0000-0000-0000621C0000}"/>
    <cellStyle name="Input 9 4 2 3" xfId="7027" xr:uid="{00000000-0005-0000-0000-0000631C0000}"/>
    <cellStyle name="Input 9 4 2 4" xfId="7028" xr:uid="{00000000-0005-0000-0000-0000641C0000}"/>
    <cellStyle name="Input 9 4 2 5" xfId="7029" xr:uid="{00000000-0005-0000-0000-0000651C0000}"/>
    <cellStyle name="Input 9 4 2 6" xfId="7030" xr:uid="{00000000-0005-0000-0000-0000661C0000}"/>
    <cellStyle name="Input 9 4 3" xfId="7031" xr:uid="{00000000-0005-0000-0000-0000671C0000}"/>
    <cellStyle name="Input 9 4 3 2" xfId="7032" xr:uid="{00000000-0005-0000-0000-0000681C0000}"/>
    <cellStyle name="Input 9 4 4" xfId="7033" xr:uid="{00000000-0005-0000-0000-0000691C0000}"/>
    <cellStyle name="Input 9 4 5" xfId="7034" xr:uid="{00000000-0005-0000-0000-00006A1C0000}"/>
    <cellStyle name="Input 9 4 6" xfId="7035" xr:uid="{00000000-0005-0000-0000-00006B1C0000}"/>
    <cellStyle name="Input 9 4 7" xfId="7036" xr:uid="{00000000-0005-0000-0000-00006C1C0000}"/>
    <cellStyle name="Input 9 5" xfId="7037" xr:uid="{00000000-0005-0000-0000-00006D1C0000}"/>
    <cellStyle name="Input 9 5 2" xfId="7038" xr:uid="{00000000-0005-0000-0000-00006E1C0000}"/>
    <cellStyle name="Input 9 5 2 2" xfId="7039" xr:uid="{00000000-0005-0000-0000-00006F1C0000}"/>
    <cellStyle name="Input 9 5 2 3" xfId="7040" xr:uid="{00000000-0005-0000-0000-0000701C0000}"/>
    <cellStyle name="Input 9 5 2 4" xfId="7041" xr:uid="{00000000-0005-0000-0000-0000711C0000}"/>
    <cellStyle name="Input 9 5 2 5" xfId="7042" xr:uid="{00000000-0005-0000-0000-0000721C0000}"/>
    <cellStyle name="Input 9 5 2 6" xfId="7043" xr:uid="{00000000-0005-0000-0000-0000731C0000}"/>
    <cellStyle name="Input 9 5 3" xfId="7044" xr:uid="{00000000-0005-0000-0000-0000741C0000}"/>
    <cellStyle name="Input 9 5 3 2" xfId="7045" xr:uid="{00000000-0005-0000-0000-0000751C0000}"/>
    <cellStyle name="Input 9 5 4" xfId="7046" xr:uid="{00000000-0005-0000-0000-0000761C0000}"/>
    <cellStyle name="Input 9 5 5" xfId="7047" xr:uid="{00000000-0005-0000-0000-0000771C0000}"/>
    <cellStyle name="Input 9 5 6" xfId="7048" xr:uid="{00000000-0005-0000-0000-0000781C0000}"/>
    <cellStyle name="Input 9 5 7" xfId="7049" xr:uid="{00000000-0005-0000-0000-0000791C0000}"/>
    <cellStyle name="Input 9 6" xfId="7050" xr:uid="{00000000-0005-0000-0000-00007A1C0000}"/>
    <cellStyle name="Input 9 6 2" xfId="7051" xr:uid="{00000000-0005-0000-0000-00007B1C0000}"/>
    <cellStyle name="Input 9 6 2 2" xfId="7052" xr:uid="{00000000-0005-0000-0000-00007C1C0000}"/>
    <cellStyle name="Input 9 6 2 3" xfId="7053" xr:uid="{00000000-0005-0000-0000-00007D1C0000}"/>
    <cellStyle name="Input 9 6 2 4" xfId="7054" xr:uid="{00000000-0005-0000-0000-00007E1C0000}"/>
    <cellStyle name="Input 9 6 2 5" xfId="7055" xr:uid="{00000000-0005-0000-0000-00007F1C0000}"/>
    <cellStyle name="Input 9 6 2 6" xfId="7056" xr:uid="{00000000-0005-0000-0000-0000801C0000}"/>
    <cellStyle name="Input 9 6 3" xfId="7057" xr:uid="{00000000-0005-0000-0000-0000811C0000}"/>
    <cellStyle name="Input 9 6 3 2" xfId="7058" xr:uid="{00000000-0005-0000-0000-0000821C0000}"/>
    <cellStyle name="Input 9 6 4" xfId="7059" xr:uid="{00000000-0005-0000-0000-0000831C0000}"/>
    <cellStyle name="Input 9 6 5" xfId="7060" xr:uid="{00000000-0005-0000-0000-0000841C0000}"/>
    <cellStyle name="Input 9 6 6" xfId="7061" xr:uid="{00000000-0005-0000-0000-0000851C0000}"/>
    <cellStyle name="Input 9 6 7" xfId="7062" xr:uid="{00000000-0005-0000-0000-0000861C0000}"/>
    <cellStyle name="Input 9 7" xfId="7063" xr:uid="{00000000-0005-0000-0000-0000871C0000}"/>
    <cellStyle name="Input 9 7 2" xfId="7064" xr:uid="{00000000-0005-0000-0000-0000881C0000}"/>
    <cellStyle name="Input 9 7 2 2" xfId="7065" xr:uid="{00000000-0005-0000-0000-0000891C0000}"/>
    <cellStyle name="Input 9 7 2 3" xfId="7066" xr:uid="{00000000-0005-0000-0000-00008A1C0000}"/>
    <cellStyle name="Input 9 7 2 4" xfId="7067" xr:uid="{00000000-0005-0000-0000-00008B1C0000}"/>
    <cellStyle name="Input 9 7 2 5" xfId="7068" xr:uid="{00000000-0005-0000-0000-00008C1C0000}"/>
    <cellStyle name="Input 9 7 2 6" xfId="7069" xr:uid="{00000000-0005-0000-0000-00008D1C0000}"/>
    <cellStyle name="Input 9 7 3" xfId="7070" xr:uid="{00000000-0005-0000-0000-00008E1C0000}"/>
    <cellStyle name="Input 9 7 3 2" xfId="7071" xr:uid="{00000000-0005-0000-0000-00008F1C0000}"/>
    <cellStyle name="Input 9 7 4" xfId="7072" xr:uid="{00000000-0005-0000-0000-0000901C0000}"/>
    <cellStyle name="Input 9 7 5" xfId="7073" xr:uid="{00000000-0005-0000-0000-0000911C0000}"/>
    <cellStyle name="Input 9 7 6" xfId="7074" xr:uid="{00000000-0005-0000-0000-0000921C0000}"/>
    <cellStyle name="Input 9 7 7" xfId="7075" xr:uid="{00000000-0005-0000-0000-0000931C0000}"/>
    <cellStyle name="Input 9 8" xfId="7076" xr:uid="{00000000-0005-0000-0000-0000941C0000}"/>
    <cellStyle name="Input 9 8 2" xfId="7077" xr:uid="{00000000-0005-0000-0000-0000951C0000}"/>
    <cellStyle name="Input 9 8 2 2" xfId="7078" xr:uid="{00000000-0005-0000-0000-0000961C0000}"/>
    <cellStyle name="Input 9 8 2 3" xfId="7079" xr:uid="{00000000-0005-0000-0000-0000971C0000}"/>
    <cellStyle name="Input 9 8 2 4" xfId="7080" xr:uid="{00000000-0005-0000-0000-0000981C0000}"/>
    <cellStyle name="Input 9 8 2 5" xfId="7081" xr:uid="{00000000-0005-0000-0000-0000991C0000}"/>
    <cellStyle name="Input 9 8 2 6" xfId="7082" xr:uid="{00000000-0005-0000-0000-00009A1C0000}"/>
    <cellStyle name="Input 9 8 3" xfId="7083" xr:uid="{00000000-0005-0000-0000-00009B1C0000}"/>
    <cellStyle name="Input 9 8 3 2" xfId="7084" xr:uid="{00000000-0005-0000-0000-00009C1C0000}"/>
    <cellStyle name="Input 9 8 4" xfId="7085" xr:uid="{00000000-0005-0000-0000-00009D1C0000}"/>
    <cellStyle name="Input 9 8 5" xfId="7086" xr:uid="{00000000-0005-0000-0000-00009E1C0000}"/>
    <cellStyle name="Input 9 8 6" xfId="7087" xr:uid="{00000000-0005-0000-0000-00009F1C0000}"/>
    <cellStyle name="Input 9 8 7" xfId="7088" xr:uid="{00000000-0005-0000-0000-0000A01C0000}"/>
    <cellStyle name="Input 9 9" xfId="7089" xr:uid="{00000000-0005-0000-0000-0000A11C0000}"/>
    <cellStyle name="Input 9 9 2" xfId="7090" xr:uid="{00000000-0005-0000-0000-0000A21C0000}"/>
    <cellStyle name="Input 9 9 3" xfId="7091" xr:uid="{00000000-0005-0000-0000-0000A31C0000}"/>
    <cellStyle name="Input 9 9 4" xfId="7092" xr:uid="{00000000-0005-0000-0000-0000A41C0000}"/>
    <cellStyle name="Input 9 9 5" xfId="7093" xr:uid="{00000000-0005-0000-0000-0000A51C0000}"/>
    <cellStyle name="Input 9 9 6" xfId="7094" xr:uid="{00000000-0005-0000-0000-0000A61C0000}"/>
    <cellStyle name="Input 9_Subsidy" xfId="7095" xr:uid="{00000000-0005-0000-0000-0000A71C0000}"/>
    <cellStyle name="InputCells" xfId="7096" xr:uid="{00000000-0005-0000-0000-0000A81C0000}"/>
    <cellStyle name="InputNumber" xfId="7097" xr:uid="{00000000-0005-0000-0000-0000A91C0000}"/>
    <cellStyle name="InputPercentage" xfId="7098" xr:uid="{00000000-0005-0000-0000-0000AA1C0000}"/>
    <cellStyle name="InputText" xfId="7099" xr:uid="{00000000-0005-0000-0000-0000AB1C0000}"/>
    <cellStyle name="InputText 2" xfId="7100" xr:uid="{00000000-0005-0000-0000-0000AC1C0000}"/>
    <cellStyle name="InputText 3" xfId="7101" xr:uid="{00000000-0005-0000-0000-0000AD1C0000}"/>
    <cellStyle name="InputText 3 2" xfId="7102" xr:uid="{00000000-0005-0000-0000-0000AE1C0000}"/>
    <cellStyle name="InputText 3 3" xfId="7103" xr:uid="{00000000-0005-0000-0000-0000AF1C0000}"/>
    <cellStyle name="InputText 3 3 2" xfId="7104" xr:uid="{00000000-0005-0000-0000-0000B01C0000}"/>
    <cellStyle name="InputText 4" xfId="7105" xr:uid="{00000000-0005-0000-0000-0000B11C0000}"/>
    <cellStyle name="InputText 4 2" xfId="7106" xr:uid="{00000000-0005-0000-0000-0000B21C0000}"/>
    <cellStyle name="InputText_Gas Flow Dynamics" xfId="7107" xr:uid="{00000000-0005-0000-0000-0000B31C0000}"/>
    <cellStyle name="InputValue" xfId="7108" xr:uid="{00000000-0005-0000-0000-0000B41C0000}"/>
    <cellStyle name="InputValue 2" xfId="7109" xr:uid="{00000000-0005-0000-0000-0000B51C0000}"/>
    <cellStyle name="InputValue_Banding" xfId="7110" xr:uid="{00000000-0005-0000-0000-0000B61C0000}"/>
    <cellStyle name="IntermediateCalc_RP" xfId="7111" xr:uid="{00000000-0005-0000-0000-0000B71C0000}"/>
    <cellStyle name="Italic" xfId="7112" xr:uid="{00000000-0005-0000-0000-0000B81C0000}"/>
    <cellStyle name="Italic 2" xfId="7113" xr:uid="{00000000-0005-0000-0000-0000B91C0000}"/>
    <cellStyle name="Italic 2 2" xfId="7114" xr:uid="{00000000-0005-0000-0000-0000BA1C0000}"/>
    <cellStyle name="LABEL Normal" xfId="7115" xr:uid="{00000000-0005-0000-0000-0000BB1C0000}"/>
    <cellStyle name="Label_RP" xfId="7116" xr:uid="{00000000-0005-0000-0000-0000BC1C0000}"/>
    <cellStyle name="LabelIntersect" xfId="8203" xr:uid="{818D2597-70CA-4815-99A9-0D8BBC3C114C}"/>
    <cellStyle name="LabelLeft" xfId="8204" xr:uid="{A4903119-3D9C-4DE7-8AC3-D3CF76963E63}"/>
    <cellStyle name="LabelTop" xfId="8205" xr:uid="{42214E47-4EAE-452C-905B-79DB1FF60651}"/>
    <cellStyle name="Linked Cell 2" xfId="7117" xr:uid="{00000000-0005-0000-0000-0000BD1C0000}"/>
    <cellStyle name="Linked Cell 2 2" xfId="7118" xr:uid="{00000000-0005-0000-0000-0000BE1C0000}"/>
    <cellStyle name="Linked Cell 2 3" xfId="7119" xr:uid="{00000000-0005-0000-0000-0000BF1C0000}"/>
    <cellStyle name="Linked Cell 3" xfId="7120" xr:uid="{00000000-0005-0000-0000-0000C01C0000}"/>
    <cellStyle name="Linked Cell 4" xfId="7121" xr:uid="{00000000-0005-0000-0000-0000C11C0000}"/>
    <cellStyle name="Linked data" xfId="7122" xr:uid="{00000000-0005-0000-0000-0000C21C0000}"/>
    <cellStyle name="Linked data 2" xfId="7123" xr:uid="{00000000-0005-0000-0000-0000C31C0000}"/>
    <cellStyle name="Linked data 3" xfId="7124" xr:uid="{00000000-0005-0000-0000-0000C41C0000}"/>
    <cellStyle name="LinkedCell_RP" xfId="7125" xr:uid="{00000000-0005-0000-0000-0000C51C0000}"/>
    <cellStyle name="LinkedCellLbl_RP" xfId="7126" xr:uid="{00000000-0005-0000-0000-0000C61C0000}"/>
    <cellStyle name="LinkedData" xfId="7127" xr:uid="{00000000-0005-0000-0000-0000C71C0000}"/>
    <cellStyle name="Mdollar" xfId="7128" xr:uid="{00000000-0005-0000-0000-0000C81C0000}"/>
    <cellStyle name="Mdollar 2" xfId="7129" xr:uid="{00000000-0005-0000-0000-0000C91C0000}"/>
    <cellStyle name="Mdollar 2 2" xfId="7130" xr:uid="{00000000-0005-0000-0000-0000CA1C0000}"/>
    <cellStyle name="Meta" xfId="7131" xr:uid="{00000000-0005-0000-0000-0000CB1C0000}"/>
    <cellStyle name="Meta 2" xfId="7132" xr:uid="{00000000-0005-0000-0000-0000CC1C0000}"/>
    <cellStyle name="Meta 2 2" xfId="7133" xr:uid="{00000000-0005-0000-0000-0000CD1C0000}"/>
    <cellStyle name="Meta 2 2 2" xfId="7134" xr:uid="{00000000-0005-0000-0000-0000CE1C0000}"/>
    <cellStyle name="Meta 2 3" xfId="7135" xr:uid="{00000000-0005-0000-0000-0000CF1C0000}"/>
    <cellStyle name="Meta 3" xfId="7136" xr:uid="{00000000-0005-0000-0000-0000D01C0000}"/>
    <cellStyle name="Meta 3 2" xfId="7137" xr:uid="{00000000-0005-0000-0000-0000D11C0000}"/>
    <cellStyle name="Meta 4" xfId="7138" xr:uid="{00000000-0005-0000-0000-0000D21C0000}"/>
    <cellStyle name="Meta 4 2" xfId="7139" xr:uid="{00000000-0005-0000-0000-0000D31C0000}"/>
    <cellStyle name="Meta 5" xfId="7140" xr:uid="{00000000-0005-0000-0000-0000D41C0000}"/>
    <cellStyle name="Meta 6" xfId="7141" xr:uid="{00000000-0005-0000-0000-0000D51C0000}"/>
    <cellStyle name="Meta 7" xfId="7142" xr:uid="{00000000-0005-0000-0000-0000D61C0000}"/>
    <cellStyle name="Meta_1" xfId="7143" xr:uid="{00000000-0005-0000-0000-0000D71C0000}"/>
    <cellStyle name="Mik" xfId="8206" xr:uid="{D9256190-C831-4802-A2E4-7B60E1CE637F}"/>
    <cellStyle name="Mik 2" xfId="8207" xr:uid="{0B3EB177-5000-40B9-8487-9F2BCB4629BE}"/>
    <cellStyle name="Mik_For fiscal tables" xfId="8208" xr:uid="{F0BF4BCF-110A-4817-BD6F-A861C1DCDCCA}"/>
    <cellStyle name="Millares [0]_ANEXOA1-1" xfId="7144" xr:uid="{00000000-0005-0000-0000-0000D81C0000}"/>
    <cellStyle name="Millares_ANEXOA1-1" xfId="7145" xr:uid="{00000000-0005-0000-0000-0000D91C0000}"/>
    <cellStyle name="Moneda [0]_ANEXOA1-1" xfId="7146" xr:uid="{00000000-0005-0000-0000-0000DA1C0000}"/>
    <cellStyle name="Moneda_ANEXOA1-1" xfId="7147" xr:uid="{00000000-0005-0000-0000-0000DB1C0000}"/>
    <cellStyle name="MonthYears" xfId="7148" xr:uid="{00000000-0005-0000-0000-0000DC1C0000}"/>
    <cellStyle name="N" xfId="8209" xr:uid="{617A78B0-0439-4FCC-BFDA-C8831E2AB116}"/>
    <cellStyle name="N 2" xfId="8210" xr:uid="{0A9329C1-E75E-4DD8-8C8C-EC291BCA4505}"/>
    <cellStyle name="NERA_Header0" xfId="7149" xr:uid="{00000000-0005-0000-0000-0000DD1C0000}"/>
    <cellStyle name="Neutral 2" xfId="7150" xr:uid="{00000000-0005-0000-0000-0000DE1C0000}"/>
    <cellStyle name="Neutral 2 2" xfId="7151" xr:uid="{00000000-0005-0000-0000-0000DF1C0000}"/>
    <cellStyle name="Neutral 2 3" xfId="7152" xr:uid="{00000000-0005-0000-0000-0000E01C0000}"/>
    <cellStyle name="Neutral 3" xfId="7153" xr:uid="{00000000-0005-0000-0000-0000E11C0000}"/>
    <cellStyle name="Neutral 4" xfId="7154" xr:uid="{00000000-0005-0000-0000-0000E21C0000}"/>
    <cellStyle name="No highlight" xfId="7155" xr:uid="{00000000-0005-0000-0000-0000E31C0000}"/>
    <cellStyle name="No highlight 2" xfId="7156" xr:uid="{00000000-0005-0000-0000-0000E41C0000}"/>
    <cellStyle name="No highlight 3" xfId="7157" xr:uid="{00000000-0005-0000-0000-0000E51C0000}"/>
    <cellStyle name="Normal" xfId="0" builtinId="0"/>
    <cellStyle name="Normal - Style1" xfId="7158" xr:uid="{00000000-0005-0000-0000-0000E71C0000}"/>
    <cellStyle name="Normal - Style1 2" xfId="8211" xr:uid="{7A7775EC-1014-4EFC-907A-977667FA57E5}"/>
    <cellStyle name="Normal - Style2" xfId="8212" xr:uid="{6B265F56-0367-406A-BB1C-C72A92201DB0}"/>
    <cellStyle name="Normal - Style3" xfId="8213" xr:uid="{06D193D7-251B-462B-875C-82E471885178}"/>
    <cellStyle name="Normal - Style4" xfId="8214" xr:uid="{0E94270B-1CD2-40BA-BCB7-DA920B990492}"/>
    <cellStyle name="Normal - Style5" xfId="8215" xr:uid="{B9903467-8847-478B-B125-4DE388BCD664}"/>
    <cellStyle name="Normal [0]" xfId="7159" xr:uid="{00000000-0005-0000-0000-0000E81C0000}"/>
    <cellStyle name="Normal [2]" xfId="7160" xr:uid="{00000000-0005-0000-0000-0000E91C0000}"/>
    <cellStyle name="Normal 10" xfId="7161" xr:uid="{00000000-0005-0000-0000-0000EA1C0000}"/>
    <cellStyle name="Normal 10 2" xfId="6" xr:uid="{00000000-0005-0000-0000-0000EB1C0000}"/>
    <cellStyle name="Normal 10 2 2" xfId="7162" xr:uid="{00000000-0005-0000-0000-0000EC1C0000}"/>
    <cellStyle name="Normal 10 2 4" xfId="8149" xr:uid="{00000000-0005-0000-0000-0000ED1C0000}"/>
    <cellStyle name="Normal 10 3" xfId="7163" xr:uid="{00000000-0005-0000-0000-0000EE1C0000}"/>
    <cellStyle name="Normal 10 4" xfId="8397" xr:uid="{E8AB5CEB-3DCE-4814-BCBA-0A646B34A38E}"/>
    <cellStyle name="Normal 10 5" xfId="8216" xr:uid="{8CBA43F3-4EAE-4D7E-94CE-ACC11C532C24}"/>
    <cellStyle name="Normal 10_Pan_Europe_Datafile_2012_H2" xfId="7164" xr:uid="{00000000-0005-0000-0000-0000EF1C0000}"/>
    <cellStyle name="Normal 11" xfId="7165" xr:uid="{00000000-0005-0000-0000-0000F01C0000}"/>
    <cellStyle name="Normal 11 2" xfId="7166" xr:uid="{00000000-0005-0000-0000-0000F11C0000}"/>
    <cellStyle name="Normal 11 3" xfId="8217" xr:uid="{7419F75C-9057-4B88-87AE-87C83A70555D}"/>
    <cellStyle name="Normal 11_Pan_Europe_Datafile_2012_H2" xfId="7167" xr:uid="{00000000-0005-0000-0000-0000F21C0000}"/>
    <cellStyle name="Normal 12" xfId="7168" xr:uid="{00000000-0005-0000-0000-0000F31C0000}"/>
    <cellStyle name="Normal 12 2" xfId="8218" xr:uid="{C0C76613-64CD-472F-AA55-329C2760C109}"/>
    <cellStyle name="Normal 13" xfId="7169" xr:uid="{00000000-0005-0000-0000-0000F41C0000}"/>
    <cellStyle name="Normal 13 2" xfId="8219" xr:uid="{B4955FB9-E65F-4C78-ABE7-A15D63681AFB}"/>
    <cellStyle name="Normal 14" xfId="7170" xr:uid="{00000000-0005-0000-0000-0000F51C0000}"/>
    <cellStyle name="Normal 14 2" xfId="8220" xr:uid="{CD04E467-ACCA-41DE-98BD-7E65200F1531}"/>
    <cellStyle name="Normal 15" xfId="7171" xr:uid="{00000000-0005-0000-0000-0000F61C0000}"/>
    <cellStyle name="Normal 15 2" xfId="8221" xr:uid="{6ADE00B9-B33E-4080-9A96-FA7115E13E33}"/>
    <cellStyle name="Normal 16" xfId="7172" xr:uid="{00000000-0005-0000-0000-0000F71C0000}"/>
    <cellStyle name="Normal 16 2" xfId="8222" xr:uid="{0C9A6B9A-4723-4E77-9B27-C40B249ABF35}"/>
    <cellStyle name="Normal 17" xfId="7173" xr:uid="{00000000-0005-0000-0000-0000F81C0000}"/>
    <cellStyle name="Normal 17 2" xfId="8223" xr:uid="{345B26B3-24A7-4F2F-B7B1-0F7BC4284693}"/>
    <cellStyle name="Normal 18" xfId="7174" xr:uid="{00000000-0005-0000-0000-0000F91C0000}"/>
    <cellStyle name="Normal 18 2" xfId="8224" xr:uid="{0E09F2E5-FC28-465B-BCF9-B25348F3BFD2}"/>
    <cellStyle name="Normal 19" xfId="7175" xr:uid="{00000000-0005-0000-0000-0000FA1C0000}"/>
    <cellStyle name="Normal 19 2" xfId="8225" xr:uid="{58D6FFEA-1D5E-45CD-A655-C33F3D98DE24}"/>
    <cellStyle name="Normal 2" xfId="9" xr:uid="{00000000-0005-0000-0000-0000FB1C0000}"/>
    <cellStyle name="Normal 2 2" xfId="7176" xr:uid="{00000000-0005-0000-0000-0000FC1C0000}"/>
    <cellStyle name="Normal 2 2 2" xfId="7177" xr:uid="{00000000-0005-0000-0000-0000FD1C0000}"/>
    <cellStyle name="Normal 2 2 2 12" xfId="5" xr:uid="{00000000-0005-0000-0000-0000FE1C0000}"/>
    <cellStyle name="Normal 2 2 2 2" xfId="7178" xr:uid="{00000000-0005-0000-0000-0000FF1C0000}"/>
    <cellStyle name="Normal 2 2 3" xfId="7179" xr:uid="{00000000-0005-0000-0000-0000001D0000}"/>
    <cellStyle name="Normal 2 2 4" xfId="7180" xr:uid="{00000000-0005-0000-0000-0000011D0000}"/>
    <cellStyle name="Normal 2 2 5" xfId="8226" xr:uid="{6B870BA3-0F38-43DE-8ED3-7D89BADEDDB3}"/>
    <cellStyle name="Normal 2 3" xfId="7181" xr:uid="{00000000-0005-0000-0000-0000021D0000}"/>
    <cellStyle name="Normal 2 3 2" xfId="7182" xr:uid="{00000000-0005-0000-0000-0000031D0000}"/>
    <cellStyle name="Normal 2 3 3" xfId="7183" xr:uid="{00000000-0005-0000-0000-0000041D0000}"/>
    <cellStyle name="Normal 2 3 4" xfId="7184" xr:uid="{00000000-0005-0000-0000-0000051D0000}"/>
    <cellStyle name="Normal 2 4" xfId="7185" xr:uid="{00000000-0005-0000-0000-0000061D0000}"/>
    <cellStyle name="Normal 2 5" xfId="7186" xr:uid="{00000000-0005-0000-0000-0000071D0000}"/>
    <cellStyle name="Normal 2 5 2" xfId="7187" xr:uid="{00000000-0005-0000-0000-0000081D0000}"/>
    <cellStyle name="Normal 2 5 3" xfId="7188" xr:uid="{00000000-0005-0000-0000-0000091D0000}"/>
    <cellStyle name="Normal 2 6" xfId="7189" xr:uid="{00000000-0005-0000-0000-00000A1D0000}"/>
    <cellStyle name="Normal 2 7" xfId="7190" xr:uid="{00000000-0005-0000-0000-00000B1D0000}"/>
    <cellStyle name="Normal 2 8" xfId="7894" xr:uid="{00000000-0005-0000-0000-00000C1D0000}"/>
    <cellStyle name="Normal 2_20" xfId="7191" xr:uid="{00000000-0005-0000-0000-00000D1D0000}"/>
    <cellStyle name="Normal 20" xfId="7192" xr:uid="{00000000-0005-0000-0000-00000E1D0000}"/>
    <cellStyle name="Normal 20 2" xfId="7193" xr:uid="{00000000-0005-0000-0000-00000F1D0000}"/>
    <cellStyle name="Normal 20 3" xfId="8227" xr:uid="{14282B63-F509-4A93-8EC5-012D52F0EABA}"/>
    <cellStyle name="Normal 21" xfId="7194" xr:uid="{00000000-0005-0000-0000-0000101D0000}"/>
    <cellStyle name="Normal 21 2" xfId="7195" xr:uid="{00000000-0005-0000-0000-0000111D0000}"/>
    <cellStyle name="Normal 21_Copy of Fiscal Tables" xfId="8228" xr:uid="{DFEAABF8-CDED-4DC5-8A33-09B3672913F9}"/>
    <cellStyle name="Normal 22" xfId="7196" xr:uid="{00000000-0005-0000-0000-0000121D0000}"/>
    <cellStyle name="Normal 22 2" xfId="7197" xr:uid="{00000000-0005-0000-0000-0000131D0000}"/>
    <cellStyle name="Normal 22 2 2" xfId="7198" xr:uid="{00000000-0005-0000-0000-0000141D0000}"/>
    <cellStyle name="Normal 22_Copy of Fiscal Tables" xfId="8229" xr:uid="{82B8D0C3-F7B8-43DD-874E-F2C401C76461}"/>
    <cellStyle name="Normal 23" xfId="7199" xr:uid="{00000000-0005-0000-0000-0000151D0000}"/>
    <cellStyle name="Normal 23 2" xfId="7200" xr:uid="{00000000-0005-0000-0000-0000161D0000}"/>
    <cellStyle name="Normal 24" xfId="7201" xr:uid="{00000000-0005-0000-0000-0000171D0000}"/>
    <cellStyle name="Normal 24 2" xfId="7202" xr:uid="{00000000-0005-0000-0000-0000181D0000}"/>
    <cellStyle name="Normal 24 2 2" xfId="8231" xr:uid="{160261E8-E3ED-47ED-B84E-03ADC9D3FDC4}"/>
    <cellStyle name="Normal 24 3" xfId="8230" xr:uid="{42F58DB0-5AD5-485A-B221-DF10C67477E3}"/>
    <cellStyle name="Normal 25" xfId="7203" xr:uid="{00000000-0005-0000-0000-0000191D0000}"/>
    <cellStyle name="Normal 25 2" xfId="7204" xr:uid="{00000000-0005-0000-0000-00001A1D0000}"/>
    <cellStyle name="Normal 25 2 2" xfId="7205" xr:uid="{00000000-0005-0000-0000-00001B1D0000}"/>
    <cellStyle name="Normal 25 2 3" xfId="8233" xr:uid="{817D38C9-BA9D-4D5F-9B22-BE35AC54FAAF}"/>
    <cellStyle name="Normal 25 3" xfId="8232" xr:uid="{59FFFAF2-CD13-4551-8576-35DBD7072D37}"/>
    <cellStyle name="Normal 26" xfId="7206" xr:uid="{00000000-0005-0000-0000-00001C1D0000}"/>
    <cellStyle name="Normal 26 2" xfId="7207" xr:uid="{00000000-0005-0000-0000-00001D1D0000}"/>
    <cellStyle name="Normal 26 2 2" xfId="7208" xr:uid="{00000000-0005-0000-0000-00001E1D0000}"/>
    <cellStyle name="Normal 26 2 3" xfId="8235" xr:uid="{023AC2C2-C3D3-4BDF-B378-51550EA4ACBA}"/>
    <cellStyle name="Normal 26 3" xfId="8234" xr:uid="{64DC0DE4-65C0-447B-A537-90038E8FB003}"/>
    <cellStyle name="Normal 27" xfId="7209" xr:uid="{00000000-0005-0000-0000-00001F1D0000}"/>
    <cellStyle name="Normal 27 2" xfId="7210" xr:uid="{00000000-0005-0000-0000-0000201D0000}"/>
    <cellStyle name="Normal 27 2 2" xfId="7211" xr:uid="{00000000-0005-0000-0000-0000211D0000}"/>
    <cellStyle name="Normal 27 2 3" xfId="8237" xr:uid="{A0AE2709-7015-4555-A496-EDBCF964E067}"/>
    <cellStyle name="Normal 27 3" xfId="8236" xr:uid="{68E3FBE4-6ACC-4B51-A359-306E3EB722B8}"/>
    <cellStyle name="Normal 28" xfId="7212" xr:uid="{00000000-0005-0000-0000-0000221D0000}"/>
    <cellStyle name="Normal 28 2" xfId="7213" xr:uid="{00000000-0005-0000-0000-0000231D0000}"/>
    <cellStyle name="Normal 28 2 2" xfId="8239" xr:uid="{AECC5FFA-C519-442F-9181-CBABB63A9149}"/>
    <cellStyle name="Normal 28 3" xfId="8238" xr:uid="{D0EF3ED5-EA89-4959-80A3-AEC670EBF87A}"/>
    <cellStyle name="Normal 29" xfId="7214" xr:uid="{00000000-0005-0000-0000-0000241D0000}"/>
    <cellStyle name="Normal 29 2" xfId="7215" xr:uid="{00000000-0005-0000-0000-0000251D0000}"/>
    <cellStyle name="Normal 29 2 2" xfId="8241" xr:uid="{4CF92C22-F715-465E-9A5F-E8DF46068D8A}"/>
    <cellStyle name="Normal 29 3" xfId="8240" xr:uid="{819FB1A4-B17E-4CAA-9A63-7E3BD92EEFEB}"/>
    <cellStyle name="Normal 3" xfId="14" xr:uid="{00000000-0005-0000-0000-0000261D0000}"/>
    <cellStyle name="Normal 3 10" xfId="7895" xr:uid="{00000000-0005-0000-0000-0000271D0000}"/>
    <cellStyle name="Normal 3 11" xfId="8242" xr:uid="{22D09E57-0B8A-4ACB-9637-BDD6C70831EE}"/>
    <cellStyle name="Normal 3 2" xfId="7216" xr:uid="{00000000-0005-0000-0000-0000281D0000}"/>
    <cellStyle name="Normal 3 2 2" xfId="7217" xr:uid="{00000000-0005-0000-0000-0000291D0000}"/>
    <cellStyle name="Normal 3 2 3" xfId="8243" xr:uid="{0188E4A1-EA58-41CB-8A07-013808DC0B18}"/>
    <cellStyle name="Normal 3 3" xfId="7218" xr:uid="{00000000-0005-0000-0000-00002A1D0000}"/>
    <cellStyle name="Normal 3 3 2" xfId="7219" xr:uid="{00000000-0005-0000-0000-00002B1D0000}"/>
    <cellStyle name="Normal 3 4" xfId="7220" xr:uid="{00000000-0005-0000-0000-00002C1D0000}"/>
    <cellStyle name="Normal 3 4 2" xfId="7221" xr:uid="{00000000-0005-0000-0000-00002D1D0000}"/>
    <cellStyle name="Normal 3 5" xfId="7222" xr:uid="{00000000-0005-0000-0000-00002E1D0000}"/>
    <cellStyle name="Normal 3 6" xfId="7223" xr:uid="{00000000-0005-0000-0000-00002F1D0000}"/>
    <cellStyle name="Normal 3 6 2" xfId="7224" xr:uid="{00000000-0005-0000-0000-0000301D0000}"/>
    <cellStyle name="Normal 3 7" xfId="7225" xr:uid="{00000000-0005-0000-0000-0000311D0000}"/>
    <cellStyle name="Normal 3 8" xfId="7226" xr:uid="{00000000-0005-0000-0000-0000321D0000}"/>
    <cellStyle name="Normal 3 9" xfId="7227" xr:uid="{00000000-0005-0000-0000-0000331D0000}"/>
    <cellStyle name="Normal 3_asset sales" xfId="8244" xr:uid="{5AD5D0DE-FB3B-47AF-8B47-3085D55B3FF4}"/>
    <cellStyle name="Normal 30" xfId="7228" xr:uid="{00000000-0005-0000-0000-0000351D0000}"/>
    <cellStyle name="Normal 30 2" xfId="7229" xr:uid="{00000000-0005-0000-0000-0000361D0000}"/>
    <cellStyle name="Normal 30 2 2" xfId="8246" xr:uid="{6E4455B5-FBAC-42EC-B1FC-2FA8CCD76F3C}"/>
    <cellStyle name="Normal 30 3" xfId="8245" xr:uid="{99638AD7-5ADD-4472-8532-C764ADFA2DED}"/>
    <cellStyle name="Normal 31" xfId="7230" xr:uid="{00000000-0005-0000-0000-0000371D0000}"/>
    <cellStyle name="Normal 31 2" xfId="7231" xr:uid="{00000000-0005-0000-0000-0000381D0000}"/>
    <cellStyle name="Normal 31 2 2" xfId="8248" xr:uid="{BB620542-44E9-40E8-A49E-5C495CA728CA}"/>
    <cellStyle name="Normal 31 3" xfId="8247" xr:uid="{945F8150-D7BC-459F-A3AF-42E943EDCB97}"/>
    <cellStyle name="Normal 32" xfId="7232" xr:uid="{00000000-0005-0000-0000-0000391D0000}"/>
    <cellStyle name="Normal 32 2" xfId="8250" xr:uid="{2B2024A0-8900-474B-8CE1-C2405C4F7F27}"/>
    <cellStyle name="Normal 32 3" xfId="8249" xr:uid="{C1DC7082-89F6-429C-9B8A-9636D3CE82C4}"/>
    <cellStyle name="Normal 33" xfId="7233" xr:uid="{00000000-0005-0000-0000-00003A1D0000}"/>
    <cellStyle name="Normal 33 2" xfId="8252" xr:uid="{22B1ED9A-FFE0-406F-8E2F-629B755F3BFB}"/>
    <cellStyle name="Normal 33 3" xfId="8251" xr:uid="{CAFF6506-321F-4755-BE42-86DBE32E3993}"/>
    <cellStyle name="Normal 34" xfId="7234" xr:uid="{00000000-0005-0000-0000-00003B1D0000}"/>
    <cellStyle name="Normal 34 2" xfId="8254" xr:uid="{F4467384-36B7-4981-9036-E0A5D879E6CA}"/>
    <cellStyle name="Normal 34 3" xfId="8253" xr:uid="{F0685C36-9B98-498B-914A-09863BF5B4EB}"/>
    <cellStyle name="Normal 35" xfId="7235" xr:uid="{00000000-0005-0000-0000-00003C1D0000}"/>
    <cellStyle name="Normal 35 2" xfId="8256" xr:uid="{4F1F8A10-F3E2-4A6D-B178-EA286E3328CC}"/>
    <cellStyle name="Normal 35 3" xfId="8255" xr:uid="{A39141E4-87E4-4914-B118-0E813003740C}"/>
    <cellStyle name="Normal 36" xfId="7236" xr:uid="{00000000-0005-0000-0000-00003D1D0000}"/>
    <cellStyle name="Normal 36 2" xfId="8257" xr:uid="{53A1AF81-E21A-4529-B4CC-3074DCD1C664}"/>
    <cellStyle name="Normal 37" xfId="7237" xr:uid="{00000000-0005-0000-0000-00003E1D0000}"/>
    <cellStyle name="Normal 37 2" xfId="8258" xr:uid="{48D64B15-6F75-48D8-8D8C-61516C8B2549}"/>
    <cellStyle name="Normal 38" xfId="7238" xr:uid="{00000000-0005-0000-0000-00003F1D0000}"/>
    <cellStyle name="Normal 38 2" xfId="7239" xr:uid="{00000000-0005-0000-0000-0000401D0000}"/>
    <cellStyle name="Normal 38 3" xfId="8259" xr:uid="{00FFB207-2C6A-4262-9463-7DF10CA4B84B}"/>
    <cellStyle name="Normal 39" xfId="7240" xr:uid="{00000000-0005-0000-0000-0000411D0000}"/>
    <cellStyle name="Normal 39 2" xfId="7241" xr:uid="{00000000-0005-0000-0000-0000421D0000}"/>
    <cellStyle name="Normal 39 3" xfId="8260" xr:uid="{98EE9495-AF58-4960-9ED5-7E5FBB137871}"/>
    <cellStyle name="Normal 4" xfId="7242" xr:uid="{00000000-0005-0000-0000-0000431D0000}"/>
    <cellStyle name="Normal 4 2" xfId="7243" xr:uid="{00000000-0005-0000-0000-0000441D0000}"/>
    <cellStyle name="Normal 4 2 2" xfId="7244" xr:uid="{00000000-0005-0000-0000-0000451D0000}"/>
    <cellStyle name="Normal 4 3" xfId="7245" xr:uid="{00000000-0005-0000-0000-0000461D0000}"/>
    <cellStyle name="Normal 4 3 2" xfId="7246" xr:uid="{00000000-0005-0000-0000-0000471D0000}"/>
    <cellStyle name="Normal 4 4" xfId="7247" xr:uid="{00000000-0005-0000-0000-0000481D0000}"/>
    <cellStyle name="Normal 4 5" xfId="7248" xr:uid="{00000000-0005-0000-0000-0000491D0000}"/>
    <cellStyle name="Normal 4 6" xfId="7249" xr:uid="{00000000-0005-0000-0000-00004A1D0000}"/>
    <cellStyle name="Normal 4 7" xfId="7906" xr:uid="{00000000-0005-0000-0000-00004B1D0000}"/>
    <cellStyle name="Normal 4_Pan_Europe_Datafile_2012_H2" xfId="7250" xr:uid="{00000000-0005-0000-0000-00004C1D0000}"/>
    <cellStyle name="Normal 40" xfId="7251" xr:uid="{00000000-0005-0000-0000-00004D1D0000}"/>
    <cellStyle name="Normal 40 2" xfId="8261" xr:uid="{160A117E-9D85-4752-90B4-509197A8B4B1}"/>
    <cellStyle name="Normal 41" xfId="7252" xr:uid="{00000000-0005-0000-0000-00004E1D0000}"/>
    <cellStyle name="Normal 41 2" xfId="8262" xr:uid="{8881CC34-9EF0-4D1F-B6C2-FB06C4583F79}"/>
    <cellStyle name="Normal 42" xfId="7253" xr:uid="{00000000-0005-0000-0000-00004F1D0000}"/>
    <cellStyle name="Normal 42 2" xfId="8263" xr:uid="{6B23CA69-C2CB-4DE2-972E-2F2F72B3D8F4}"/>
    <cellStyle name="Normal 43" xfId="7254" xr:uid="{00000000-0005-0000-0000-0000501D0000}"/>
    <cellStyle name="Normal 43 2" xfId="8264" xr:uid="{C2188FD9-DC18-413A-A435-D0BCD826596D}"/>
    <cellStyle name="Normal 44" xfId="7255" xr:uid="{00000000-0005-0000-0000-0000511D0000}"/>
    <cellStyle name="Normal 44 2" xfId="8265" xr:uid="{4EE522CB-1482-49FE-9C5A-C97084F9E4BB}"/>
    <cellStyle name="Normal 45" xfId="7256" xr:uid="{00000000-0005-0000-0000-0000521D0000}"/>
    <cellStyle name="Normal 45 2" xfId="8266" xr:uid="{D7F91575-2C7F-49DE-809C-D529A73B8033}"/>
    <cellStyle name="Normal 46" xfId="7257" xr:uid="{00000000-0005-0000-0000-0000531D0000}"/>
    <cellStyle name="Normal 46 2" xfId="8267" xr:uid="{1E8661EB-9038-4C59-9661-C3FBFC6213C5}"/>
    <cellStyle name="Normal 47" xfId="7896" xr:uid="{00000000-0005-0000-0000-0000541D0000}"/>
    <cellStyle name="Normal 47 2" xfId="8268" xr:uid="{7C690354-E595-4097-B0AC-5350C449CD90}"/>
    <cellStyle name="Normal 48" xfId="7897" xr:uid="{00000000-0005-0000-0000-0000551D0000}"/>
    <cellStyle name="Normal 49" xfId="7" xr:uid="{00000000-0005-0000-0000-0000561D0000}"/>
    <cellStyle name="Normal 5" xfId="7258" xr:uid="{00000000-0005-0000-0000-0000571D0000}"/>
    <cellStyle name="Normal 5 2" xfId="7259" xr:uid="{00000000-0005-0000-0000-0000581D0000}"/>
    <cellStyle name="Normal 5 2 2" xfId="7260" xr:uid="{00000000-0005-0000-0000-0000591D0000}"/>
    <cellStyle name="Normal 5 3" xfId="7261" xr:uid="{00000000-0005-0000-0000-00005A1D0000}"/>
    <cellStyle name="Normal 5 3 2" xfId="7262" xr:uid="{00000000-0005-0000-0000-00005B1D0000}"/>
    <cellStyle name="Normal 5 4" xfId="7263" xr:uid="{00000000-0005-0000-0000-00005C1D0000}"/>
    <cellStyle name="Normal 5 5" xfId="7264" xr:uid="{00000000-0005-0000-0000-00005D1D0000}"/>
    <cellStyle name="Normal 5_Copy of UK_Datafile_2012_H2" xfId="7265" xr:uid="{00000000-0005-0000-0000-00005E1D0000}"/>
    <cellStyle name="Normal 50" xfId="8150" xr:uid="{6671A9B7-E7D7-4B0F-8F9A-2452721972AE}"/>
    <cellStyle name="Normal 51" xfId="8390" xr:uid="{67B247F5-42AB-47CF-A563-11C70089BD7A}"/>
    <cellStyle name="Normal 52" xfId="8399" xr:uid="{C817CC8F-7BCB-4A12-8178-3B1E73A1A41D}"/>
    <cellStyle name="Normal 58" xfId="7903" xr:uid="{00000000-0005-0000-0000-00005F1D0000}"/>
    <cellStyle name="Normal 6" xfId="7266" xr:uid="{00000000-0005-0000-0000-0000601D0000}"/>
    <cellStyle name="Normal 6 2" xfId="7267" xr:uid="{00000000-0005-0000-0000-0000611D0000}"/>
    <cellStyle name="Normal 6 2 2" xfId="7268" xr:uid="{00000000-0005-0000-0000-0000621D0000}"/>
    <cellStyle name="Normal 6 3" xfId="7269" xr:uid="{00000000-0005-0000-0000-0000631D0000}"/>
    <cellStyle name="Normal 6 3 2" xfId="7270" xr:uid="{00000000-0005-0000-0000-0000641D0000}"/>
    <cellStyle name="Normal 6 4" xfId="7271" xr:uid="{00000000-0005-0000-0000-0000651D0000}"/>
    <cellStyle name="Normal 6 5" xfId="7272" xr:uid="{00000000-0005-0000-0000-0000661D0000}"/>
    <cellStyle name="Normal 6 6" xfId="7273" xr:uid="{00000000-0005-0000-0000-0000671D0000}"/>
    <cellStyle name="Normal 6 7" xfId="8269" xr:uid="{299AB63D-E132-4DA2-9709-12AC4A66F612}"/>
    <cellStyle name="Normal 6_Pan_Europe_Datafile_2012_H2" xfId="7274" xr:uid="{00000000-0005-0000-0000-0000681D0000}"/>
    <cellStyle name="Normal 67" xfId="3" xr:uid="{00000000-0005-0000-0000-0000691D0000}"/>
    <cellStyle name="Normal 7" xfId="7275" xr:uid="{00000000-0005-0000-0000-00006A1D0000}"/>
    <cellStyle name="Normal 7 2" xfId="7276" xr:uid="{00000000-0005-0000-0000-00006B1D0000}"/>
    <cellStyle name="Normal 7 2 2" xfId="7277" xr:uid="{00000000-0005-0000-0000-00006C1D0000}"/>
    <cellStyle name="Normal 7 3" xfId="7278" xr:uid="{00000000-0005-0000-0000-00006D1D0000}"/>
    <cellStyle name="Normal 7 3 2" xfId="7279" xr:uid="{00000000-0005-0000-0000-00006E1D0000}"/>
    <cellStyle name="Normal 7 4" xfId="7280" xr:uid="{00000000-0005-0000-0000-00006F1D0000}"/>
    <cellStyle name="Normal 7 5" xfId="7281" xr:uid="{00000000-0005-0000-0000-0000701D0000}"/>
    <cellStyle name="Normal 7 6" xfId="8270" xr:uid="{F07FEFB8-3F4F-45D8-987B-801E16B7BB78}"/>
    <cellStyle name="Normal 7_Pan_Europe_Datafile_2012_H2" xfId="7282" xr:uid="{00000000-0005-0000-0000-0000711D0000}"/>
    <cellStyle name="Normal 8" xfId="7283" xr:uid="{00000000-0005-0000-0000-0000721D0000}"/>
    <cellStyle name="Normal 8 2" xfId="7284" xr:uid="{00000000-0005-0000-0000-0000731D0000}"/>
    <cellStyle name="Normal 8 2 2" xfId="7285" xr:uid="{00000000-0005-0000-0000-0000741D0000}"/>
    <cellStyle name="Normal 8 3" xfId="7286" xr:uid="{00000000-0005-0000-0000-0000751D0000}"/>
    <cellStyle name="Normal 8 3 2" xfId="7287" xr:uid="{00000000-0005-0000-0000-0000761D0000}"/>
    <cellStyle name="Normal 8 4" xfId="7288" xr:uid="{00000000-0005-0000-0000-0000771D0000}"/>
    <cellStyle name="Normal 8 5" xfId="7289" xr:uid="{00000000-0005-0000-0000-0000781D0000}"/>
    <cellStyle name="Normal 8 6" xfId="8271" xr:uid="{11355908-2430-4DF8-B129-7ED4390A3F75}"/>
    <cellStyle name="Normal 8_Pan_Europe_Datafile_2012_H2" xfId="7290" xr:uid="{00000000-0005-0000-0000-0000791D0000}"/>
    <cellStyle name="Normal 9" xfId="7291" xr:uid="{00000000-0005-0000-0000-00007A1D0000}"/>
    <cellStyle name="Normal 9 2" xfId="7292" xr:uid="{00000000-0005-0000-0000-00007B1D0000}"/>
    <cellStyle name="Normal 9 2 2" xfId="7293" xr:uid="{00000000-0005-0000-0000-00007C1D0000}"/>
    <cellStyle name="Normal 9 3" xfId="7294" xr:uid="{00000000-0005-0000-0000-00007D1D0000}"/>
    <cellStyle name="Normal 9 3 2" xfId="7295" xr:uid="{00000000-0005-0000-0000-00007E1D0000}"/>
    <cellStyle name="Normal 9 4" xfId="8272" xr:uid="{61D6DEBF-700E-4C80-AB44-B5915B077242}"/>
    <cellStyle name="Normal 9_Pan_Europe_Datafile_2012_H2" xfId="7296" xr:uid="{00000000-0005-0000-0000-00007F1D0000}"/>
    <cellStyle name="Normal GHG Numbers (0.00)" xfId="7297" xr:uid="{00000000-0005-0000-0000-0000801D0000}"/>
    <cellStyle name="Normal GHG Numbers (0.00) 2" xfId="7298" xr:uid="{00000000-0005-0000-0000-0000811D0000}"/>
    <cellStyle name="Normal GHG Textfiels Bold" xfId="7299" xr:uid="{00000000-0005-0000-0000-0000821D0000}"/>
    <cellStyle name="Normal GHG Textfiels Bold 2" xfId="7300" xr:uid="{00000000-0005-0000-0000-0000831D0000}"/>
    <cellStyle name="Normal GHG Textfiels Bold 3" xfId="7301" xr:uid="{00000000-0005-0000-0000-0000841D0000}"/>
    <cellStyle name="Normal GHG whole table" xfId="7302" xr:uid="{00000000-0005-0000-0000-0000851D0000}"/>
    <cellStyle name="Normal GHG whole table 2" xfId="7303" xr:uid="{00000000-0005-0000-0000-0000861D0000}"/>
    <cellStyle name="Normal GHG whole table 2 2" xfId="7304" xr:uid="{00000000-0005-0000-0000-0000871D0000}"/>
    <cellStyle name="Normal GHG whole table 2 2 2" xfId="7305" xr:uid="{00000000-0005-0000-0000-0000881D0000}"/>
    <cellStyle name="Normal GHG whole table 2 3" xfId="7306" xr:uid="{00000000-0005-0000-0000-0000891D0000}"/>
    <cellStyle name="Normal GHG whole table 2 4" xfId="7307" xr:uid="{00000000-0005-0000-0000-00008A1D0000}"/>
    <cellStyle name="Normal GHG whole table 3" xfId="7308" xr:uid="{00000000-0005-0000-0000-00008B1D0000}"/>
    <cellStyle name="Normal GHG whole table 3 2" xfId="7309" xr:uid="{00000000-0005-0000-0000-00008C1D0000}"/>
    <cellStyle name="Normal GHG whole table 4" xfId="7310" xr:uid="{00000000-0005-0000-0000-00008D1D0000}"/>
    <cellStyle name="Normal GHG whole table 5" xfId="7311" xr:uid="{00000000-0005-0000-0000-00008E1D0000}"/>
    <cellStyle name="Normal GHG whole table_Calculations" xfId="7312" xr:uid="{00000000-0005-0000-0000-00008F1D0000}"/>
    <cellStyle name="Normal GHG-Shade" xfId="7313" xr:uid="{00000000-0005-0000-0000-0000901D0000}"/>
    <cellStyle name="Normal GHG-Shade 2" xfId="7314" xr:uid="{00000000-0005-0000-0000-0000911D0000}"/>
    <cellStyle name="Normal GHG-Shade 3" xfId="7315" xr:uid="{00000000-0005-0000-0000-0000921D0000}"/>
    <cellStyle name="Normale_impianti enel" xfId="7316" xr:uid="{00000000-0005-0000-0000-0000931D0000}"/>
    <cellStyle name="Note 10" xfId="7317" xr:uid="{00000000-0005-0000-0000-0000941D0000}"/>
    <cellStyle name="Note 100" xfId="7318" xr:uid="{00000000-0005-0000-0000-0000951D0000}"/>
    <cellStyle name="Note 101" xfId="7319" xr:uid="{00000000-0005-0000-0000-0000961D0000}"/>
    <cellStyle name="Note 102" xfId="7320" xr:uid="{00000000-0005-0000-0000-0000971D0000}"/>
    <cellStyle name="Note 103" xfId="7321" xr:uid="{00000000-0005-0000-0000-0000981D0000}"/>
    <cellStyle name="Note 104" xfId="7322" xr:uid="{00000000-0005-0000-0000-0000991D0000}"/>
    <cellStyle name="Note 105" xfId="7323" xr:uid="{00000000-0005-0000-0000-00009A1D0000}"/>
    <cellStyle name="Note 106" xfId="7324" xr:uid="{00000000-0005-0000-0000-00009B1D0000}"/>
    <cellStyle name="Note 107" xfId="7325" xr:uid="{00000000-0005-0000-0000-00009C1D0000}"/>
    <cellStyle name="Note 108" xfId="7326" xr:uid="{00000000-0005-0000-0000-00009D1D0000}"/>
    <cellStyle name="Note 109" xfId="7327" xr:uid="{00000000-0005-0000-0000-00009E1D0000}"/>
    <cellStyle name="Note 11" xfId="7328" xr:uid="{00000000-0005-0000-0000-00009F1D0000}"/>
    <cellStyle name="Note 110" xfId="7329" xr:uid="{00000000-0005-0000-0000-0000A01D0000}"/>
    <cellStyle name="Note 111" xfId="7330" xr:uid="{00000000-0005-0000-0000-0000A11D0000}"/>
    <cellStyle name="Note 112" xfId="7331" xr:uid="{00000000-0005-0000-0000-0000A21D0000}"/>
    <cellStyle name="Note 113" xfId="7332" xr:uid="{00000000-0005-0000-0000-0000A31D0000}"/>
    <cellStyle name="Note 114" xfId="7333" xr:uid="{00000000-0005-0000-0000-0000A41D0000}"/>
    <cellStyle name="Note 115" xfId="7334" xr:uid="{00000000-0005-0000-0000-0000A51D0000}"/>
    <cellStyle name="Note 116" xfId="7335" xr:uid="{00000000-0005-0000-0000-0000A61D0000}"/>
    <cellStyle name="Note 117" xfId="7336" xr:uid="{00000000-0005-0000-0000-0000A71D0000}"/>
    <cellStyle name="Note 118" xfId="7337" xr:uid="{00000000-0005-0000-0000-0000A81D0000}"/>
    <cellStyle name="Note 119" xfId="7338" xr:uid="{00000000-0005-0000-0000-0000A91D0000}"/>
    <cellStyle name="Note 12" xfId="7339" xr:uid="{00000000-0005-0000-0000-0000AA1D0000}"/>
    <cellStyle name="Note 120" xfId="7340" xr:uid="{00000000-0005-0000-0000-0000AB1D0000}"/>
    <cellStyle name="Note 121" xfId="7341" xr:uid="{00000000-0005-0000-0000-0000AC1D0000}"/>
    <cellStyle name="Note 122" xfId="7342" xr:uid="{00000000-0005-0000-0000-0000AD1D0000}"/>
    <cellStyle name="Note 123" xfId="7343" xr:uid="{00000000-0005-0000-0000-0000AE1D0000}"/>
    <cellStyle name="Note 124" xfId="7344" xr:uid="{00000000-0005-0000-0000-0000AF1D0000}"/>
    <cellStyle name="Note 125" xfId="7345" xr:uid="{00000000-0005-0000-0000-0000B01D0000}"/>
    <cellStyle name="Note 126" xfId="7346" xr:uid="{00000000-0005-0000-0000-0000B11D0000}"/>
    <cellStyle name="Note 127" xfId="7347" xr:uid="{00000000-0005-0000-0000-0000B21D0000}"/>
    <cellStyle name="Note 128" xfId="7348" xr:uid="{00000000-0005-0000-0000-0000B31D0000}"/>
    <cellStyle name="Note 129" xfId="7349" xr:uid="{00000000-0005-0000-0000-0000B41D0000}"/>
    <cellStyle name="Note 13" xfId="7350" xr:uid="{00000000-0005-0000-0000-0000B51D0000}"/>
    <cellStyle name="Note 130" xfId="7351" xr:uid="{00000000-0005-0000-0000-0000B61D0000}"/>
    <cellStyle name="Note 131" xfId="7352" xr:uid="{00000000-0005-0000-0000-0000B71D0000}"/>
    <cellStyle name="Note 132" xfId="7353" xr:uid="{00000000-0005-0000-0000-0000B81D0000}"/>
    <cellStyle name="Note 133" xfId="7354" xr:uid="{00000000-0005-0000-0000-0000B91D0000}"/>
    <cellStyle name="Note 134" xfId="7355" xr:uid="{00000000-0005-0000-0000-0000BA1D0000}"/>
    <cellStyle name="Note 135" xfId="7356" xr:uid="{00000000-0005-0000-0000-0000BB1D0000}"/>
    <cellStyle name="Note 136" xfId="7357" xr:uid="{00000000-0005-0000-0000-0000BC1D0000}"/>
    <cellStyle name="Note 14" xfId="7358" xr:uid="{00000000-0005-0000-0000-0000BD1D0000}"/>
    <cellStyle name="Note 15" xfId="7359" xr:uid="{00000000-0005-0000-0000-0000BE1D0000}"/>
    <cellStyle name="Note 16" xfId="7360" xr:uid="{00000000-0005-0000-0000-0000BF1D0000}"/>
    <cellStyle name="Note 17" xfId="7361" xr:uid="{00000000-0005-0000-0000-0000C01D0000}"/>
    <cellStyle name="Note 18" xfId="7362" xr:uid="{00000000-0005-0000-0000-0000C11D0000}"/>
    <cellStyle name="Note 19" xfId="7363" xr:uid="{00000000-0005-0000-0000-0000C21D0000}"/>
    <cellStyle name="Note 2" xfId="7364" xr:uid="{00000000-0005-0000-0000-0000C31D0000}"/>
    <cellStyle name="Note 2 2" xfId="7365" xr:uid="{00000000-0005-0000-0000-0000C41D0000}"/>
    <cellStyle name="Note 2 2 2" xfId="7366" xr:uid="{00000000-0005-0000-0000-0000C51D0000}"/>
    <cellStyle name="Note 2 2 3" xfId="7367" xr:uid="{00000000-0005-0000-0000-0000C61D0000}"/>
    <cellStyle name="Note 2 3" xfId="7368" xr:uid="{00000000-0005-0000-0000-0000C71D0000}"/>
    <cellStyle name="Note 2 3 2" xfId="7369" xr:uid="{00000000-0005-0000-0000-0000C81D0000}"/>
    <cellStyle name="Note 2 4" xfId="7370" xr:uid="{00000000-0005-0000-0000-0000C91D0000}"/>
    <cellStyle name="Note 2 5" xfId="7371" xr:uid="{00000000-0005-0000-0000-0000CA1D0000}"/>
    <cellStyle name="Note 2 6" xfId="7372" xr:uid="{00000000-0005-0000-0000-0000CB1D0000}"/>
    <cellStyle name="Note 20" xfId="7373" xr:uid="{00000000-0005-0000-0000-0000CC1D0000}"/>
    <cellStyle name="Note 21" xfId="7374" xr:uid="{00000000-0005-0000-0000-0000CD1D0000}"/>
    <cellStyle name="Note 22" xfId="7375" xr:uid="{00000000-0005-0000-0000-0000CE1D0000}"/>
    <cellStyle name="Note 23" xfId="7376" xr:uid="{00000000-0005-0000-0000-0000CF1D0000}"/>
    <cellStyle name="Note 24" xfId="7377" xr:uid="{00000000-0005-0000-0000-0000D01D0000}"/>
    <cellStyle name="Note 25" xfId="7378" xr:uid="{00000000-0005-0000-0000-0000D11D0000}"/>
    <cellStyle name="Note 26" xfId="7379" xr:uid="{00000000-0005-0000-0000-0000D21D0000}"/>
    <cellStyle name="Note 27" xfId="7380" xr:uid="{00000000-0005-0000-0000-0000D31D0000}"/>
    <cellStyle name="Note 28" xfId="7381" xr:uid="{00000000-0005-0000-0000-0000D41D0000}"/>
    <cellStyle name="Note 29" xfId="7382" xr:uid="{00000000-0005-0000-0000-0000D51D0000}"/>
    <cellStyle name="Note 3" xfId="7383" xr:uid="{00000000-0005-0000-0000-0000D61D0000}"/>
    <cellStyle name="Note 3 2" xfId="7384" xr:uid="{00000000-0005-0000-0000-0000D71D0000}"/>
    <cellStyle name="Note 3 2 2" xfId="7385" xr:uid="{00000000-0005-0000-0000-0000D81D0000}"/>
    <cellStyle name="Note 3 3" xfId="7386" xr:uid="{00000000-0005-0000-0000-0000D91D0000}"/>
    <cellStyle name="Note 3 3 2" xfId="7387" xr:uid="{00000000-0005-0000-0000-0000DA1D0000}"/>
    <cellStyle name="Note 3 4" xfId="7388" xr:uid="{00000000-0005-0000-0000-0000DB1D0000}"/>
    <cellStyle name="Note 3 5" xfId="7389" xr:uid="{00000000-0005-0000-0000-0000DC1D0000}"/>
    <cellStyle name="Note 30" xfId="7390" xr:uid="{00000000-0005-0000-0000-0000DD1D0000}"/>
    <cellStyle name="Note 31" xfId="7391" xr:uid="{00000000-0005-0000-0000-0000DE1D0000}"/>
    <cellStyle name="Note 32" xfId="7392" xr:uid="{00000000-0005-0000-0000-0000DF1D0000}"/>
    <cellStyle name="Note 33" xfId="7393" xr:uid="{00000000-0005-0000-0000-0000E01D0000}"/>
    <cellStyle name="Note 34" xfId="7394" xr:uid="{00000000-0005-0000-0000-0000E11D0000}"/>
    <cellStyle name="Note 35" xfId="7395" xr:uid="{00000000-0005-0000-0000-0000E21D0000}"/>
    <cellStyle name="Note 36" xfId="7396" xr:uid="{00000000-0005-0000-0000-0000E31D0000}"/>
    <cellStyle name="Note 37" xfId="7397" xr:uid="{00000000-0005-0000-0000-0000E41D0000}"/>
    <cellStyle name="Note 38" xfId="7398" xr:uid="{00000000-0005-0000-0000-0000E51D0000}"/>
    <cellStyle name="Note 39" xfId="7399" xr:uid="{00000000-0005-0000-0000-0000E61D0000}"/>
    <cellStyle name="Note 4" xfId="7400" xr:uid="{00000000-0005-0000-0000-0000E71D0000}"/>
    <cellStyle name="Note 4 2" xfId="7401" xr:uid="{00000000-0005-0000-0000-0000E81D0000}"/>
    <cellStyle name="Note 4 2 2" xfId="7402" xr:uid="{00000000-0005-0000-0000-0000E91D0000}"/>
    <cellStyle name="Note 4 3" xfId="7403" xr:uid="{00000000-0005-0000-0000-0000EA1D0000}"/>
    <cellStyle name="Note 40" xfId="7404" xr:uid="{00000000-0005-0000-0000-0000EB1D0000}"/>
    <cellStyle name="Note 41" xfId="7405" xr:uid="{00000000-0005-0000-0000-0000EC1D0000}"/>
    <cellStyle name="Note 42" xfId="7406" xr:uid="{00000000-0005-0000-0000-0000ED1D0000}"/>
    <cellStyle name="Note 43" xfId="7407" xr:uid="{00000000-0005-0000-0000-0000EE1D0000}"/>
    <cellStyle name="Note 44" xfId="7408" xr:uid="{00000000-0005-0000-0000-0000EF1D0000}"/>
    <cellStyle name="Note 45" xfId="7409" xr:uid="{00000000-0005-0000-0000-0000F01D0000}"/>
    <cellStyle name="Note 46" xfId="7410" xr:uid="{00000000-0005-0000-0000-0000F11D0000}"/>
    <cellStyle name="Note 47" xfId="7411" xr:uid="{00000000-0005-0000-0000-0000F21D0000}"/>
    <cellStyle name="Note 48" xfId="7412" xr:uid="{00000000-0005-0000-0000-0000F31D0000}"/>
    <cellStyle name="Note 49" xfId="7413" xr:uid="{00000000-0005-0000-0000-0000F41D0000}"/>
    <cellStyle name="Note 5" xfId="7414" xr:uid="{00000000-0005-0000-0000-0000F51D0000}"/>
    <cellStyle name="Note 5 2" xfId="7415" xr:uid="{00000000-0005-0000-0000-0000F61D0000}"/>
    <cellStyle name="Note 50" xfId="7416" xr:uid="{00000000-0005-0000-0000-0000F71D0000}"/>
    <cellStyle name="Note 51" xfId="7417" xr:uid="{00000000-0005-0000-0000-0000F81D0000}"/>
    <cellStyle name="Note 52" xfId="7418" xr:uid="{00000000-0005-0000-0000-0000F91D0000}"/>
    <cellStyle name="Note 53" xfId="7419" xr:uid="{00000000-0005-0000-0000-0000FA1D0000}"/>
    <cellStyle name="Note 54" xfId="7420" xr:uid="{00000000-0005-0000-0000-0000FB1D0000}"/>
    <cellStyle name="Note 55" xfId="7421" xr:uid="{00000000-0005-0000-0000-0000FC1D0000}"/>
    <cellStyle name="Note 56" xfId="7422" xr:uid="{00000000-0005-0000-0000-0000FD1D0000}"/>
    <cellStyle name="Note 57" xfId="7423" xr:uid="{00000000-0005-0000-0000-0000FE1D0000}"/>
    <cellStyle name="Note 58" xfId="7424" xr:uid="{00000000-0005-0000-0000-0000FF1D0000}"/>
    <cellStyle name="Note 59" xfId="7425" xr:uid="{00000000-0005-0000-0000-0000001E0000}"/>
    <cellStyle name="Note 6" xfId="7426" xr:uid="{00000000-0005-0000-0000-0000011E0000}"/>
    <cellStyle name="Note 6 2" xfId="7427" xr:uid="{00000000-0005-0000-0000-0000021E0000}"/>
    <cellStyle name="Note 60" xfId="7428" xr:uid="{00000000-0005-0000-0000-0000031E0000}"/>
    <cellStyle name="Note 61" xfId="7429" xr:uid="{00000000-0005-0000-0000-0000041E0000}"/>
    <cellStyle name="Note 62" xfId="7430" xr:uid="{00000000-0005-0000-0000-0000051E0000}"/>
    <cellStyle name="Note 63" xfId="7431" xr:uid="{00000000-0005-0000-0000-0000061E0000}"/>
    <cellStyle name="Note 64" xfId="7432" xr:uid="{00000000-0005-0000-0000-0000071E0000}"/>
    <cellStyle name="Note 65" xfId="7433" xr:uid="{00000000-0005-0000-0000-0000081E0000}"/>
    <cellStyle name="Note 66" xfId="7434" xr:uid="{00000000-0005-0000-0000-0000091E0000}"/>
    <cellStyle name="Note 67" xfId="7435" xr:uid="{00000000-0005-0000-0000-00000A1E0000}"/>
    <cellStyle name="Note 68" xfId="7436" xr:uid="{00000000-0005-0000-0000-00000B1E0000}"/>
    <cellStyle name="Note 69" xfId="7437" xr:uid="{00000000-0005-0000-0000-00000C1E0000}"/>
    <cellStyle name="Note 7" xfId="7438" xr:uid="{00000000-0005-0000-0000-00000D1E0000}"/>
    <cellStyle name="Note 70" xfId="7439" xr:uid="{00000000-0005-0000-0000-00000E1E0000}"/>
    <cellStyle name="Note 71" xfId="7440" xr:uid="{00000000-0005-0000-0000-00000F1E0000}"/>
    <cellStyle name="Note 72" xfId="7441" xr:uid="{00000000-0005-0000-0000-0000101E0000}"/>
    <cellStyle name="Note 73" xfId="7442" xr:uid="{00000000-0005-0000-0000-0000111E0000}"/>
    <cellStyle name="Note 74" xfId="7443" xr:uid="{00000000-0005-0000-0000-0000121E0000}"/>
    <cellStyle name="Note 75" xfId="7444" xr:uid="{00000000-0005-0000-0000-0000131E0000}"/>
    <cellStyle name="Note 76" xfId="7445" xr:uid="{00000000-0005-0000-0000-0000141E0000}"/>
    <cellStyle name="Note 77" xfId="7446" xr:uid="{00000000-0005-0000-0000-0000151E0000}"/>
    <cellStyle name="Note 78" xfId="7447" xr:uid="{00000000-0005-0000-0000-0000161E0000}"/>
    <cellStyle name="Note 79" xfId="7448" xr:uid="{00000000-0005-0000-0000-0000171E0000}"/>
    <cellStyle name="Note 8" xfId="7449" xr:uid="{00000000-0005-0000-0000-0000181E0000}"/>
    <cellStyle name="Note 80" xfId="7450" xr:uid="{00000000-0005-0000-0000-0000191E0000}"/>
    <cellStyle name="Note 81" xfId="7451" xr:uid="{00000000-0005-0000-0000-00001A1E0000}"/>
    <cellStyle name="Note 82" xfId="7452" xr:uid="{00000000-0005-0000-0000-00001B1E0000}"/>
    <cellStyle name="Note 83" xfId="7453" xr:uid="{00000000-0005-0000-0000-00001C1E0000}"/>
    <cellStyle name="Note 84" xfId="7454" xr:uid="{00000000-0005-0000-0000-00001D1E0000}"/>
    <cellStyle name="Note 85" xfId="7455" xr:uid="{00000000-0005-0000-0000-00001E1E0000}"/>
    <cellStyle name="Note 86" xfId="7456" xr:uid="{00000000-0005-0000-0000-00001F1E0000}"/>
    <cellStyle name="Note 87" xfId="7457" xr:uid="{00000000-0005-0000-0000-0000201E0000}"/>
    <cellStyle name="Note 88" xfId="7458" xr:uid="{00000000-0005-0000-0000-0000211E0000}"/>
    <cellStyle name="Note 89" xfId="7459" xr:uid="{00000000-0005-0000-0000-0000221E0000}"/>
    <cellStyle name="Note 9" xfId="7460" xr:uid="{00000000-0005-0000-0000-0000231E0000}"/>
    <cellStyle name="Note 90" xfId="7461" xr:uid="{00000000-0005-0000-0000-0000241E0000}"/>
    <cellStyle name="Note 91" xfId="7462" xr:uid="{00000000-0005-0000-0000-0000251E0000}"/>
    <cellStyle name="Note 92" xfId="7463" xr:uid="{00000000-0005-0000-0000-0000261E0000}"/>
    <cellStyle name="Note 93" xfId="7464" xr:uid="{00000000-0005-0000-0000-0000271E0000}"/>
    <cellStyle name="Note 94" xfId="7465" xr:uid="{00000000-0005-0000-0000-0000281E0000}"/>
    <cellStyle name="Note 95" xfId="7466" xr:uid="{00000000-0005-0000-0000-0000291E0000}"/>
    <cellStyle name="Note 96" xfId="7467" xr:uid="{00000000-0005-0000-0000-00002A1E0000}"/>
    <cellStyle name="Note 97" xfId="7468" xr:uid="{00000000-0005-0000-0000-00002B1E0000}"/>
    <cellStyle name="Note 98" xfId="7469" xr:uid="{00000000-0005-0000-0000-00002C1E0000}"/>
    <cellStyle name="Note 99" xfId="7470" xr:uid="{00000000-0005-0000-0000-00002D1E0000}"/>
    <cellStyle name="Notes" xfId="7471" xr:uid="{00000000-0005-0000-0000-00002E1E0000}"/>
    <cellStyle name="Notes 2" xfId="7472" xr:uid="{00000000-0005-0000-0000-00002F1E0000}"/>
    <cellStyle name="Notes 2 2" xfId="7473" xr:uid="{00000000-0005-0000-0000-0000301E0000}"/>
    <cellStyle name="Number [0.0]" xfId="7474" xr:uid="{00000000-0005-0000-0000-0000311E0000}"/>
    <cellStyle name="Number [0.00]" xfId="7475" xr:uid="{00000000-0005-0000-0000-0000321E0000}"/>
    <cellStyle name="Number [0]" xfId="7476" xr:uid="{00000000-0005-0000-0000-0000331E0000}"/>
    <cellStyle name="Output 2" xfId="7477" xr:uid="{00000000-0005-0000-0000-0000341E0000}"/>
    <cellStyle name="Output 2 2" xfId="7478" xr:uid="{00000000-0005-0000-0000-0000351E0000}"/>
    <cellStyle name="Output 2 2 2" xfId="7479" xr:uid="{00000000-0005-0000-0000-0000361E0000}"/>
    <cellStyle name="Output 2 3" xfId="7480" xr:uid="{00000000-0005-0000-0000-0000371E0000}"/>
    <cellStyle name="Output 2 3 2" xfId="7481" xr:uid="{00000000-0005-0000-0000-0000381E0000}"/>
    <cellStyle name="Output 2 4" xfId="7482" xr:uid="{00000000-0005-0000-0000-0000391E0000}"/>
    <cellStyle name="Output 3" xfId="7483" xr:uid="{00000000-0005-0000-0000-00003A1E0000}"/>
    <cellStyle name="Output 3 2" xfId="7484" xr:uid="{00000000-0005-0000-0000-00003B1E0000}"/>
    <cellStyle name="Output 3 2 2" xfId="7485" xr:uid="{00000000-0005-0000-0000-00003C1E0000}"/>
    <cellStyle name="Output 3 3" xfId="7486" xr:uid="{00000000-0005-0000-0000-00003D1E0000}"/>
    <cellStyle name="Output 3 3 2" xfId="7487" xr:uid="{00000000-0005-0000-0000-00003E1E0000}"/>
    <cellStyle name="Output 3 4" xfId="7488" xr:uid="{00000000-0005-0000-0000-00003F1E0000}"/>
    <cellStyle name="Output 4" xfId="7489" xr:uid="{00000000-0005-0000-0000-0000401E0000}"/>
    <cellStyle name="Output 4 2" xfId="7490" xr:uid="{00000000-0005-0000-0000-0000411E0000}"/>
    <cellStyle name="Output 4 2 2" xfId="7491" xr:uid="{00000000-0005-0000-0000-0000421E0000}"/>
    <cellStyle name="Output 5" xfId="7492" xr:uid="{00000000-0005-0000-0000-0000431E0000}"/>
    <cellStyle name="Output 5 2" xfId="7493" xr:uid="{00000000-0005-0000-0000-0000441E0000}"/>
    <cellStyle name="Output 6" xfId="7494" xr:uid="{00000000-0005-0000-0000-0000451E0000}"/>
    <cellStyle name="Output 6 2" xfId="7495" xr:uid="{00000000-0005-0000-0000-0000461E0000}"/>
    <cellStyle name="Output 7" xfId="7496" xr:uid="{00000000-0005-0000-0000-0000471E0000}"/>
    <cellStyle name="Output Amounts" xfId="8273" xr:uid="{22F551BB-251F-439D-AD25-B27CF7843ED8}"/>
    <cellStyle name="Output Column Headings" xfId="8274" xr:uid="{98522F4F-A4C3-4792-B30A-C978EADCCADA}"/>
    <cellStyle name="Output Line Items" xfId="8275" xr:uid="{9F807B49-5C4B-41D8-A38F-E2E727197EBE}"/>
    <cellStyle name="Output Report Heading" xfId="8276" xr:uid="{A678AA4F-9CD4-447B-80F5-9129CF969776}"/>
    <cellStyle name="Output Report Title" xfId="8277" xr:uid="{825AD6A8-194D-4386-A90D-D270B540BB6A}"/>
    <cellStyle name="OutputLbl_RP" xfId="7497" xr:uid="{00000000-0005-0000-0000-0000481E0000}"/>
    <cellStyle name="P" xfId="8278" xr:uid="{0D71CA5A-1982-4F9E-B017-0F3FDEAD825C}"/>
    <cellStyle name="P 2" xfId="8279" xr:uid="{0A0CBE29-7029-459E-8BD1-61EE37047005}"/>
    <cellStyle name="Percent" xfId="2" builtinId="5"/>
    <cellStyle name="Percent [0.0]" xfId="7498" xr:uid="{00000000-0005-0000-0000-00004A1E0000}"/>
    <cellStyle name="Percent [0.0] 2" xfId="7499" xr:uid="{00000000-0005-0000-0000-00004B1E0000}"/>
    <cellStyle name="Percent [0.00]" xfId="7500" xr:uid="{00000000-0005-0000-0000-00004C1E0000}"/>
    <cellStyle name="Percent [0.00] 2" xfId="7501" xr:uid="{00000000-0005-0000-0000-00004D1E0000}"/>
    <cellStyle name="Percent [2]" xfId="8280" xr:uid="{1264ECAB-7E56-4083-AAF5-A7B93F400BC8}"/>
    <cellStyle name="Percent 10" xfId="7502" xr:uid="{00000000-0005-0000-0000-00004E1E0000}"/>
    <cellStyle name="Percent 10 2" xfId="7503" xr:uid="{00000000-0005-0000-0000-00004F1E0000}"/>
    <cellStyle name="Percent 11" xfId="7504" xr:uid="{00000000-0005-0000-0000-0000501E0000}"/>
    <cellStyle name="Percent 12" xfId="7505" xr:uid="{00000000-0005-0000-0000-0000511E0000}"/>
    <cellStyle name="Percent 12 2" xfId="7506" xr:uid="{00000000-0005-0000-0000-0000521E0000}"/>
    <cellStyle name="Percent 13" xfId="7507" xr:uid="{00000000-0005-0000-0000-0000531E0000}"/>
    <cellStyle name="Percent 14" xfId="7508" xr:uid="{00000000-0005-0000-0000-0000541E0000}"/>
    <cellStyle name="Percent 15" xfId="7509" xr:uid="{00000000-0005-0000-0000-0000551E0000}"/>
    <cellStyle name="Percent 15 2" xfId="7510" xr:uid="{00000000-0005-0000-0000-0000561E0000}"/>
    <cellStyle name="Percent 16" xfId="7511" xr:uid="{00000000-0005-0000-0000-0000571E0000}"/>
    <cellStyle name="Percent 16 2" xfId="7512" xr:uid="{00000000-0005-0000-0000-0000581E0000}"/>
    <cellStyle name="Percent 17" xfId="7513" xr:uid="{00000000-0005-0000-0000-0000591E0000}"/>
    <cellStyle name="Percent 17 2" xfId="7514" xr:uid="{00000000-0005-0000-0000-00005A1E0000}"/>
    <cellStyle name="Percent 18" xfId="7515" xr:uid="{00000000-0005-0000-0000-00005B1E0000}"/>
    <cellStyle name="Percent 18 2" xfId="7516" xr:uid="{00000000-0005-0000-0000-00005C1E0000}"/>
    <cellStyle name="Percent 19" xfId="7517" xr:uid="{00000000-0005-0000-0000-00005D1E0000}"/>
    <cellStyle name="Percent 2" xfId="13" xr:uid="{00000000-0005-0000-0000-00005E1E0000}"/>
    <cellStyle name="Percent 2 2" xfId="10" xr:uid="{00000000-0005-0000-0000-00005F1E0000}"/>
    <cellStyle name="Percent 2 2 2" xfId="7518" xr:uid="{00000000-0005-0000-0000-0000601E0000}"/>
    <cellStyle name="Percent 2 2 2 2" xfId="7519" xr:uid="{00000000-0005-0000-0000-0000611E0000}"/>
    <cellStyle name="Percent 2 2 3" xfId="7520" xr:uid="{00000000-0005-0000-0000-0000621E0000}"/>
    <cellStyle name="Percent 2 2 4" xfId="7898" xr:uid="{00000000-0005-0000-0000-0000631E0000}"/>
    <cellStyle name="Percent 2 3" xfId="7521" xr:uid="{00000000-0005-0000-0000-0000641E0000}"/>
    <cellStyle name="Percent 2 3 2" xfId="7522" xr:uid="{00000000-0005-0000-0000-0000651E0000}"/>
    <cellStyle name="Percent 2 3 3" xfId="7899" xr:uid="{00000000-0005-0000-0000-0000661E0000}"/>
    <cellStyle name="Percent 2 4" xfId="7523" xr:uid="{00000000-0005-0000-0000-0000671E0000}"/>
    <cellStyle name="Percent 2 4 2" xfId="7524" xr:uid="{00000000-0005-0000-0000-0000681E0000}"/>
    <cellStyle name="Percent 2 5" xfId="7525" xr:uid="{00000000-0005-0000-0000-0000691E0000}"/>
    <cellStyle name="Percent 2 6" xfId="7900" xr:uid="{00000000-0005-0000-0000-00006A1E0000}"/>
    <cellStyle name="Percent 2_Pan_Europe_Datafile_2012_H2" xfId="7526" xr:uid="{00000000-0005-0000-0000-00006B1E0000}"/>
    <cellStyle name="Percent 20" xfId="7527" xr:uid="{00000000-0005-0000-0000-00006C1E0000}"/>
    <cellStyle name="Percent 21" xfId="7528" xr:uid="{00000000-0005-0000-0000-00006D1E0000}"/>
    <cellStyle name="Percent 22" xfId="7529" xr:uid="{00000000-0005-0000-0000-00006E1E0000}"/>
    <cellStyle name="Percent 23" xfId="7530" xr:uid="{00000000-0005-0000-0000-00006F1E0000}"/>
    <cellStyle name="Percent 24" xfId="7531" xr:uid="{00000000-0005-0000-0000-0000701E0000}"/>
    <cellStyle name="Percent 25" xfId="7532" xr:uid="{00000000-0005-0000-0000-0000711E0000}"/>
    <cellStyle name="Percent 26" xfId="7533" xr:uid="{00000000-0005-0000-0000-0000721E0000}"/>
    <cellStyle name="Percent 27" xfId="7534" xr:uid="{00000000-0005-0000-0000-0000731E0000}"/>
    <cellStyle name="Percent 28" xfId="7535" xr:uid="{00000000-0005-0000-0000-0000741E0000}"/>
    <cellStyle name="Percent 29" xfId="7536" xr:uid="{00000000-0005-0000-0000-0000751E0000}"/>
    <cellStyle name="Percent 3" xfId="7537" xr:uid="{00000000-0005-0000-0000-0000761E0000}"/>
    <cellStyle name="Percent 3 2" xfId="7538" xr:uid="{00000000-0005-0000-0000-0000771E0000}"/>
    <cellStyle name="Percent 3 2 2" xfId="7539" xr:uid="{00000000-0005-0000-0000-0000781E0000}"/>
    <cellStyle name="Percent 3 3" xfId="7540" xr:uid="{00000000-0005-0000-0000-0000791E0000}"/>
    <cellStyle name="Percent 3 4" xfId="7541" xr:uid="{00000000-0005-0000-0000-00007A1E0000}"/>
    <cellStyle name="Percent 30" xfId="7542" xr:uid="{00000000-0005-0000-0000-00007B1E0000}"/>
    <cellStyle name="Percent 31" xfId="7543" xr:uid="{00000000-0005-0000-0000-00007C1E0000}"/>
    <cellStyle name="Percent 32" xfId="7544" xr:uid="{00000000-0005-0000-0000-00007D1E0000}"/>
    <cellStyle name="Percent 33" xfId="7545" xr:uid="{00000000-0005-0000-0000-00007E1E0000}"/>
    <cellStyle name="Percent 34" xfId="7546" xr:uid="{00000000-0005-0000-0000-00007F1E0000}"/>
    <cellStyle name="Percent 35" xfId="7547" xr:uid="{00000000-0005-0000-0000-0000801E0000}"/>
    <cellStyle name="Percent 36" xfId="7548" xr:uid="{00000000-0005-0000-0000-0000811E0000}"/>
    <cellStyle name="Percent 37" xfId="7549" xr:uid="{00000000-0005-0000-0000-0000821E0000}"/>
    <cellStyle name="Percent 38" xfId="7550" xr:uid="{00000000-0005-0000-0000-0000831E0000}"/>
    <cellStyle name="Percent 39" xfId="8398" xr:uid="{C9704AF2-4CC7-4B5F-B3AC-C52E8D502D4D}"/>
    <cellStyle name="Percent 4" xfId="7551" xr:uid="{00000000-0005-0000-0000-0000841E0000}"/>
    <cellStyle name="Percent 4 2" xfId="7552" xr:uid="{00000000-0005-0000-0000-0000851E0000}"/>
    <cellStyle name="Percent 4 2 2" xfId="7553" xr:uid="{00000000-0005-0000-0000-0000861E0000}"/>
    <cellStyle name="Percent 4 2 3" xfId="8281" xr:uid="{8E4E4F69-349F-45FC-AE11-00B885F05EB6}"/>
    <cellStyle name="Percent 4 3" xfId="7554" xr:uid="{00000000-0005-0000-0000-0000871E0000}"/>
    <cellStyle name="Percent 4 3 2" xfId="7555" xr:uid="{00000000-0005-0000-0000-0000881E0000}"/>
    <cellStyle name="Percent 4 3 3" xfId="7556" xr:uid="{00000000-0005-0000-0000-0000891E0000}"/>
    <cellStyle name="Percent 4 4" xfId="7557" xr:uid="{00000000-0005-0000-0000-00008A1E0000}"/>
    <cellStyle name="Percent 40" xfId="8400" xr:uid="{0A883781-3309-415E-BFC5-DF90A9569326}"/>
    <cellStyle name="Percent 41" xfId="8389" xr:uid="{0FA20C5F-4CE0-41E1-8CAA-8DFDD17915F4}"/>
    <cellStyle name="Percent 5" xfId="7558" xr:uid="{00000000-0005-0000-0000-00008B1E0000}"/>
    <cellStyle name="Percent 5 2" xfId="7559" xr:uid="{00000000-0005-0000-0000-00008C1E0000}"/>
    <cellStyle name="Percent 5 2 2" xfId="7560" xr:uid="{00000000-0005-0000-0000-00008D1E0000}"/>
    <cellStyle name="Percent 6" xfId="7561" xr:uid="{00000000-0005-0000-0000-00008E1E0000}"/>
    <cellStyle name="Percent 6 2" xfId="7562" xr:uid="{00000000-0005-0000-0000-00008F1E0000}"/>
    <cellStyle name="Percent 6 2 2" xfId="7563" xr:uid="{00000000-0005-0000-0000-0000901E0000}"/>
    <cellStyle name="Percent 6 3" xfId="7564" xr:uid="{00000000-0005-0000-0000-0000911E0000}"/>
    <cellStyle name="Percent 6 3 2" xfId="7565" xr:uid="{00000000-0005-0000-0000-0000921E0000}"/>
    <cellStyle name="Percent 6 3 3" xfId="7566" xr:uid="{00000000-0005-0000-0000-0000931E0000}"/>
    <cellStyle name="Percent 6 4" xfId="7567" xr:uid="{00000000-0005-0000-0000-0000941E0000}"/>
    <cellStyle name="Percent 6 5" xfId="8282" xr:uid="{9B626345-D322-4587-918A-020DA3F237A1}"/>
    <cellStyle name="Percent 7" xfId="7568" xr:uid="{00000000-0005-0000-0000-0000951E0000}"/>
    <cellStyle name="Percent 7 2" xfId="7569" xr:uid="{00000000-0005-0000-0000-0000961E0000}"/>
    <cellStyle name="Percent 7 3" xfId="8283" xr:uid="{267AEA81-B5E5-4A19-8861-4C59DA51F764}"/>
    <cellStyle name="Percent 8" xfId="7570" xr:uid="{00000000-0005-0000-0000-0000971E0000}"/>
    <cellStyle name="Percent 8 2" xfId="7571" xr:uid="{00000000-0005-0000-0000-0000981E0000}"/>
    <cellStyle name="Percent 9" xfId="7572" xr:uid="{00000000-0005-0000-0000-0000991E0000}"/>
    <cellStyle name="Percent 9 2" xfId="7573" xr:uid="{00000000-0005-0000-0000-00009A1E0000}"/>
    <cellStyle name="PriceHeading1" xfId="7574" xr:uid="{00000000-0005-0000-0000-00009B1E0000}"/>
    <cellStyle name="PriceHeading1 2" xfId="7575" xr:uid="{00000000-0005-0000-0000-00009C1E0000}"/>
    <cellStyle name="PriceHeading1 2 2" xfId="7576" xr:uid="{00000000-0005-0000-0000-00009D1E0000}"/>
    <cellStyle name="PriceHeading2" xfId="7577" xr:uid="{00000000-0005-0000-0000-00009E1E0000}"/>
    <cellStyle name="PriceHeading2 2" xfId="7578" xr:uid="{00000000-0005-0000-0000-00009F1E0000}"/>
    <cellStyle name="PriceHeading2 2 2" xfId="7579" xr:uid="{00000000-0005-0000-0000-0000A01E0000}"/>
    <cellStyle name="PriceUnprotected" xfId="7580" xr:uid="{00000000-0005-0000-0000-0000A11E0000}"/>
    <cellStyle name="PriceUnprotected 2" xfId="7581" xr:uid="{00000000-0005-0000-0000-0000A21E0000}"/>
    <cellStyle name="PriceUnprotected 2 2" xfId="7582" xr:uid="{00000000-0005-0000-0000-0000A31E0000}"/>
    <cellStyle name="PriceYear" xfId="7583" xr:uid="{00000000-0005-0000-0000-0000A41E0000}"/>
    <cellStyle name="PriceYear 2" xfId="7584" xr:uid="{00000000-0005-0000-0000-0000A51E0000}"/>
    <cellStyle name="PriceYear 2 2" xfId="7585" xr:uid="{00000000-0005-0000-0000-0000A61E0000}"/>
    <cellStyle name="ProgramArea_RP" xfId="7586" xr:uid="{00000000-0005-0000-0000-0000A71E0000}"/>
    <cellStyle name="Protected" xfId="7587" xr:uid="{00000000-0005-0000-0000-0000A81E0000}"/>
    <cellStyle name="Protected 2" xfId="7588" xr:uid="{00000000-0005-0000-0000-0000A91E0000}"/>
    <cellStyle name="Protected 2 2" xfId="7589" xr:uid="{00000000-0005-0000-0000-0000AA1E0000}"/>
    <cellStyle name="ProtectedDates" xfId="7590" xr:uid="{00000000-0005-0000-0000-0000AB1E0000}"/>
    <cellStyle name="ProtectedDates 2" xfId="7591" xr:uid="{00000000-0005-0000-0000-0000AC1E0000}"/>
    <cellStyle name="ProtectedDates 2 2" xfId="7592" xr:uid="{00000000-0005-0000-0000-0000AD1E0000}"/>
    <cellStyle name="Prozent_Imp02" xfId="7593" xr:uid="{00000000-0005-0000-0000-0000AE1E0000}"/>
    <cellStyle name="Refdb standard" xfId="7594" xr:uid="{00000000-0005-0000-0000-0000AF1E0000}"/>
    <cellStyle name="Refdb standard 2" xfId="7595" xr:uid="{00000000-0005-0000-0000-0000B01E0000}"/>
    <cellStyle name="ReportData" xfId="8284" xr:uid="{922DF628-64B1-4277-A92D-76A51DF975CA}"/>
    <cellStyle name="ReportElements" xfId="8285" xr:uid="{A05BEFB4-B1A1-492B-80B0-D7BB27373291}"/>
    <cellStyle name="ReportHeader" xfId="8286" xr:uid="{206FCF96-9EC3-4CE8-8749-10894149ECCC}"/>
    <cellStyle name="Row_Heading_RP" xfId="7596" xr:uid="{00000000-0005-0000-0000-0000B11E0000}"/>
    <cellStyle name="RowHeading" xfId="7597" xr:uid="{00000000-0005-0000-0000-0000B21E0000}"/>
    <cellStyle name="RowHeading 2" xfId="7598" xr:uid="{00000000-0005-0000-0000-0000B31E0000}"/>
    <cellStyle name="RowHeading 2 2" xfId="7599" xr:uid="{00000000-0005-0000-0000-0000B41E0000}"/>
    <cellStyle name="SAPBEXaggData" xfId="8287" xr:uid="{5F80A819-38C1-4D65-A13F-918315CD87D6}"/>
    <cellStyle name="SAPBEXaggDataEmph" xfId="8288" xr:uid="{6AEB51EB-0D93-4BE7-9B21-9D24E6B40448}"/>
    <cellStyle name="SAPBEXaggItem" xfId="8289" xr:uid="{9EF5A859-DC56-42C7-8DC1-26BE0FCA3197}"/>
    <cellStyle name="SAPBEXaggItemX" xfId="8290" xr:uid="{C5B5CFB4-20B1-4241-8DFC-4666747C0AB6}"/>
    <cellStyle name="SAPBEXchaText" xfId="8291" xr:uid="{61FA8120-6E1A-43DF-98A8-4D11DFFCE291}"/>
    <cellStyle name="SAPBEXexcBad7" xfId="8292" xr:uid="{30BBFE79-16B4-4E43-8644-9DF67FB59EC6}"/>
    <cellStyle name="SAPBEXexcBad8" xfId="8293" xr:uid="{B7E36C27-6E6E-4116-9FA9-AB30A906008A}"/>
    <cellStyle name="SAPBEXexcBad9" xfId="8294" xr:uid="{8ABAE7B3-2C7B-4FEE-A98A-23DD92E59364}"/>
    <cellStyle name="SAPBEXexcCritical4" xfId="8295" xr:uid="{BE508FE8-59BE-4BA3-8538-129D16821994}"/>
    <cellStyle name="SAPBEXexcCritical5" xfId="8296" xr:uid="{6E8B2B5B-4EC2-4AE5-8E96-1539791D9F1E}"/>
    <cellStyle name="SAPBEXexcCritical6" xfId="8297" xr:uid="{1CFEA4F6-EDA3-4261-A11D-A163784154A6}"/>
    <cellStyle name="SAPBEXexcGood1" xfId="8298" xr:uid="{C330795C-C432-4FFF-8DF9-69EC1992E88B}"/>
    <cellStyle name="SAPBEXexcGood2" xfId="8299" xr:uid="{67D77770-2FDA-4C11-936C-FB77F8DF629A}"/>
    <cellStyle name="SAPBEXexcGood3" xfId="8300" xr:uid="{1977347C-66FD-4A65-B6B1-F1BE5B2980EC}"/>
    <cellStyle name="SAPBEXfilterDrill" xfId="8301" xr:uid="{58AB6A03-E120-4203-9C1C-E3ED646D73D8}"/>
    <cellStyle name="SAPBEXfilterItem" xfId="8302" xr:uid="{EA3291D7-2F93-4866-9A3D-B995608DF2F3}"/>
    <cellStyle name="SAPBEXfilterText" xfId="8303" xr:uid="{0E4E53BC-D66E-47D7-BB62-0469C361EFA2}"/>
    <cellStyle name="SAPBEXformats" xfId="8304" xr:uid="{410FFFF9-541A-4D4E-82AD-C001C822B8AB}"/>
    <cellStyle name="SAPBEXheaderItem" xfId="8305" xr:uid="{22662B33-1010-4720-BEF3-4A820112EFDB}"/>
    <cellStyle name="SAPBEXheaderText" xfId="8306" xr:uid="{9D2FADD4-C444-42DB-8966-9374DB3F6FB4}"/>
    <cellStyle name="SAPBEXHLevel0" xfId="8307" xr:uid="{0FD17536-D2DF-4676-B429-FBC55A3FDCF8}"/>
    <cellStyle name="SAPBEXHLevel0X" xfId="8308" xr:uid="{B6E9FC7F-8E33-4125-8F68-5D3902CF3DC1}"/>
    <cellStyle name="SAPBEXHLevel1" xfId="8309" xr:uid="{C3A1D31E-E348-4827-80B6-7DBC3AEFDDED}"/>
    <cellStyle name="SAPBEXHLevel1X" xfId="8310" xr:uid="{C4459B47-5A59-4AC4-9AC8-A01DDDB7AF23}"/>
    <cellStyle name="SAPBEXHLevel2" xfId="8311" xr:uid="{5C7CAD87-4156-4B62-80B3-7621826C990F}"/>
    <cellStyle name="SAPBEXHLevel2X" xfId="8312" xr:uid="{FFFA56EE-F8F6-4CBD-A3C6-38969F89011D}"/>
    <cellStyle name="SAPBEXHLevel3" xfId="8313" xr:uid="{F725D1E0-88AA-488A-9E5A-9D3CBE4DBBD5}"/>
    <cellStyle name="SAPBEXHLevel3X" xfId="8314" xr:uid="{BF780D4A-9708-4979-A800-36070B3A807F}"/>
    <cellStyle name="SAPBEXresData" xfId="8315" xr:uid="{C089D087-72AE-4985-992A-AD2750BC3495}"/>
    <cellStyle name="SAPBEXresDataEmph" xfId="8316" xr:uid="{EDF7A7BC-BC7C-428B-94A5-26F970967F14}"/>
    <cellStyle name="SAPBEXresItem" xfId="8317" xr:uid="{52BA791A-DE8C-47CA-8EC0-B82CFE84F057}"/>
    <cellStyle name="SAPBEXresItemX" xfId="8318" xr:uid="{C46954F7-B88A-45E7-B5EA-75098108421D}"/>
    <cellStyle name="SAPBEXstdData" xfId="8319" xr:uid="{7857055D-4A26-4F3D-A2F6-BC43E9ACEBFC}"/>
    <cellStyle name="SAPBEXstdDataEmph" xfId="8320" xr:uid="{6F930BCC-AE07-42E7-A5F7-0708755ECF01}"/>
    <cellStyle name="SAPBEXstdItem" xfId="8321" xr:uid="{D7DC10E0-4F81-41B9-A358-24A509110187}"/>
    <cellStyle name="SAPBEXstdItemX" xfId="8322" xr:uid="{4F87A4F8-1BA0-48AB-8024-1F1DBD16C3AF}"/>
    <cellStyle name="SAPBEXtitle" xfId="8323" xr:uid="{EF0F1295-4D94-4D3D-B8A8-ABC20AFE6362}"/>
    <cellStyle name="SAPBEXundefined" xfId="8324" xr:uid="{CD76BBDD-62C9-4683-8815-4E9E5448D838}"/>
    <cellStyle name="SDMX_protected" xfId="7600" xr:uid="{00000000-0005-0000-0000-0000B51E0000}"/>
    <cellStyle name="Section" xfId="7601" xr:uid="{00000000-0005-0000-0000-0000B61E0000}"/>
    <cellStyle name="Section 1" xfId="7602" xr:uid="{00000000-0005-0000-0000-0000B71E0000}"/>
    <cellStyle name="Section 1 2" xfId="7603" xr:uid="{00000000-0005-0000-0000-0000B81E0000}"/>
    <cellStyle name="Section 1 2 2" xfId="7604" xr:uid="{00000000-0005-0000-0000-0000B91E0000}"/>
    <cellStyle name="Section 1 2 3" xfId="7605" xr:uid="{00000000-0005-0000-0000-0000BA1E0000}"/>
    <cellStyle name="Section 1 3" xfId="7606" xr:uid="{00000000-0005-0000-0000-0000BB1E0000}"/>
    <cellStyle name="Section 1 3 2" xfId="7607" xr:uid="{00000000-0005-0000-0000-0000BC1E0000}"/>
    <cellStyle name="Section 1 4" xfId="7608" xr:uid="{00000000-0005-0000-0000-0000BD1E0000}"/>
    <cellStyle name="Section 1 4 2" xfId="7609" xr:uid="{00000000-0005-0000-0000-0000BE1E0000}"/>
    <cellStyle name="Section 1 5" xfId="7610" xr:uid="{00000000-0005-0000-0000-0000BF1E0000}"/>
    <cellStyle name="Section 1 5 2" xfId="7611" xr:uid="{00000000-0005-0000-0000-0000C01E0000}"/>
    <cellStyle name="Section 1 6" xfId="7612" xr:uid="{00000000-0005-0000-0000-0000C11E0000}"/>
    <cellStyle name="Section 1 7" xfId="7613" xr:uid="{00000000-0005-0000-0000-0000C21E0000}"/>
    <cellStyle name="Section 1_1" xfId="7614" xr:uid="{00000000-0005-0000-0000-0000C31E0000}"/>
    <cellStyle name="Section 2" xfId="7615" xr:uid="{00000000-0005-0000-0000-0000C41E0000}"/>
    <cellStyle name="Section 2 2" xfId="7616" xr:uid="{00000000-0005-0000-0000-0000C51E0000}"/>
    <cellStyle name="Section 2 2 2" xfId="7617" xr:uid="{00000000-0005-0000-0000-0000C61E0000}"/>
    <cellStyle name="Section 2 2 3" xfId="7618" xr:uid="{00000000-0005-0000-0000-0000C71E0000}"/>
    <cellStyle name="Section 2 3" xfId="7619" xr:uid="{00000000-0005-0000-0000-0000C81E0000}"/>
    <cellStyle name="Section 2 3 2" xfId="7620" xr:uid="{00000000-0005-0000-0000-0000C91E0000}"/>
    <cellStyle name="Section 2 4" xfId="7621" xr:uid="{00000000-0005-0000-0000-0000CA1E0000}"/>
    <cellStyle name="Section 2 4 2" xfId="7622" xr:uid="{00000000-0005-0000-0000-0000CB1E0000}"/>
    <cellStyle name="Section 2 5" xfId="7623" xr:uid="{00000000-0005-0000-0000-0000CC1E0000}"/>
    <cellStyle name="Section 2 5 2" xfId="7624" xr:uid="{00000000-0005-0000-0000-0000CD1E0000}"/>
    <cellStyle name="Section 2 6" xfId="7625" xr:uid="{00000000-0005-0000-0000-0000CE1E0000}"/>
    <cellStyle name="Section 2 7" xfId="7626" xr:uid="{00000000-0005-0000-0000-0000CF1E0000}"/>
    <cellStyle name="Section 2_1" xfId="7627" xr:uid="{00000000-0005-0000-0000-0000D01E0000}"/>
    <cellStyle name="Shade_R_border" xfId="7628" xr:uid="{00000000-0005-0000-0000-0000D11E0000}"/>
    <cellStyle name="Standard" xfId="7629" xr:uid="{00000000-0005-0000-0000-0000D21E0000}"/>
    <cellStyle name="Standard 2" xfId="7630" xr:uid="{00000000-0005-0000-0000-0000D31E0000}"/>
    <cellStyle name="Standard 2 2" xfId="7631" xr:uid="{00000000-0005-0000-0000-0000D41E0000}"/>
    <cellStyle name="Standard_data_tables_JG" xfId="7632" xr:uid="{00000000-0005-0000-0000-0000D51E0000}"/>
    <cellStyle name="Style 1" xfId="7633" xr:uid="{00000000-0005-0000-0000-0000D61E0000}"/>
    <cellStyle name="Style 1 2" xfId="7634" xr:uid="{00000000-0005-0000-0000-0000D71E0000}"/>
    <cellStyle name="Style 1 2 2" xfId="7635" xr:uid="{00000000-0005-0000-0000-0000D81E0000}"/>
    <cellStyle name="Style 1 2 2 2" xfId="7636" xr:uid="{00000000-0005-0000-0000-0000D91E0000}"/>
    <cellStyle name="Style 1 3" xfId="7637" xr:uid="{00000000-0005-0000-0000-0000DA1E0000}"/>
    <cellStyle name="Style 1 3 2" xfId="7638" xr:uid="{00000000-0005-0000-0000-0000DB1E0000}"/>
    <cellStyle name="Style 1 3 2 2" xfId="7639" xr:uid="{00000000-0005-0000-0000-0000DC1E0000}"/>
    <cellStyle name="Style 1 3 3" xfId="7640" xr:uid="{00000000-0005-0000-0000-0000DD1E0000}"/>
    <cellStyle name="Style 1 3 3 2" xfId="7641" xr:uid="{00000000-0005-0000-0000-0000DE1E0000}"/>
    <cellStyle name="Style 1 3 3 3" xfId="7642" xr:uid="{00000000-0005-0000-0000-0000DF1E0000}"/>
    <cellStyle name="Style 1 3 4" xfId="7643" xr:uid="{00000000-0005-0000-0000-0000E01E0000}"/>
    <cellStyle name="Style 1 4" xfId="7644" xr:uid="{00000000-0005-0000-0000-0000E11E0000}"/>
    <cellStyle name="Style 1 4 2" xfId="7645" xr:uid="{00000000-0005-0000-0000-0000E21E0000}"/>
    <cellStyle name="Style 1 4 3" xfId="7646" xr:uid="{00000000-0005-0000-0000-0000E31E0000}"/>
    <cellStyle name="Style 27" xfId="7647" xr:uid="{00000000-0005-0000-0000-0000E41E0000}"/>
    <cellStyle name="Style 27 2" xfId="7648" xr:uid="{00000000-0005-0000-0000-0000E51E0000}"/>
    <cellStyle name="Style 27 2 2" xfId="7649" xr:uid="{00000000-0005-0000-0000-0000E61E0000}"/>
    <cellStyle name="Style 27 2 2 2" xfId="7650" xr:uid="{00000000-0005-0000-0000-0000E71E0000}"/>
    <cellStyle name="Style 27 3" xfId="7651" xr:uid="{00000000-0005-0000-0000-0000E81E0000}"/>
    <cellStyle name="Style 27 3 2" xfId="7652" xr:uid="{00000000-0005-0000-0000-0000E91E0000}"/>
    <cellStyle name="Style 27 3 2 2" xfId="7653" xr:uid="{00000000-0005-0000-0000-0000EA1E0000}"/>
    <cellStyle name="Style 27 3 3" xfId="7654" xr:uid="{00000000-0005-0000-0000-0000EB1E0000}"/>
    <cellStyle name="Style 27 3 3 2" xfId="7655" xr:uid="{00000000-0005-0000-0000-0000EC1E0000}"/>
    <cellStyle name="Style 27 3 3 3" xfId="7656" xr:uid="{00000000-0005-0000-0000-0000ED1E0000}"/>
    <cellStyle name="Style 27 3 4" xfId="7657" xr:uid="{00000000-0005-0000-0000-0000EE1E0000}"/>
    <cellStyle name="Style 27 4" xfId="7658" xr:uid="{00000000-0005-0000-0000-0000EF1E0000}"/>
    <cellStyle name="Style 27 4 2" xfId="7659" xr:uid="{00000000-0005-0000-0000-0000F01E0000}"/>
    <cellStyle name="Style 27 4 3" xfId="7660" xr:uid="{00000000-0005-0000-0000-0000F11E0000}"/>
    <cellStyle name="Style 27_Gas Flow Dynamics" xfId="7661" xr:uid="{00000000-0005-0000-0000-0000F21E0000}"/>
    <cellStyle name="Style 69" xfId="7662" xr:uid="{00000000-0005-0000-0000-0000F31E0000}"/>
    <cellStyle name="Style 69 2" xfId="7663" xr:uid="{00000000-0005-0000-0000-0000F41E0000}"/>
    <cellStyle name="Style D" xfId="7664" xr:uid="{00000000-0005-0000-0000-0000F51E0000}"/>
    <cellStyle name="Style D 2" xfId="7665" xr:uid="{00000000-0005-0000-0000-0000F61E0000}"/>
    <cellStyle name="Style D 2 2" xfId="7666" xr:uid="{00000000-0005-0000-0000-0000F71E0000}"/>
    <cellStyle name="Style D green" xfId="7667" xr:uid="{00000000-0005-0000-0000-0000F81E0000}"/>
    <cellStyle name="Style D green 2" xfId="7668" xr:uid="{00000000-0005-0000-0000-0000F91E0000}"/>
    <cellStyle name="Style D green 2 2" xfId="7669" xr:uid="{00000000-0005-0000-0000-0000FA1E0000}"/>
    <cellStyle name="Style D_Base Data" xfId="7670" xr:uid="{00000000-0005-0000-0000-0000FB1E0000}"/>
    <cellStyle name="Style E" xfId="7671" xr:uid="{00000000-0005-0000-0000-0000FC1E0000}"/>
    <cellStyle name="Style E 2" xfId="7672" xr:uid="{00000000-0005-0000-0000-0000FD1E0000}"/>
    <cellStyle name="Style E 2 2" xfId="7673" xr:uid="{00000000-0005-0000-0000-0000FE1E0000}"/>
    <cellStyle name="Style E green" xfId="7674" xr:uid="{00000000-0005-0000-0000-0000FF1E0000}"/>
    <cellStyle name="Style E green 2" xfId="7675" xr:uid="{00000000-0005-0000-0000-0000001F0000}"/>
    <cellStyle name="Style E green 2 2" xfId="7676" xr:uid="{00000000-0005-0000-0000-0000011F0000}"/>
    <cellStyle name="Style E_Base Data" xfId="7677" xr:uid="{00000000-0005-0000-0000-0000021F0000}"/>
    <cellStyle name="Style1" xfId="8325" xr:uid="{45265BAD-96E2-4DEB-A18B-4B9863442C90}"/>
    <cellStyle name="STYLE1 - Style1" xfId="7678" xr:uid="{00000000-0005-0000-0000-0000031F0000}"/>
    <cellStyle name="STYLE1 - Style1 2" xfId="7679" xr:uid="{00000000-0005-0000-0000-0000041F0000}"/>
    <cellStyle name="STYLE1 - Style1 2 2" xfId="7680" xr:uid="{00000000-0005-0000-0000-0000051F0000}"/>
    <cellStyle name="Style2" xfId="8326" xr:uid="{AF8D84AF-0FA3-40FE-B499-C8B24CAAC004}"/>
    <cellStyle name="STYLE2 - Style2" xfId="7681" xr:uid="{00000000-0005-0000-0000-0000061F0000}"/>
    <cellStyle name="STYLE2 - Style2 2" xfId="7682" xr:uid="{00000000-0005-0000-0000-0000071F0000}"/>
    <cellStyle name="STYLE2 - Style2 2 2" xfId="7683" xr:uid="{00000000-0005-0000-0000-0000081F0000}"/>
    <cellStyle name="Style3" xfId="8327" xr:uid="{7A395215-4305-495F-852C-C2EB3D12D7BF}"/>
    <cellStyle name="STYLE3 - Style3" xfId="7684" xr:uid="{00000000-0005-0000-0000-0000091F0000}"/>
    <cellStyle name="STYLE3 - Style3 2" xfId="7685" xr:uid="{00000000-0005-0000-0000-00000A1F0000}"/>
    <cellStyle name="STYLE3 - Style3 2 2" xfId="7686" xr:uid="{00000000-0005-0000-0000-00000B1F0000}"/>
    <cellStyle name="Style4" xfId="8328" xr:uid="{3A29DFB9-9171-4BC8-A16A-1813D20626CF}"/>
    <cellStyle name="STYLE4 - Style4" xfId="7687" xr:uid="{00000000-0005-0000-0000-00000C1F0000}"/>
    <cellStyle name="STYLE4 - Style4 2" xfId="7688" xr:uid="{00000000-0005-0000-0000-00000D1F0000}"/>
    <cellStyle name="STYLE4 - Style4 2 2" xfId="7689" xr:uid="{00000000-0005-0000-0000-00000E1F0000}"/>
    <cellStyle name="Style5" xfId="8329" xr:uid="{FE267A6E-3A68-4DAD-9CAD-E8E01DF19EAD}"/>
    <cellStyle name="Style6" xfId="8330" xr:uid="{FE43B391-4646-4CA6-B69F-E2F9BC25DAA3}"/>
    <cellStyle name="Sub_Title" xfId="7690" xr:uid="{00000000-0005-0000-0000-00000F1F0000}"/>
    <cellStyle name="SubHeading" xfId="7691" xr:uid="{00000000-0005-0000-0000-0000101F0000}"/>
    <cellStyle name="SubHeading 2" xfId="7692" xr:uid="{00000000-0005-0000-0000-0000111F0000}"/>
    <cellStyle name="SubHeading 2 2" xfId="7693" xr:uid="{00000000-0005-0000-0000-0000121F0000}"/>
    <cellStyle name="SubSection" xfId="7694" xr:uid="{00000000-0005-0000-0000-0000131F0000}"/>
    <cellStyle name="SubSection 2" xfId="7695" xr:uid="{00000000-0005-0000-0000-0000141F0000}"/>
    <cellStyle name="SubSection 2 2" xfId="7696" xr:uid="{00000000-0005-0000-0000-0000151F0000}"/>
    <cellStyle name="SubsidTitle" xfId="7697" xr:uid="{00000000-0005-0000-0000-0000161F0000}"/>
    <cellStyle name="SubsidTitle 2" xfId="7698" xr:uid="{00000000-0005-0000-0000-0000171F0000}"/>
    <cellStyle name="SubsidTitle 2 2" xfId="7699" xr:uid="{00000000-0005-0000-0000-0000181F0000}"/>
    <cellStyle name="SubTotal" xfId="7700" xr:uid="{00000000-0005-0000-0000-0000191F0000}"/>
    <cellStyle name="SubTotal 2" xfId="7701" xr:uid="{00000000-0005-0000-0000-00001A1F0000}"/>
    <cellStyle name="SubTotal 2 2" xfId="7702" xr:uid="{00000000-0005-0000-0000-00001B1F0000}"/>
    <cellStyle name="SubTotals" xfId="7703" xr:uid="{00000000-0005-0000-0000-00001C1F0000}"/>
    <cellStyle name="SubTotals 2" xfId="7704" xr:uid="{00000000-0005-0000-0000-00001D1F0000}"/>
    <cellStyle name="SubTotals 2 2" xfId="7705" xr:uid="{00000000-0005-0000-0000-00001E1F0000}"/>
    <cellStyle name="Table Data" xfId="7706" xr:uid="{00000000-0005-0000-0000-00001F1F0000}"/>
    <cellStyle name="Table Data 2" xfId="7707" xr:uid="{00000000-0005-0000-0000-0000201F0000}"/>
    <cellStyle name="Table Data 2 2" xfId="7708" xr:uid="{00000000-0005-0000-0000-0000211F0000}"/>
    <cellStyle name="Table Footer" xfId="7709" xr:uid="{00000000-0005-0000-0000-0000221F0000}"/>
    <cellStyle name="Table Footer 2" xfId="7710" xr:uid="{00000000-0005-0000-0000-0000231F0000}"/>
    <cellStyle name="Table Footer 2 2" xfId="7711" xr:uid="{00000000-0005-0000-0000-0000241F0000}"/>
    <cellStyle name="Table Footnote" xfId="8331" xr:uid="{4AB7AB40-BCC6-4C8C-80A6-BEDD19F29338}"/>
    <cellStyle name="Table Footnote 2" xfId="8332" xr:uid="{01D70E91-E807-4CA6-975F-F58459CE30B5}"/>
    <cellStyle name="Table Footnote 2 2" xfId="8333" xr:uid="{250D3352-43B9-4873-BE0E-867FA518FA8A}"/>
    <cellStyle name="Table Footnote_Table 5.6 sales of assets 23Feb2010" xfId="8334" xr:uid="{AB291A31-54FF-4963-BEAD-350555E02CD2}"/>
    <cellStyle name="Table Header" xfId="7712" xr:uid="{00000000-0005-0000-0000-0000251F0000}"/>
    <cellStyle name="Table Header 2" xfId="7713" xr:uid="{00000000-0005-0000-0000-0000261F0000}"/>
    <cellStyle name="Table Header 2 2" xfId="7714" xr:uid="{00000000-0005-0000-0000-0000271F0000}"/>
    <cellStyle name="Table Header 2 2 2" xfId="8337" xr:uid="{E6D4EBD5-CFA8-4DDD-8BA1-E94A4968BDD1}"/>
    <cellStyle name="Table Header 2 3" xfId="8336" xr:uid="{245FFF82-D2D1-48C5-88F0-7758D7CFCDA4}"/>
    <cellStyle name="Table Header 3" xfId="8335" xr:uid="{F6BD4B24-276A-4D88-A781-37D8EA71412A}"/>
    <cellStyle name="Table Header_Table 5.6 sales of assets 23Feb2010" xfId="8338" xr:uid="{F051572D-5BFA-47DC-BBF9-6E0921C96503}"/>
    <cellStyle name="Table heading" xfId="7715" xr:uid="{00000000-0005-0000-0000-0000281F0000}"/>
    <cellStyle name="Table Heading 1" xfId="8339" xr:uid="{1C7B6B19-0163-433E-A2EE-F01D3A39992F}"/>
    <cellStyle name="Table Heading 1 2" xfId="8340" xr:uid="{FEB8D213-C574-4917-89B0-8722F7981EE9}"/>
    <cellStyle name="Table Heading 1 2 2" xfId="8341" xr:uid="{6F18E56C-028B-499F-93E8-8BBFC4FFAC27}"/>
    <cellStyle name="Table Heading 1_Table 5.6 sales of assets 23Feb2010" xfId="8342" xr:uid="{AF847F68-EEA2-4194-AC19-1B1253F03C30}"/>
    <cellStyle name="Table Heading 2" xfId="8343" xr:uid="{5A2957A9-41B9-4FF7-AF9D-768534FBC856}"/>
    <cellStyle name="Table Heading 2 2" xfId="8344" xr:uid="{9BDE29DF-8004-4537-9D17-67D326804B61}"/>
    <cellStyle name="Table Heading 2_Table 5.6 sales of assets 23Feb2010" xfId="8345" xr:uid="{83460324-3FCF-485F-8330-BE77C2A7ABBA}"/>
    <cellStyle name="Table Headings Bold" xfId="7716" xr:uid="{00000000-0005-0000-0000-0000291F0000}"/>
    <cellStyle name="Table Headings Bold 2" xfId="7717" xr:uid="{00000000-0005-0000-0000-00002A1F0000}"/>
    <cellStyle name="Table Headings Bold 2 2" xfId="7718" xr:uid="{00000000-0005-0000-0000-00002B1F0000}"/>
    <cellStyle name="Table Of Which" xfId="8346" xr:uid="{1EDD6535-B15D-4EE8-AA8F-316F7F9F38C2}"/>
    <cellStyle name="Table Of Which 2" xfId="8347" xr:uid="{B25A398A-7F0A-4582-9B6D-4DEEA4B5A47B}"/>
    <cellStyle name="Table Of Which_Table 5.6 sales of assets 23Feb2010" xfId="8348" xr:uid="{67327E64-0186-442A-B2FB-01C99E32DBB8}"/>
    <cellStyle name="Table Row Billions" xfId="8349" xr:uid="{9878AAB5-DC19-407D-AD28-646C56B3E9AA}"/>
    <cellStyle name="Table Row Billions 2" xfId="8350" xr:uid="{EFDDB3B1-277E-49FA-BF71-4BC2859A5A84}"/>
    <cellStyle name="Table Row Billions Check" xfId="8351" xr:uid="{27BABBB7-1842-45A1-A0D8-0A7322DF44AD}"/>
    <cellStyle name="Table Row Billions Check 2" xfId="8352" xr:uid="{B107E93E-AB38-4E67-A761-FAC943A41937}"/>
    <cellStyle name="Table Row Billions Check 3" xfId="8353" xr:uid="{1274B6E8-1836-41D5-BD65-72F07C39A054}"/>
    <cellStyle name="Table Row Billions Check_asset sales" xfId="8354" xr:uid="{2296AEA2-9987-4387-B543-16DC27EE8271}"/>
    <cellStyle name="Table Row Billions_Table 5.6 sales of assets 23Feb2010" xfId="8355" xr:uid="{E87C5FBF-6430-47E9-8F3A-003E2B372C6A}"/>
    <cellStyle name="Table Row Millions" xfId="8356" xr:uid="{E021721E-2357-4BF8-BA8F-E2EB0D5A93B9}"/>
    <cellStyle name="Table Row Millions 2" xfId="8357" xr:uid="{D2EE7141-B7AD-4E9E-830C-42DB9CE19656}"/>
    <cellStyle name="Table Row Millions 2 2" xfId="8358" xr:uid="{8B909E38-68F9-47CF-94BE-B4FD548B18AD}"/>
    <cellStyle name="Table Row Millions Check" xfId="8359" xr:uid="{B43A8C92-B850-4EE6-B253-F16155BC4D04}"/>
    <cellStyle name="Table Row Millions Check 2" xfId="8360" xr:uid="{C976C5B8-B83A-4828-A699-966C48F2725A}"/>
    <cellStyle name="Table Row Millions Check 3" xfId="8361" xr:uid="{7E3ACC77-2E3A-469B-976F-54871606C47C}"/>
    <cellStyle name="Table Row Millions Check 4" xfId="8362" xr:uid="{24D5427E-D2F0-4356-B023-63BCDC82F2D1}"/>
    <cellStyle name="Table Row Millions Check_asset sales" xfId="8363" xr:uid="{CCF2043C-2415-4568-AFBF-404E78A2D6A8}"/>
    <cellStyle name="Table Row Millions_Table 5.6 sales of assets 23Feb2010" xfId="8364" xr:uid="{DBD90A62-7758-44BB-AE18-61604A42E947}"/>
    <cellStyle name="Table Row Percentage" xfId="8365" xr:uid="{AFE319C6-6B83-4755-84AF-169136F26130}"/>
    <cellStyle name="Table Row Percentage 2" xfId="8366" xr:uid="{0FFB7E85-B528-4990-99C5-D61BA9302D70}"/>
    <cellStyle name="Table Row Percentage Check" xfId="8367" xr:uid="{8D2DBFFD-23B2-4744-9A39-3E4FFC87D6F9}"/>
    <cellStyle name="Table Row Percentage Check 2" xfId="8368" xr:uid="{BFD1CD00-237A-4781-960D-CECB875E1D15}"/>
    <cellStyle name="Table Row Percentage Check 3" xfId="8369" xr:uid="{974673BA-E038-4860-92C1-40040A258BBD}"/>
    <cellStyle name="Table Row Percentage Check_asset sales" xfId="8370" xr:uid="{ADB433C2-6BEF-41BE-AE37-44501731D06B}"/>
    <cellStyle name="Table Row Percentage_Table 5.6 sales of assets 23Feb2010" xfId="8371" xr:uid="{79957951-2537-42B9-B63A-B9725B65E326}"/>
    <cellStyle name="Table Total Billions" xfId="8372" xr:uid="{6A02B513-AFB7-4699-8694-3B85F3231088}"/>
    <cellStyle name="Table Total Billions 2" xfId="8373" xr:uid="{15F68D8E-8218-4BC6-817F-85A25A7241C4}"/>
    <cellStyle name="Table Total Billions_Table 5.6 sales of assets 23Feb2010" xfId="8374" xr:uid="{89FE1123-36FB-4EE7-B672-FCA37EB1C86F}"/>
    <cellStyle name="Table Total Millions" xfId="8375" xr:uid="{2D110574-2C64-4070-8179-B66A82052AA5}"/>
    <cellStyle name="Table Total Millions 2" xfId="8376" xr:uid="{9A47D42E-540B-443D-A123-B023D5C4AF88}"/>
    <cellStyle name="Table Total Millions 2 2" xfId="8377" xr:uid="{60B76C90-F0B5-4FA7-95E5-3E7A8A4E8844}"/>
    <cellStyle name="Table Total Millions_Table 5.6 sales of assets 23Feb2010" xfId="8378" xr:uid="{381DB1BA-940D-4138-97C9-52BEC1B41CED}"/>
    <cellStyle name="Table Total Percentage" xfId="8379" xr:uid="{28FF4F0E-8161-4613-8D8C-8BEA9B8359CF}"/>
    <cellStyle name="Table Total Percentage 2" xfId="8380" xr:uid="{3580EE68-C8CF-4675-84A2-C49C81AA7528}"/>
    <cellStyle name="Table Total Percentage_Table 5.6 sales of assets 23Feb2010" xfId="8381" xr:uid="{9BB7022B-585B-4487-8A90-4A2F4671B5CD}"/>
    <cellStyle name="Table Units" xfId="8382" xr:uid="{58034F0C-61F8-4FA3-B27D-90583561C2EC}"/>
    <cellStyle name="Table Units 2" xfId="8383" xr:uid="{51ED2F58-E012-4B19-B0FB-29709343CCC9}"/>
    <cellStyle name="Table Units 2 2" xfId="8384" xr:uid="{CE27DFFF-FE1D-402F-A7F7-C9DE9EAF670C}"/>
    <cellStyle name="Table Units_Table 5.6 sales of assets 23Feb2010" xfId="8385" xr:uid="{A1BBC74A-46EA-4778-ADA0-1C2F6F8978BC}"/>
    <cellStyle name="Table_HDR" xfId="7719" xr:uid="{00000000-0005-0000-0000-00002C1F0000}"/>
    <cellStyle name="TableCell" xfId="7720" xr:uid="{00000000-0005-0000-0000-00002D1F0000}"/>
    <cellStyle name="TableCell 2" xfId="7721" xr:uid="{00000000-0005-0000-0000-00002E1F0000}"/>
    <cellStyle name="TableCell 2 2" xfId="7722" xr:uid="{00000000-0005-0000-0000-00002F1F0000}"/>
    <cellStyle name="TableCell 2 2 2" xfId="7723" xr:uid="{00000000-0005-0000-0000-0000301F0000}"/>
    <cellStyle name="TableCell 3" xfId="7724" xr:uid="{00000000-0005-0000-0000-0000311F0000}"/>
    <cellStyle name="TableCell 3 2" xfId="7725" xr:uid="{00000000-0005-0000-0000-0000321F0000}"/>
    <cellStyle name="TableCell 3 2 2" xfId="7726" xr:uid="{00000000-0005-0000-0000-0000331F0000}"/>
    <cellStyle name="TableCell 3 3" xfId="7727" xr:uid="{00000000-0005-0000-0000-0000341F0000}"/>
    <cellStyle name="TableCell 3 3 2" xfId="7728" xr:uid="{00000000-0005-0000-0000-0000351F0000}"/>
    <cellStyle name="TableCell 3 3 3" xfId="7729" xr:uid="{00000000-0005-0000-0000-0000361F0000}"/>
    <cellStyle name="TableCell 3 4" xfId="7730" xr:uid="{00000000-0005-0000-0000-0000371F0000}"/>
    <cellStyle name="TableCell 4" xfId="7731" xr:uid="{00000000-0005-0000-0000-0000381F0000}"/>
    <cellStyle name="TableCell 4 2" xfId="7732" xr:uid="{00000000-0005-0000-0000-0000391F0000}"/>
    <cellStyle name="TableCell 4 3" xfId="7733" xr:uid="{00000000-0005-0000-0000-00003A1F0000}"/>
    <cellStyle name="TableCell_Gas Flow Dynamics" xfId="7734" xr:uid="{00000000-0005-0000-0000-00003B1F0000}"/>
    <cellStyle name="Text" xfId="7735" xr:uid="{00000000-0005-0000-0000-00003C1F0000}"/>
    <cellStyle name="Times New Roman" xfId="8386" xr:uid="{3F477B17-4CAB-463D-8125-34C1062EB329}"/>
    <cellStyle name="Title 2" xfId="7736" xr:uid="{00000000-0005-0000-0000-00003D1F0000}"/>
    <cellStyle name="Title 2 2" xfId="7737" xr:uid="{00000000-0005-0000-0000-00003E1F0000}"/>
    <cellStyle name="Title 2 2 2" xfId="7738" xr:uid="{00000000-0005-0000-0000-00003F1F0000}"/>
    <cellStyle name="Title 2 3" xfId="7739" xr:uid="{00000000-0005-0000-0000-0000401F0000}"/>
    <cellStyle name="Title 2 3 2" xfId="7740" xr:uid="{00000000-0005-0000-0000-0000411F0000}"/>
    <cellStyle name="Title 2 4" xfId="7741" xr:uid="{00000000-0005-0000-0000-0000421F0000}"/>
    <cellStyle name="Title 3" xfId="7742" xr:uid="{00000000-0005-0000-0000-0000431F0000}"/>
    <cellStyle name="Title 3 2" xfId="7743" xr:uid="{00000000-0005-0000-0000-0000441F0000}"/>
    <cellStyle name="Title 3 2 2" xfId="7744" xr:uid="{00000000-0005-0000-0000-0000451F0000}"/>
    <cellStyle name="Title 3 3" xfId="7745" xr:uid="{00000000-0005-0000-0000-0000461F0000}"/>
    <cellStyle name="Title 3 3 2" xfId="7746" xr:uid="{00000000-0005-0000-0000-0000471F0000}"/>
    <cellStyle name="Title 3 4" xfId="7747" xr:uid="{00000000-0005-0000-0000-0000481F0000}"/>
    <cellStyle name="Title 3 5" xfId="8387" xr:uid="{0FA6C613-1C23-4DD0-BE4C-AA65CF543F9F}"/>
    <cellStyle name="Title 4" xfId="7748" xr:uid="{00000000-0005-0000-0000-0000491F0000}"/>
    <cellStyle name="Title 4 2" xfId="7749" xr:uid="{00000000-0005-0000-0000-00004A1F0000}"/>
    <cellStyle name="Title 4 2 2" xfId="7750" xr:uid="{00000000-0005-0000-0000-00004B1F0000}"/>
    <cellStyle name="Title 4 3" xfId="8388" xr:uid="{AA32047C-B94F-42AC-BDC2-A8ADFD64C3F6}"/>
    <cellStyle name="Title 5" xfId="7751" xr:uid="{00000000-0005-0000-0000-00004C1F0000}"/>
    <cellStyle name="Title 5 2" xfId="7752" xr:uid="{00000000-0005-0000-0000-00004D1F0000}"/>
    <cellStyle name="Title 6" xfId="7753" xr:uid="{00000000-0005-0000-0000-00004E1F0000}"/>
    <cellStyle name="Title 6 2" xfId="7754" xr:uid="{00000000-0005-0000-0000-00004F1F0000}"/>
    <cellStyle name="Title 7" xfId="7755" xr:uid="{00000000-0005-0000-0000-0000501F0000}"/>
    <cellStyle name="Titles" xfId="7756" xr:uid="{00000000-0005-0000-0000-0000511F0000}"/>
    <cellStyle name="Titles 2" xfId="7757" xr:uid="{00000000-0005-0000-0000-0000521F0000}"/>
    <cellStyle name="Titles 2 2" xfId="7758" xr:uid="{00000000-0005-0000-0000-0000531F0000}"/>
    <cellStyle name="Total 2" xfId="7759" xr:uid="{00000000-0005-0000-0000-0000541F0000}"/>
    <cellStyle name="Total 2 2" xfId="7760" xr:uid="{00000000-0005-0000-0000-0000551F0000}"/>
    <cellStyle name="Total 2 2 2" xfId="7761" xr:uid="{00000000-0005-0000-0000-0000561F0000}"/>
    <cellStyle name="Total 2 3" xfId="7762" xr:uid="{00000000-0005-0000-0000-0000571F0000}"/>
    <cellStyle name="Total 2 3 2" xfId="7763" xr:uid="{00000000-0005-0000-0000-0000581F0000}"/>
    <cellStyle name="Total 2 4" xfId="7764" xr:uid="{00000000-0005-0000-0000-0000591F0000}"/>
    <cellStyle name="Total 3" xfId="7765" xr:uid="{00000000-0005-0000-0000-00005A1F0000}"/>
    <cellStyle name="Total 3 2" xfId="7766" xr:uid="{00000000-0005-0000-0000-00005B1F0000}"/>
    <cellStyle name="Total 3 2 2" xfId="7767" xr:uid="{00000000-0005-0000-0000-00005C1F0000}"/>
    <cellStyle name="Total 3 3" xfId="7768" xr:uid="{00000000-0005-0000-0000-00005D1F0000}"/>
    <cellStyle name="Total 3 3 2" xfId="7769" xr:uid="{00000000-0005-0000-0000-00005E1F0000}"/>
    <cellStyle name="Total 3 4" xfId="7770" xr:uid="{00000000-0005-0000-0000-00005F1F0000}"/>
    <cellStyle name="Total 4" xfId="7771" xr:uid="{00000000-0005-0000-0000-0000601F0000}"/>
    <cellStyle name="Total 4 2" xfId="7772" xr:uid="{00000000-0005-0000-0000-0000611F0000}"/>
    <cellStyle name="Total 4 2 2" xfId="7773" xr:uid="{00000000-0005-0000-0000-0000621F0000}"/>
    <cellStyle name="Total 5" xfId="7774" xr:uid="{00000000-0005-0000-0000-0000631F0000}"/>
    <cellStyle name="Total 5 2" xfId="7775" xr:uid="{00000000-0005-0000-0000-0000641F0000}"/>
    <cellStyle name="Total 6" xfId="7776" xr:uid="{00000000-0005-0000-0000-0000651F0000}"/>
    <cellStyle name="Total 6 2" xfId="7777" xr:uid="{00000000-0005-0000-0000-0000661F0000}"/>
    <cellStyle name="Total 7" xfId="7778" xr:uid="{00000000-0005-0000-0000-0000671F0000}"/>
    <cellStyle name="Total Line" xfId="7779" xr:uid="{00000000-0005-0000-0000-0000681F0000}"/>
    <cellStyle name="Total Line 2" xfId="7780" xr:uid="{00000000-0005-0000-0000-0000691F0000}"/>
    <cellStyle name="Total Line 2 2" xfId="7781" xr:uid="{00000000-0005-0000-0000-00006A1F0000}"/>
    <cellStyle name="Totals" xfId="7782" xr:uid="{00000000-0005-0000-0000-00006B1F0000}"/>
    <cellStyle name="Totals [0]" xfId="7783" xr:uid="{00000000-0005-0000-0000-00006C1F0000}"/>
    <cellStyle name="Totals [0] 2" xfId="7784" xr:uid="{00000000-0005-0000-0000-00006D1F0000}"/>
    <cellStyle name="Totals [0] 2 2" xfId="7785" xr:uid="{00000000-0005-0000-0000-00006E1F0000}"/>
    <cellStyle name="Totals [2]" xfId="7786" xr:uid="{00000000-0005-0000-0000-00006F1F0000}"/>
    <cellStyle name="Totals [2] 2" xfId="7787" xr:uid="{00000000-0005-0000-0000-0000701F0000}"/>
    <cellStyle name="Totals [2] 2 2" xfId="7788" xr:uid="{00000000-0005-0000-0000-0000711F0000}"/>
    <cellStyle name="Totals 10" xfId="7789" xr:uid="{00000000-0005-0000-0000-0000721F0000}"/>
    <cellStyle name="Totals 11" xfId="7790" xr:uid="{00000000-0005-0000-0000-0000731F0000}"/>
    <cellStyle name="Totals 12" xfId="7791" xr:uid="{00000000-0005-0000-0000-0000741F0000}"/>
    <cellStyle name="Totals 13" xfId="7792" xr:uid="{00000000-0005-0000-0000-0000751F0000}"/>
    <cellStyle name="Totals 14" xfId="7793" xr:uid="{00000000-0005-0000-0000-0000761F0000}"/>
    <cellStyle name="Totals 15" xfId="7794" xr:uid="{00000000-0005-0000-0000-0000771F0000}"/>
    <cellStyle name="Totals 2" xfId="7795" xr:uid="{00000000-0005-0000-0000-0000781F0000}"/>
    <cellStyle name="Totals 2 2" xfId="7796" xr:uid="{00000000-0005-0000-0000-0000791F0000}"/>
    <cellStyle name="Totals 3" xfId="7797" xr:uid="{00000000-0005-0000-0000-00007A1F0000}"/>
    <cellStyle name="Totals 4" xfId="7798" xr:uid="{00000000-0005-0000-0000-00007B1F0000}"/>
    <cellStyle name="Totals 5" xfId="7799" xr:uid="{00000000-0005-0000-0000-00007C1F0000}"/>
    <cellStyle name="Totals 6" xfId="7800" xr:uid="{00000000-0005-0000-0000-00007D1F0000}"/>
    <cellStyle name="Totals 7" xfId="7801" xr:uid="{00000000-0005-0000-0000-00007E1F0000}"/>
    <cellStyle name="Totals 8" xfId="7802" xr:uid="{00000000-0005-0000-0000-00007F1F0000}"/>
    <cellStyle name="Totals 9" xfId="7803" xr:uid="{00000000-0005-0000-0000-0000801F0000}"/>
    <cellStyle name="Totals_2002_11_18 Apache_Data" xfId="7804" xr:uid="{00000000-0005-0000-0000-0000811F0000}"/>
    <cellStyle name="Unprotected" xfId="7805" xr:uid="{00000000-0005-0000-0000-0000821F0000}"/>
    <cellStyle name="Unprotected 2" xfId="7806" xr:uid="{00000000-0005-0000-0000-0000831F0000}"/>
    <cellStyle name="Unprotected 3" xfId="7807" xr:uid="{00000000-0005-0000-0000-0000841F0000}"/>
    <cellStyle name="UnProtectedCalc" xfId="7808" xr:uid="{00000000-0005-0000-0000-0000851F0000}"/>
    <cellStyle name="UnProtectedCalc 2" xfId="7809" xr:uid="{00000000-0005-0000-0000-0000861F0000}"/>
    <cellStyle name="UnProtectedCalc 2 2" xfId="7810" xr:uid="{00000000-0005-0000-0000-0000871F0000}"/>
    <cellStyle name="User_Defined_A" xfId="7811" xr:uid="{00000000-0005-0000-0000-0000881F0000}"/>
    <cellStyle name="Währung [0]_Imp02" xfId="7812" xr:uid="{00000000-0005-0000-0000-0000891F0000}"/>
    <cellStyle name="Währung_Imp02" xfId="7813" xr:uid="{00000000-0005-0000-0000-00008A1F0000}"/>
    <cellStyle name="Warning Text 2" xfId="7814" xr:uid="{00000000-0005-0000-0000-00008B1F0000}"/>
    <cellStyle name="Warning Text 2 2" xfId="7815" xr:uid="{00000000-0005-0000-0000-00008C1F0000}"/>
    <cellStyle name="Warning Text 2 2 2" xfId="7816" xr:uid="{00000000-0005-0000-0000-00008D1F0000}"/>
    <cellStyle name="Warning Text 2 3" xfId="7817" xr:uid="{00000000-0005-0000-0000-00008E1F0000}"/>
    <cellStyle name="Warning Text 3" xfId="7818" xr:uid="{00000000-0005-0000-0000-00008F1F0000}"/>
    <cellStyle name="Warning Text 3 2" xfId="7819" xr:uid="{00000000-0005-0000-0000-0000901F0000}"/>
    <cellStyle name="Warning Text 3 2 2" xfId="7820" xr:uid="{00000000-0005-0000-0000-0000911F0000}"/>
    <cellStyle name="Warning Text 3 3" xfId="7821" xr:uid="{00000000-0005-0000-0000-0000921F0000}"/>
    <cellStyle name="Warning Text 4" xfId="7822" xr:uid="{00000000-0005-0000-0000-0000931F0000}"/>
    <cellStyle name="Warning Text 4 2" xfId="7823" xr:uid="{00000000-0005-0000-0000-0000941F0000}"/>
    <cellStyle name="Warning Text 4 2 2" xfId="7824" xr:uid="{00000000-0005-0000-0000-0000951F0000}"/>
    <cellStyle name="Warning Text 5" xfId="7825" xr:uid="{00000000-0005-0000-0000-0000961F0000}"/>
    <cellStyle name="Warning Text 5 2" xfId="7826" xr:uid="{00000000-0005-0000-0000-0000971F0000}"/>
    <cellStyle name="Warning Text 6" xfId="7827" xr:uid="{00000000-0005-0000-0000-0000981F0000}"/>
    <cellStyle name="whole number" xfId="8391" xr:uid="{86944102-0018-4FCE-8B27-E8DE3693BEA2}"/>
    <cellStyle name="wmColumnHeading" xfId="7828" xr:uid="{00000000-0005-0000-0000-0000991F0000}"/>
    <cellStyle name="wmColumnHeading 2" xfId="7829" xr:uid="{00000000-0005-0000-0000-00009A1F0000}"/>
    <cellStyle name="wmColumnHeading 2 2" xfId="7830" xr:uid="{00000000-0005-0000-0000-00009B1F0000}"/>
    <cellStyle name="wmNormal" xfId="7831" xr:uid="{00000000-0005-0000-0000-00009C1F0000}"/>
    <cellStyle name="wmNormal 2" xfId="7832" xr:uid="{00000000-0005-0000-0000-00009D1F0000}"/>
    <cellStyle name="wmNormal 2 2" xfId="7833" xr:uid="{00000000-0005-0000-0000-00009E1F0000}"/>
    <cellStyle name="wmNormal 2 2 2" xfId="7834" xr:uid="{00000000-0005-0000-0000-00009F1F0000}"/>
    <cellStyle name="wmNormal 3" xfId="7835" xr:uid="{00000000-0005-0000-0000-0000A01F0000}"/>
    <cellStyle name="wmNormal 3 2" xfId="7836" xr:uid="{00000000-0005-0000-0000-0000A11F0000}"/>
    <cellStyle name="wmNormal 3 2 2" xfId="7837" xr:uid="{00000000-0005-0000-0000-0000A21F0000}"/>
    <cellStyle name="wmNormal 3 3" xfId="7838" xr:uid="{00000000-0005-0000-0000-0000A31F0000}"/>
    <cellStyle name="wmNormal 3 3 2" xfId="7839" xr:uid="{00000000-0005-0000-0000-0000A41F0000}"/>
    <cellStyle name="wmNormal 3 3 3" xfId="7840" xr:uid="{00000000-0005-0000-0000-0000A51F0000}"/>
    <cellStyle name="wmNormal 3 4" xfId="7841" xr:uid="{00000000-0005-0000-0000-0000A61F0000}"/>
    <cellStyle name="wmNormal 4" xfId="7842" xr:uid="{00000000-0005-0000-0000-0000A71F0000}"/>
    <cellStyle name="wmNormal 4 2" xfId="7843" xr:uid="{00000000-0005-0000-0000-0000A81F0000}"/>
    <cellStyle name="wmNormal 4 3" xfId="7844" xr:uid="{00000000-0005-0000-0000-0000A91F0000}"/>
    <cellStyle name="wmNormal_Gas Flow Dynamics" xfId="7845" xr:uid="{00000000-0005-0000-0000-0000AA1F0000}"/>
    <cellStyle name="wmNormalWorkings" xfId="7846" xr:uid="{00000000-0005-0000-0000-0000AB1F0000}"/>
    <cellStyle name="wmNormalWorkings 2" xfId="7847" xr:uid="{00000000-0005-0000-0000-0000AC1F0000}"/>
    <cellStyle name="wmNormalWorkings 2 2" xfId="7848" xr:uid="{00000000-0005-0000-0000-0000AD1F0000}"/>
    <cellStyle name="wmPercent" xfId="7849" xr:uid="{00000000-0005-0000-0000-0000AE1F0000}"/>
    <cellStyle name="wmPercent 2" xfId="7850" xr:uid="{00000000-0005-0000-0000-0000AF1F0000}"/>
    <cellStyle name="wmPercent 2 2" xfId="7851" xr:uid="{00000000-0005-0000-0000-0000B01F0000}"/>
    <cellStyle name="wmPercent 2 2 2" xfId="7852" xr:uid="{00000000-0005-0000-0000-0000B11F0000}"/>
    <cellStyle name="wmPercent 3" xfId="7853" xr:uid="{00000000-0005-0000-0000-0000B21F0000}"/>
    <cellStyle name="wmPercent 3 2" xfId="7854" xr:uid="{00000000-0005-0000-0000-0000B31F0000}"/>
    <cellStyle name="wmPercent 3 2 2" xfId="7855" xr:uid="{00000000-0005-0000-0000-0000B41F0000}"/>
    <cellStyle name="wmPercent 3 3" xfId="7856" xr:uid="{00000000-0005-0000-0000-0000B51F0000}"/>
    <cellStyle name="wmPercent 3 3 2" xfId="7857" xr:uid="{00000000-0005-0000-0000-0000B61F0000}"/>
    <cellStyle name="wmPercent 3 3 3" xfId="7858" xr:uid="{00000000-0005-0000-0000-0000B71F0000}"/>
    <cellStyle name="wmPercent 3 4" xfId="7859" xr:uid="{00000000-0005-0000-0000-0000B81F0000}"/>
    <cellStyle name="wmPercent 4" xfId="7860" xr:uid="{00000000-0005-0000-0000-0000B91F0000}"/>
    <cellStyle name="wmPercent 4 2" xfId="7861" xr:uid="{00000000-0005-0000-0000-0000BA1F0000}"/>
    <cellStyle name="wmPercent 4 3" xfId="7862" xr:uid="{00000000-0005-0000-0000-0000BB1F0000}"/>
    <cellStyle name="wmPercent_Gas Flow Dynamics" xfId="7863" xr:uid="{00000000-0005-0000-0000-0000BC1F0000}"/>
    <cellStyle name="wmReportTitle" xfId="7864" xr:uid="{00000000-0005-0000-0000-0000BD1F0000}"/>
    <cellStyle name="wmReportTitle 2" xfId="7865" xr:uid="{00000000-0005-0000-0000-0000BE1F0000}"/>
    <cellStyle name="wmReportTitle 2 2" xfId="7866" xr:uid="{00000000-0005-0000-0000-0000BF1F0000}"/>
    <cellStyle name="wmSubHeading" xfId="7867" xr:uid="{00000000-0005-0000-0000-0000C01F0000}"/>
    <cellStyle name="wmSubHeading 2" xfId="7868" xr:uid="{00000000-0005-0000-0000-0000C11F0000}"/>
    <cellStyle name="wmSubHeading 2 2" xfId="7869" xr:uid="{00000000-0005-0000-0000-0000C21F0000}"/>
    <cellStyle name="wmWorkingVariables" xfId="7870" xr:uid="{00000000-0005-0000-0000-0000C31F0000}"/>
    <cellStyle name="wmWorkingVariables 2" xfId="7871" xr:uid="{00000000-0005-0000-0000-0000C41F0000}"/>
    <cellStyle name="wmWorkingVariables 2 2" xfId="7872" xr:uid="{00000000-0005-0000-0000-0000C51F0000}"/>
    <cellStyle name="wmYears" xfId="7873" xr:uid="{00000000-0005-0000-0000-0000C61F0000}"/>
    <cellStyle name="wmYears 2" xfId="7874" xr:uid="{00000000-0005-0000-0000-0000C71F0000}"/>
    <cellStyle name="wmYears 2 2" xfId="7875" xr:uid="{00000000-0005-0000-0000-0000C81F0000}"/>
    <cellStyle name="Year" xfId="7876" xr:uid="{00000000-0005-0000-0000-0000C91F0000}"/>
    <cellStyle name="Year 2" xfId="7877" xr:uid="{00000000-0005-0000-0000-0000CA1F0000}"/>
    <cellStyle name="Year 2 2" xfId="7878" xr:uid="{00000000-0005-0000-0000-0000CB1F0000}"/>
    <cellStyle name="Year2" xfId="7879" xr:uid="{00000000-0005-0000-0000-0000CC1F0000}"/>
    <cellStyle name="Year2 2" xfId="7880" xr:uid="{00000000-0005-0000-0000-0000CD1F0000}"/>
    <cellStyle name="Year2 2 2" xfId="7881" xr:uid="{00000000-0005-0000-0000-0000CE1F0000}"/>
    <cellStyle name="Years" xfId="7882" xr:uid="{00000000-0005-0000-0000-0000CF1F0000}"/>
    <cellStyle name="Years 2" xfId="7883" xr:uid="{00000000-0005-0000-0000-0000D01F0000}"/>
    <cellStyle name="Years 2 2" xfId="7884" xr:uid="{00000000-0005-0000-0000-0000D11F0000}"/>
    <cellStyle name="Years2" xfId="7885" xr:uid="{00000000-0005-0000-0000-0000D21F0000}"/>
    <cellStyle name="Years2 2" xfId="7886" xr:uid="{00000000-0005-0000-0000-0000D31F0000}"/>
    <cellStyle name="Years2 2 2" xfId="7887" xr:uid="{00000000-0005-0000-0000-0000D41F0000}"/>
    <cellStyle name="Обычный_2++" xfId="7888" xr:uid="{00000000-0005-0000-0000-0000D51F0000}"/>
    <cellStyle name="常规_05年7月重点企业主要产品产量" xfId="7889" xr:uid="{00000000-0005-0000-0000-0000D61F0000}"/>
  </cellStyles>
  <dxfs count="0"/>
  <tableStyles count="0" defaultTableStyle="TableStyleMedium2" defaultPivotStyle="PivotStyleLight16"/>
  <colors>
    <mruColors>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styles" Target="styles.xml"/><Relationship Id="rId30" Type="http://schemas.openxmlformats.org/officeDocument/2006/relationships/customXml" Target="../customXml/item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6350</xdr:rowOff>
    </xdr:from>
    <xdr:to>
      <xdr:col>2</xdr:col>
      <xdr:colOff>171372</xdr:colOff>
      <xdr:row>1</xdr:row>
      <xdr:rowOff>8534</xdr:rowOff>
    </xdr:to>
    <xdr:pic>
      <xdr:nvPicPr>
        <xdr:cNvPr id="5" name="Picture 4" descr="Ofgem Logo&#10;Making a positive difference for energy consumers&#10;">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6350"/>
          <a:ext cx="3038396" cy="72608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ofgemcloud.sharepoint.com/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ofgemcloud.sharepoint.com/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GSPD19.FIN"/>
      <sheetName val="CHGSPD19_FIN"/>
    </sheetNames>
    <sheetDataSet>
      <sheetData sheetId="0" refreshError="1"/>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S19FIN(A)"/>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Q5"/>
      <sheetName val="SUMMARY TABLE"/>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Accuracy Calc"/>
      <sheetName val="Accuracy_Calc"/>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refreshError="1"/>
      <sheetData sheetId="138" refreshError="1"/>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obr.uk/efo/economic-and-fiscal-outlook-november-2022/" TargetMode="External"/><Relationship Id="rId7" Type="http://schemas.openxmlformats.org/officeDocument/2006/relationships/comments" Target="../comments3.xml"/><Relationship Id="rId2" Type="http://schemas.openxmlformats.org/officeDocument/2006/relationships/hyperlink" Target="https://www.ofgem.gov.uk/publications-and-updates/feed-tariffs-guidance-licensed-electricity-suppliers-version-11" TargetMode="External"/><Relationship Id="rId1" Type="http://schemas.openxmlformats.org/officeDocument/2006/relationships/hyperlink" Target="https://www.gov.uk/government/collections/annual-renewables-obligation-level-calculations" TargetMode="External"/><Relationship Id="rId6" Type="http://schemas.openxmlformats.org/officeDocument/2006/relationships/vmlDrawing" Target="../drawings/vmlDrawing3.vml"/><Relationship Id="rId5" Type="http://schemas.openxmlformats.org/officeDocument/2006/relationships/printerSettings" Target="../printerSettings/printerSettings10.bin"/><Relationship Id="rId4" Type="http://schemas.openxmlformats.org/officeDocument/2006/relationships/hyperlink" Target="https://www.ofgem.gov.uk/environmental-programmes/fit/contacts-guidance-and-resources/public-reports-and-data-fit/annual-reports"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assets.publishing.service.gov.uk/government/uploads/system/uploads/attachment_data/file/1124893/ECO+_consultation_stage_impact_assessment.pdf" TargetMode="External"/><Relationship Id="rId7" Type="http://schemas.openxmlformats.org/officeDocument/2006/relationships/comments" Target="../comments4.xml"/><Relationship Id="rId2" Type="http://schemas.openxmlformats.org/officeDocument/2006/relationships/hyperlink" Target="https://obr.uk/efo/economic-and-fiscal-outlook-november-2022/" TargetMode="External"/><Relationship Id="rId1" Type="http://schemas.openxmlformats.org/officeDocument/2006/relationships/hyperlink" Target="https://obr.uk/efo/economic-and-fiscal-outlook-november-2022/" TargetMode="External"/><Relationship Id="rId6" Type="http://schemas.openxmlformats.org/officeDocument/2006/relationships/vmlDrawing" Target="../drawings/vmlDrawing4.vml"/><Relationship Id="rId5" Type="http://schemas.openxmlformats.org/officeDocument/2006/relationships/printerSettings" Target="../printerSettings/printerSettings11.bin"/><Relationship Id="rId4" Type="http://schemas.openxmlformats.org/officeDocument/2006/relationships/hyperlink" Target="https://assets.publishing.service.gov.uk/government/uploads/system/uploads/attachment_data/file/1003740/eco4-consultation-stage-impact-assessment.pdf" TargetMode="External"/></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https://obr.uk/efo/economic-and-fiscal-outlook-november-2022/" TargetMode="External"/><Relationship Id="rId2" Type="http://schemas.openxmlformats.org/officeDocument/2006/relationships/hyperlink" Target="https://www.nationalgrideso.com/industry-information/charging/assistance-areas-high-electricity-distribution-costs-aahedc" TargetMode="External"/><Relationship Id="rId1" Type="http://schemas.openxmlformats.org/officeDocument/2006/relationships/hyperlink" Target="https://www.nationalgrideso.com/industry-information/charging/assistance-areas-high-electricity-distribution-costs-aahedc" TargetMode="External"/><Relationship Id="rId6" Type="http://schemas.openxmlformats.org/officeDocument/2006/relationships/comments" Target="../comments6.xml"/><Relationship Id="rId5" Type="http://schemas.openxmlformats.org/officeDocument/2006/relationships/vmlDrawing" Target="../drawings/vmlDrawing6.vml"/><Relationship Id="rId4"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gov.uk/government/publications/green-gas-levy-ggl-rates-and-exemptions/green-gas-levy-ggl-rates-underlying-variables-mutualisation-threshold" TargetMode="External"/><Relationship Id="rId1" Type="http://schemas.openxmlformats.org/officeDocument/2006/relationships/hyperlink" Target="https://www.gov.uk/government/publications/green-gas-levy-ggl-rates-and-exemptions/green-gas-levy-ggl-rates-underlying-variables-mutualisation-threshol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obr.uk/efo/economic-and-fiscal-outlook-november-2022/" TargetMode="External"/><Relationship Id="rId7" Type="http://schemas.openxmlformats.org/officeDocument/2006/relationships/comments" Target="../comments2.xml"/><Relationship Id="rId2" Type="http://schemas.openxmlformats.org/officeDocument/2006/relationships/hyperlink" Target="https://www.gov.uk/government/collections/annual-renewables-obligation-level-calculations" TargetMode="External"/><Relationship Id="rId1" Type="http://schemas.openxmlformats.org/officeDocument/2006/relationships/hyperlink" Target="https://www.ofgem.gov.uk/environmental-programmes/ro/energy-suppliers" TargetMode="External"/><Relationship Id="rId6" Type="http://schemas.openxmlformats.org/officeDocument/2006/relationships/vmlDrawing" Target="../drawings/vmlDrawing2.vml"/><Relationship Id="rId5" Type="http://schemas.openxmlformats.org/officeDocument/2006/relationships/printerSettings" Target="../printerSettings/printerSettings9.bin"/><Relationship Id="rId4" Type="http://schemas.openxmlformats.org/officeDocument/2006/relationships/hyperlink" Target="https://www.ofgem.gov.uk/environmental-programmes/ro/energy-supplie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autoPageBreaks="0"/>
  </sheetPr>
  <dimension ref="A1:J26"/>
  <sheetViews>
    <sheetView tabSelected="1" zoomScaleNormal="100" workbookViewId="0">
      <selection activeCell="D20" sqref="D20"/>
    </sheetView>
  </sheetViews>
  <sheetFormatPr defaultColWidth="0" defaultRowHeight="13.5" zeroHeight="1"/>
  <cols>
    <col min="1" max="1" width="15.61328125" customWidth="1"/>
    <col min="2" max="2" width="19.15234375" customWidth="1"/>
    <col min="3" max="3" width="15.61328125" customWidth="1"/>
    <col min="4" max="4" width="146.61328125" customWidth="1"/>
    <col min="5" max="5" width="8.84375" customWidth="1"/>
    <col min="6" max="10" width="0" hidden="1" customWidth="1"/>
    <col min="11" max="16384" width="8.84375" hidden="1"/>
  </cols>
  <sheetData>
    <row r="1" spans="1:10" ht="57" customHeight="1">
      <c r="A1" t="s">
        <v>0</v>
      </c>
      <c r="D1" s="14"/>
      <c r="E1" s="14"/>
    </row>
    <row r="2" spans="1:10" ht="14.5">
      <c r="A2" s="7"/>
      <c r="B2" s="7"/>
      <c r="C2" s="7"/>
      <c r="D2" s="7"/>
      <c r="E2" s="7"/>
      <c r="F2" s="7"/>
      <c r="G2" s="7"/>
      <c r="H2" s="7"/>
      <c r="I2" s="7"/>
    </row>
    <row r="3" spans="1:10" s="14" customFormat="1" ht="18.5">
      <c r="A3" s="7"/>
      <c r="B3" s="140" t="s">
        <v>1</v>
      </c>
      <c r="C3" s="7"/>
      <c r="D3" s="7"/>
      <c r="E3" s="7"/>
      <c r="F3" s="7"/>
      <c r="G3" s="7"/>
      <c r="H3" s="7"/>
      <c r="I3" s="7"/>
      <c r="J3"/>
    </row>
    <row r="4" spans="1:10" s="14" customFormat="1" ht="14.5">
      <c r="B4" s="9"/>
      <c r="C4" s="7"/>
      <c r="D4" s="8"/>
      <c r="E4" s="7"/>
      <c r="F4" s="7"/>
      <c r="G4" s="7"/>
      <c r="H4" s="7"/>
      <c r="I4" s="7"/>
      <c r="J4" s="7"/>
    </row>
    <row r="5" spans="1:10" s="14" customFormat="1" ht="22.5" customHeight="1">
      <c r="B5" s="10" t="s">
        <v>2</v>
      </c>
      <c r="C5" s="10" t="s">
        <v>3</v>
      </c>
      <c r="D5" s="10" t="s">
        <v>4</v>
      </c>
      <c r="E5" s="7"/>
      <c r="F5" s="7"/>
      <c r="G5" s="7"/>
      <c r="H5" s="7"/>
      <c r="I5" s="7"/>
      <c r="J5" s="7"/>
    </row>
    <row r="6" spans="1:10" s="14" customFormat="1" ht="14.5">
      <c r="B6" s="288" t="s">
        <v>5</v>
      </c>
      <c r="C6" s="296">
        <v>43349</v>
      </c>
      <c r="D6" s="297" t="s">
        <v>6</v>
      </c>
      <c r="E6" s="7"/>
      <c r="F6" s="7"/>
      <c r="G6" s="7"/>
      <c r="H6" s="7"/>
      <c r="I6" s="7"/>
      <c r="J6" s="7"/>
    </row>
    <row r="7" spans="1:10" s="14" customFormat="1" ht="152.25" customHeight="1">
      <c r="B7" s="142" t="s">
        <v>7</v>
      </c>
      <c r="C7" s="296">
        <v>43410</v>
      </c>
      <c r="D7" s="298" t="s">
        <v>8</v>
      </c>
      <c r="E7" s="7"/>
      <c r="F7" s="7"/>
      <c r="G7" s="7"/>
      <c r="H7" s="7"/>
      <c r="I7" s="7"/>
      <c r="J7" s="7"/>
    </row>
    <row r="8" spans="1:10" s="14" customFormat="1" ht="43.5">
      <c r="B8" s="299" t="s">
        <v>9</v>
      </c>
      <c r="C8" s="296">
        <v>43138</v>
      </c>
      <c r="D8" s="300" t="s">
        <v>10</v>
      </c>
      <c r="E8" s="7"/>
      <c r="F8" s="7"/>
      <c r="G8" s="7"/>
      <c r="H8" s="7"/>
      <c r="I8" s="7"/>
      <c r="J8" s="7"/>
    </row>
    <row r="9" spans="1:10" s="14" customFormat="1" ht="43.5">
      <c r="B9" s="299" t="s">
        <v>11</v>
      </c>
      <c r="C9" s="296">
        <v>43684</v>
      </c>
      <c r="D9" s="300" t="s">
        <v>12</v>
      </c>
      <c r="E9" s="7"/>
      <c r="F9" s="7"/>
      <c r="G9" s="7"/>
      <c r="H9" s="7"/>
      <c r="I9" s="7"/>
      <c r="J9" s="7"/>
    </row>
    <row r="10" spans="1:10" s="14" customFormat="1" ht="101.5">
      <c r="B10" s="299" t="s">
        <v>13</v>
      </c>
      <c r="C10" s="296">
        <v>43868</v>
      </c>
      <c r="D10" s="298" t="s">
        <v>14</v>
      </c>
      <c r="E10" s="7"/>
      <c r="F10" s="7"/>
      <c r="G10" s="7"/>
      <c r="H10" s="7"/>
      <c r="I10" s="7"/>
      <c r="J10" s="7"/>
    </row>
    <row r="11" spans="1:10" s="14" customFormat="1" ht="58">
      <c r="B11" s="299" t="s">
        <v>15</v>
      </c>
      <c r="C11" s="296">
        <v>44048</v>
      </c>
      <c r="D11" s="300" t="s">
        <v>16</v>
      </c>
      <c r="E11" s="7"/>
      <c r="F11" s="7"/>
      <c r="G11" s="7"/>
      <c r="H11" s="7"/>
      <c r="I11" s="7"/>
      <c r="J11" s="7"/>
    </row>
    <row r="12" spans="1:10" s="14" customFormat="1" ht="43.5">
      <c r="B12" s="299" t="s">
        <v>17</v>
      </c>
      <c r="C12" s="296">
        <v>44050</v>
      </c>
      <c r="D12" s="300" t="s">
        <v>18</v>
      </c>
      <c r="E12" s="7"/>
      <c r="F12" s="7"/>
      <c r="G12" s="7"/>
      <c r="H12" s="7"/>
      <c r="I12" s="7"/>
      <c r="J12" s="7"/>
    </row>
    <row r="13" spans="1:10" s="14" customFormat="1" ht="43.5">
      <c r="B13" s="299" t="s">
        <v>19</v>
      </c>
      <c r="C13" s="296">
        <v>44232</v>
      </c>
      <c r="D13" s="300" t="s">
        <v>20</v>
      </c>
      <c r="E13" s="7"/>
      <c r="F13" s="7"/>
      <c r="G13" s="7"/>
      <c r="H13" s="7"/>
      <c r="I13" s="7"/>
      <c r="J13" s="7"/>
    </row>
    <row r="14" spans="1:10" s="14" customFormat="1" ht="29">
      <c r="B14" s="299" t="s">
        <v>21</v>
      </c>
      <c r="C14" s="296">
        <v>44414</v>
      </c>
      <c r="D14" s="300" t="s">
        <v>22</v>
      </c>
      <c r="E14" s="7"/>
      <c r="F14" s="7"/>
      <c r="G14" s="7"/>
      <c r="H14" s="7"/>
      <c r="I14" s="7"/>
      <c r="J14" s="7"/>
    </row>
    <row r="15" spans="1:10" s="14" customFormat="1" ht="29">
      <c r="B15" s="301" t="s">
        <v>23</v>
      </c>
      <c r="C15" s="302">
        <v>44596</v>
      </c>
      <c r="D15" s="303" t="s">
        <v>24</v>
      </c>
      <c r="E15" s="7"/>
      <c r="F15" s="7"/>
      <c r="G15" s="7"/>
      <c r="H15" s="7"/>
      <c r="I15" s="7"/>
      <c r="J15" s="7"/>
    </row>
    <row r="16" spans="1:10" s="14" customFormat="1" ht="14.5">
      <c r="B16" s="289" t="s">
        <v>25</v>
      </c>
      <c r="C16" s="291">
        <v>44696</v>
      </c>
      <c r="D16" s="242" t="s">
        <v>26</v>
      </c>
      <c r="E16" s="7"/>
      <c r="F16" s="7"/>
      <c r="G16" s="7"/>
      <c r="H16" s="7"/>
      <c r="I16" s="7"/>
      <c r="J16" s="7"/>
    </row>
    <row r="17" spans="1:10" s="14" customFormat="1" ht="14.5">
      <c r="A17" s="7"/>
      <c r="B17" s="289" t="s">
        <v>27</v>
      </c>
      <c r="C17" s="291">
        <v>44777</v>
      </c>
      <c r="D17" s="242" t="s">
        <v>28</v>
      </c>
      <c r="E17" s="7"/>
      <c r="F17" s="7"/>
      <c r="G17" s="7"/>
      <c r="H17" s="7"/>
      <c r="I17" s="7"/>
      <c r="J17"/>
    </row>
    <row r="18" spans="1:10" s="14" customFormat="1" ht="14.5">
      <c r="A18" s="7"/>
      <c r="B18" s="289" t="s">
        <v>29</v>
      </c>
      <c r="C18" s="291">
        <v>44799</v>
      </c>
      <c r="D18" s="242" t="s">
        <v>30</v>
      </c>
      <c r="E18" s="7"/>
      <c r="F18" s="7"/>
      <c r="G18" s="7"/>
      <c r="H18" s="7"/>
      <c r="I18" s="7"/>
      <c r="J18"/>
    </row>
    <row r="19" spans="1:10" s="14" customFormat="1" ht="101.5">
      <c r="A19" s="7"/>
      <c r="B19" s="289" t="s">
        <v>31</v>
      </c>
      <c r="C19" s="291">
        <v>44972</v>
      </c>
      <c r="D19" s="242" t="s">
        <v>32</v>
      </c>
      <c r="E19" s="7"/>
      <c r="F19" s="7"/>
      <c r="G19" s="7"/>
      <c r="H19" s="7"/>
      <c r="I19" s="7"/>
      <c r="J19"/>
    </row>
    <row r="20" spans="1:10" s="14" customFormat="1" ht="58">
      <c r="A20" s="7"/>
      <c r="B20" s="290" t="s">
        <v>33</v>
      </c>
      <c r="C20" s="292">
        <v>45009</v>
      </c>
      <c r="D20" s="287" t="s">
        <v>34</v>
      </c>
      <c r="E20" s="7"/>
      <c r="F20" s="7"/>
      <c r="G20" s="7"/>
      <c r="H20" s="7"/>
      <c r="I20" s="7"/>
      <c r="J20"/>
    </row>
    <row r="21" spans="1:10" s="14" customFormat="1" ht="14.5">
      <c r="A21" s="7"/>
      <c r="B21" s="293" t="s">
        <v>35</v>
      </c>
      <c r="C21" s="294">
        <v>45071</v>
      </c>
      <c r="D21" s="295" t="s">
        <v>36</v>
      </c>
      <c r="E21" s="7"/>
      <c r="F21" s="7"/>
      <c r="G21" s="7"/>
      <c r="H21" s="7"/>
      <c r="I21" s="7"/>
      <c r="J21"/>
    </row>
    <row r="22" spans="1:10" s="14" customFormat="1" ht="14.5">
      <c r="A22" s="7"/>
      <c r="B22" s="7"/>
      <c r="C22" s="7"/>
      <c r="D22" s="7"/>
      <c r="E22" s="7"/>
      <c r="F22" s="7"/>
      <c r="G22" s="7"/>
      <c r="H22" s="7"/>
      <c r="I22" s="7"/>
      <c r="J22"/>
    </row>
    <row r="23" spans="1:10" ht="14.5" hidden="1">
      <c r="A23" s="7"/>
      <c r="B23" s="7"/>
      <c r="C23" s="7"/>
      <c r="D23" s="7"/>
      <c r="E23" s="7"/>
      <c r="F23" s="7"/>
      <c r="G23" s="7"/>
      <c r="H23" s="7"/>
      <c r="I23" s="7"/>
    </row>
    <row r="24" spans="1:10" ht="14.5" hidden="1">
      <c r="A24" s="7"/>
      <c r="B24" s="7"/>
      <c r="C24" s="7"/>
      <c r="D24" s="7"/>
      <c r="E24" s="7"/>
      <c r="F24" s="7"/>
      <c r="G24" s="7"/>
      <c r="H24" s="7"/>
      <c r="I24" s="7"/>
    </row>
    <row r="25" spans="1:10" ht="14.5" hidden="1">
      <c r="A25" s="7"/>
      <c r="E25" s="7"/>
      <c r="F25" s="7"/>
      <c r="G25" s="7"/>
      <c r="H25" s="7"/>
      <c r="I25" s="7"/>
    </row>
    <row r="26" spans="1:10" ht="14.5" hidden="1">
      <c r="A26" s="7"/>
      <c r="E26" s="7"/>
      <c r="F26" s="7"/>
      <c r="G26" s="7"/>
      <c r="H26" s="7"/>
      <c r="I26" s="7"/>
    </row>
  </sheetData>
  <phoneticPr fontId="187" type="noConversion"/>
  <pageMargins left="0.7" right="0.7" top="0.75" bottom="0.75" header="0.3" footer="0.3"/>
  <pageSetup orientation="portrait" r:id="rId1"/>
  <headerFooter>
    <oddFooter>&amp;C_x000D_&amp;1#&amp;"Calibri"&amp;10&amp;K000000 OFFICIAL-InternalOnly</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79998168889431442"/>
    <pageSetUpPr autoPageBreaks="0"/>
  </sheetPr>
  <dimension ref="A1:XFB28"/>
  <sheetViews>
    <sheetView topLeftCell="N1" zoomScaleNormal="100" workbookViewId="0"/>
  </sheetViews>
  <sheetFormatPr defaultColWidth="0" defaultRowHeight="13.5" zeroHeight="1"/>
  <cols>
    <col min="1" max="1" width="3" customWidth="1"/>
    <col min="2" max="3" width="30.4609375" customWidth="1"/>
    <col min="4" max="4" width="36" customWidth="1"/>
    <col min="5" max="5" width="12.15234375" customWidth="1"/>
    <col min="6" max="6" width="25.4609375" customWidth="1"/>
    <col min="7" max="7" width="1.4609375" customWidth="1"/>
    <col min="8" max="15" width="15.61328125" customWidth="1"/>
    <col min="16" max="16" width="1.4609375" customWidth="1"/>
    <col min="17" max="27" width="15.61328125" customWidth="1"/>
    <col min="28" max="29" width="9" customWidth="1"/>
    <col min="16383" max="16384" width="9" hidden="1"/>
  </cols>
  <sheetData>
    <row r="1" spans="1:30" s="2" customFormat="1" ht="12.75" customHeight="1">
      <c r="F1" s="39"/>
    </row>
    <row r="2" spans="1:30" s="2" customFormat="1" ht="18.75" customHeight="1">
      <c r="B2" s="40" t="s">
        <v>290</v>
      </c>
      <c r="C2" s="40"/>
      <c r="D2" s="40"/>
      <c r="F2" s="39"/>
    </row>
    <row r="3" spans="1:30" s="2" customFormat="1" ht="42" customHeight="1">
      <c r="B3" s="381" t="s">
        <v>291</v>
      </c>
      <c r="C3" s="381"/>
      <c r="D3" s="381"/>
      <c r="E3" s="381"/>
      <c r="F3" s="381"/>
      <c r="G3" s="381"/>
      <c r="H3" s="39"/>
      <c r="I3" s="39"/>
      <c r="J3" s="39"/>
      <c r="K3" s="39"/>
      <c r="L3" s="39"/>
      <c r="M3" s="39"/>
      <c r="N3" s="39"/>
      <c r="O3" s="39"/>
      <c r="P3" s="39"/>
      <c r="Q3" s="39"/>
      <c r="R3" s="39"/>
      <c r="S3" s="39"/>
      <c r="T3" s="39"/>
      <c r="U3" s="39"/>
    </row>
    <row r="4" spans="1:30" s="2" customFormat="1" ht="12.75" customHeight="1">
      <c r="F4" s="39"/>
    </row>
    <row r="5" spans="1:30" s="14" customFormat="1">
      <c r="G5" s="55"/>
      <c r="P5" s="55"/>
    </row>
    <row r="6" spans="1:30" ht="12.75" customHeight="1">
      <c r="A6" s="14"/>
      <c r="B6" s="316" t="s">
        <v>37</v>
      </c>
      <c r="C6" s="360" t="s">
        <v>53</v>
      </c>
      <c r="D6" s="361" t="s">
        <v>275</v>
      </c>
      <c r="E6" s="360" t="s">
        <v>89</v>
      </c>
      <c r="F6" s="317"/>
      <c r="G6" s="28"/>
      <c r="H6" s="337" t="s">
        <v>90</v>
      </c>
      <c r="I6" s="338"/>
      <c r="J6" s="338"/>
      <c r="K6" s="338"/>
      <c r="L6" s="338"/>
      <c r="M6" s="338"/>
      <c r="N6" s="338"/>
      <c r="O6" s="339"/>
      <c r="P6" s="136"/>
      <c r="Q6" s="375" t="s">
        <v>91</v>
      </c>
      <c r="R6" s="376"/>
      <c r="S6" s="376"/>
      <c r="T6" s="376"/>
      <c r="U6" s="376"/>
      <c r="V6" s="376"/>
      <c r="W6" s="376"/>
      <c r="X6" s="376"/>
      <c r="Y6" s="376"/>
      <c r="Z6" s="376"/>
      <c r="AA6" s="377"/>
      <c r="AB6" s="14"/>
      <c r="AC6" s="14"/>
      <c r="AD6" s="14"/>
    </row>
    <row r="7" spans="1:30" ht="12.75" customHeight="1">
      <c r="A7" s="14"/>
      <c r="B7" s="316"/>
      <c r="C7" s="360"/>
      <c r="D7" s="361"/>
      <c r="E7" s="360"/>
      <c r="F7" s="317"/>
      <c r="G7" s="28"/>
      <c r="H7" s="321" t="s">
        <v>92</v>
      </c>
      <c r="I7" s="322"/>
      <c r="J7" s="322"/>
      <c r="K7" s="322"/>
      <c r="L7" s="322"/>
      <c r="M7" s="322"/>
      <c r="N7" s="322"/>
      <c r="O7" s="323"/>
      <c r="P7" s="136"/>
      <c r="Q7" s="378" t="s">
        <v>93</v>
      </c>
      <c r="R7" s="379"/>
      <c r="S7" s="379"/>
      <c r="T7" s="379"/>
      <c r="U7" s="379"/>
      <c r="V7" s="379"/>
      <c r="W7" s="379"/>
      <c r="X7" s="379"/>
      <c r="Y7" s="379"/>
      <c r="Z7" s="379"/>
      <c r="AA7" s="380"/>
      <c r="AB7" s="14"/>
      <c r="AC7" s="14"/>
      <c r="AD7" s="14"/>
    </row>
    <row r="8" spans="1:30" s="14" customFormat="1" ht="25.4" customHeight="1">
      <c r="B8" s="316"/>
      <c r="C8" s="360"/>
      <c r="D8" s="361"/>
      <c r="E8" s="360"/>
      <c r="F8" s="53" t="s">
        <v>94</v>
      </c>
      <c r="G8" s="28"/>
      <c r="H8" s="33" t="s">
        <v>95</v>
      </c>
      <c r="I8" s="33" t="s">
        <v>96</v>
      </c>
      <c r="J8" s="33" t="s">
        <v>97</v>
      </c>
      <c r="K8" s="33" t="s">
        <v>98</v>
      </c>
      <c r="L8" s="33" t="s">
        <v>99</v>
      </c>
      <c r="M8" s="34" t="s">
        <v>100</v>
      </c>
      <c r="N8" s="33" t="s">
        <v>101</v>
      </c>
      <c r="O8" s="33" t="s">
        <v>102</v>
      </c>
      <c r="P8" s="28"/>
      <c r="Q8" s="29" t="s">
        <v>103</v>
      </c>
      <c r="R8" s="29" t="s">
        <v>104</v>
      </c>
      <c r="S8" s="29" t="s">
        <v>105</v>
      </c>
      <c r="T8" s="35" t="s">
        <v>106</v>
      </c>
      <c r="U8" s="29" t="s">
        <v>107</v>
      </c>
      <c r="V8" s="29" t="s">
        <v>108</v>
      </c>
      <c r="W8" s="29" t="s">
        <v>109</v>
      </c>
      <c r="X8" s="29" t="s">
        <v>110</v>
      </c>
      <c r="Y8" s="29" t="s">
        <v>245</v>
      </c>
      <c r="Z8" s="29" t="s">
        <v>246</v>
      </c>
      <c r="AA8" s="29" t="s">
        <v>130</v>
      </c>
    </row>
    <row r="9" spans="1:30" s="14" customFormat="1" ht="12.65" customHeight="1">
      <c r="B9" s="316"/>
      <c r="C9" s="360"/>
      <c r="D9" s="361"/>
      <c r="E9" s="360"/>
      <c r="F9" s="53" t="s">
        <v>159</v>
      </c>
      <c r="G9" s="28"/>
      <c r="H9" s="31" t="s">
        <v>160</v>
      </c>
      <c r="I9" s="31" t="s">
        <v>161</v>
      </c>
      <c r="J9" s="31" t="s">
        <v>162</v>
      </c>
      <c r="K9" s="31" t="s">
        <v>163</v>
      </c>
      <c r="L9" s="31" t="s">
        <v>164</v>
      </c>
      <c r="M9" s="32" t="s">
        <v>165</v>
      </c>
      <c r="N9" s="31" t="s">
        <v>166</v>
      </c>
      <c r="O9" s="31" t="s">
        <v>167</v>
      </c>
      <c r="P9" s="28"/>
      <c r="Q9" s="31" t="s">
        <v>168</v>
      </c>
      <c r="R9" s="31" t="s">
        <v>169</v>
      </c>
      <c r="S9" s="31" t="s">
        <v>170</v>
      </c>
      <c r="T9" s="36" t="s">
        <v>171</v>
      </c>
      <c r="U9" s="31" t="s">
        <v>172</v>
      </c>
      <c r="V9" s="31" t="s">
        <v>173</v>
      </c>
      <c r="W9" s="31" t="s">
        <v>174</v>
      </c>
      <c r="X9" s="31" t="s">
        <v>175</v>
      </c>
      <c r="Y9" s="31" t="s">
        <v>176</v>
      </c>
      <c r="Z9" s="31" t="s">
        <v>177</v>
      </c>
      <c r="AA9" s="31" t="s">
        <v>178</v>
      </c>
    </row>
    <row r="10" spans="1:30" s="14" customFormat="1" ht="12.75" customHeight="1">
      <c r="B10" s="316"/>
      <c r="C10" s="360"/>
      <c r="D10" s="361"/>
      <c r="E10" s="360"/>
      <c r="F10" s="54" t="s">
        <v>292</v>
      </c>
      <c r="G10" s="28"/>
      <c r="H10" s="29" t="s">
        <v>208</v>
      </c>
      <c r="I10" s="29" t="s">
        <v>208</v>
      </c>
      <c r="J10" s="29" t="s">
        <v>209</v>
      </c>
      <c r="K10" s="29" t="s">
        <v>209</v>
      </c>
      <c r="L10" s="29" t="s">
        <v>210</v>
      </c>
      <c r="M10" s="30" t="s">
        <v>210</v>
      </c>
      <c r="N10" s="29" t="s">
        <v>211</v>
      </c>
      <c r="O10" s="29" t="s">
        <v>211</v>
      </c>
      <c r="P10" s="28"/>
      <c r="Q10" s="29" t="s">
        <v>212</v>
      </c>
      <c r="R10" s="29" t="s">
        <v>213</v>
      </c>
      <c r="S10" s="29" t="s">
        <v>213</v>
      </c>
      <c r="T10" s="35" t="s">
        <v>214</v>
      </c>
      <c r="U10" s="29" t="s">
        <v>214</v>
      </c>
      <c r="V10" s="29" t="s">
        <v>215</v>
      </c>
      <c r="W10" s="29" t="s">
        <v>215</v>
      </c>
      <c r="X10" s="29" t="s">
        <v>216</v>
      </c>
      <c r="Y10" s="29" t="s">
        <v>216</v>
      </c>
      <c r="Z10" s="29" t="s">
        <v>217</v>
      </c>
      <c r="AA10" s="29" t="s">
        <v>217</v>
      </c>
    </row>
    <row r="11" spans="1:30" s="14" customFormat="1">
      <c r="B11" s="358" t="s">
        <v>65</v>
      </c>
      <c r="C11" s="359"/>
      <c r="D11" s="359"/>
      <c r="E11" s="359"/>
      <c r="F11" s="359"/>
      <c r="G11" s="28"/>
      <c r="H11" s="48"/>
      <c r="I11" s="48"/>
      <c r="J11" s="48"/>
      <c r="K11" s="48"/>
      <c r="L11" s="48"/>
      <c r="M11" s="49"/>
      <c r="N11" s="48"/>
      <c r="O11" s="48"/>
      <c r="P11" s="28"/>
      <c r="Q11" s="48"/>
      <c r="R11" s="48"/>
      <c r="S11" s="48"/>
      <c r="T11" s="50"/>
      <c r="U11" s="167"/>
      <c r="V11" s="167"/>
      <c r="W11" s="167"/>
      <c r="X11" s="167"/>
      <c r="Y11" s="167"/>
      <c r="Z11" s="167"/>
      <c r="AA11" s="167"/>
    </row>
    <row r="12" spans="1:30" s="55" customFormat="1" ht="58.5" customHeight="1">
      <c r="B12" s="26" t="s">
        <v>293</v>
      </c>
      <c r="C12" s="26"/>
      <c r="D12" s="203" t="s">
        <v>294</v>
      </c>
      <c r="E12" s="3" t="s">
        <v>295</v>
      </c>
      <c r="F12" s="382"/>
      <c r="G12" s="28"/>
      <c r="H12" s="17">
        <v>900000000</v>
      </c>
      <c r="I12" s="17">
        <v>900000000</v>
      </c>
      <c r="J12" s="17">
        <v>1500000000</v>
      </c>
      <c r="K12" s="17">
        <v>1500000000</v>
      </c>
      <c r="L12" s="17">
        <v>1315000000</v>
      </c>
      <c r="M12" s="17">
        <v>1345000000</v>
      </c>
      <c r="N12" s="17">
        <v>1455000000</v>
      </c>
      <c r="O12" s="17">
        <v>1455000000</v>
      </c>
      <c r="P12" s="28"/>
      <c r="Q12" s="17">
        <v>1455000000</v>
      </c>
      <c r="R12" s="70">
        <v>1505000000</v>
      </c>
      <c r="S12" s="70">
        <v>1500000000</v>
      </c>
      <c r="T12" s="165">
        <v>1545000000</v>
      </c>
      <c r="U12" s="17">
        <v>1545000000</v>
      </c>
      <c r="V12" s="168"/>
      <c r="W12" s="168"/>
      <c r="X12" s="168"/>
      <c r="Y12" s="168"/>
      <c r="Z12" s="168"/>
      <c r="AA12" s="168"/>
    </row>
    <row r="13" spans="1:30" s="55" customFormat="1" ht="67.5" customHeight="1">
      <c r="B13" s="26" t="s">
        <v>296</v>
      </c>
      <c r="C13" s="26" t="s">
        <v>297</v>
      </c>
      <c r="D13" s="81" t="s">
        <v>298</v>
      </c>
      <c r="E13" s="3" t="s">
        <v>299</v>
      </c>
      <c r="F13" s="383"/>
      <c r="G13" s="28"/>
      <c r="H13" s="17">
        <v>290044000</v>
      </c>
      <c r="I13" s="17">
        <v>290044000</v>
      </c>
      <c r="J13" s="17">
        <v>298100000</v>
      </c>
      <c r="K13" s="17">
        <v>298100000</v>
      </c>
      <c r="L13" s="17">
        <v>295900000</v>
      </c>
      <c r="M13" s="17">
        <v>295900000</v>
      </c>
      <c r="N13" s="17">
        <v>283700000</v>
      </c>
      <c r="O13" s="17">
        <v>283700000</v>
      </c>
      <c r="P13" s="28"/>
      <c r="Q13" s="17">
        <v>283700000</v>
      </c>
      <c r="R13" s="17">
        <v>266600000</v>
      </c>
      <c r="S13" s="17">
        <v>256200000</v>
      </c>
      <c r="T13" s="166">
        <v>260700000</v>
      </c>
      <c r="U13" s="17">
        <v>260700000</v>
      </c>
      <c r="V13" s="168"/>
      <c r="W13" s="168"/>
      <c r="X13" s="168"/>
      <c r="Y13" s="168"/>
      <c r="Z13" s="168"/>
      <c r="AA13" s="168"/>
    </row>
    <row r="14" spans="1:30" s="55" customFormat="1" ht="27.75" customHeight="1">
      <c r="B14" s="26" t="s">
        <v>300</v>
      </c>
      <c r="C14" s="26" t="s">
        <v>301</v>
      </c>
      <c r="D14" s="81" t="s">
        <v>302</v>
      </c>
      <c r="E14" s="3" t="s">
        <v>299</v>
      </c>
      <c r="F14" s="383"/>
      <c r="G14" s="28"/>
      <c r="H14" s="109"/>
      <c r="I14" s="110"/>
      <c r="J14" s="17">
        <v>8117254</v>
      </c>
      <c r="L14" s="114"/>
      <c r="M14" s="115"/>
      <c r="N14" s="116"/>
      <c r="O14" s="116"/>
      <c r="P14" s="28"/>
      <c r="Q14" s="118"/>
      <c r="R14" s="118"/>
      <c r="S14" s="118"/>
      <c r="T14" s="118"/>
      <c r="U14" s="118"/>
      <c r="V14" s="118"/>
      <c r="W14" s="118"/>
      <c r="X14" s="118"/>
      <c r="Y14" s="118"/>
      <c r="Z14" s="118"/>
      <c r="AA14" s="118"/>
    </row>
    <row r="15" spans="1:30" s="55" customFormat="1" ht="23">
      <c r="B15" s="26" t="s">
        <v>303</v>
      </c>
      <c r="C15" s="26"/>
      <c r="D15" s="81" t="s">
        <v>304</v>
      </c>
      <c r="E15" s="3" t="s">
        <v>287</v>
      </c>
      <c r="F15" s="384"/>
      <c r="G15" s="28"/>
      <c r="H15" s="111"/>
      <c r="I15" s="112"/>
      <c r="K15" s="113"/>
      <c r="L15" s="16">
        <v>0.1</v>
      </c>
      <c r="M15" s="117"/>
      <c r="N15" s="16">
        <v>0.1</v>
      </c>
      <c r="O15" s="16">
        <v>0.1</v>
      </c>
      <c r="P15" s="28"/>
      <c r="Q15" s="117"/>
      <c r="R15" s="16">
        <v>0.1</v>
      </c>
      <c r="S15" s="117"/>
      <c r="T15" s="16">
        <v>0.1</v>
      </c>
      <c r="U15" s="117"/>
      <c r="V15" s="117"/>
      <c r="W15" s="117"/>
      <c r="X15" s="117"/>
      <c r="Y15" s="117"/>
      <c r="Z15" s="117"/>
      <c r="AA15" s="117"/>
    </row>
    <row r="16" spans="1:30" s="14" customFormat="1">
      <c r="B16" s="358" t="s">
        <v>61</v>
      </c>
      <c r="C16" s="359"/>
      <c r="D16" s="359"/>
      <c r="E16" s="359"/>
      <c r="F16" s="359"/>
      <c r="G16" s="28"/>
      <c r="H16" s="48"/>
      <c r="I16" s="48"/>
      <c r="J16" s="71"/>
      <c r="K16" s="71"/>
      <c r="L16" s="72"/>
      <c r="M16" s="48"/>
      <c r="N16" s="50"/>
      <c r="O16" s="50"/>
      <c r="P16" s="28"/>
      <c r="Q16" s="48"/>
      <c r="R16" s="48"/>
      <c r="S16" s="48"/>
      <c r="T16" s="50"/>
      <c r="U16" s="48"/>
      <c r="V16" s="130"/>
      <c r="W16" s="130"/>
      <c r="X16" s="130"/>
      <c r="Y16" s="130"/>
      <c r="Z16" s="130"/>
      <c r="AA16" s="130"/>
    </row>
    <row r="17" spans="2:27" s="14" customFormat="1" ht="11.25" customHeight="1">
      <c r="B17" s="372" t="s">
        <v>305</v>
      </c>
      <c r="C17" s="373"/>
      <c r="D17" s="374"/>
      <c r="E17" s="11" t="s">
        <v>306</v>
      </c>
      <c r="F17" s="11"/>
      <c r="G17" s="28"/>
      <c r="H17" s="385"/>
      <c r="I17" s="386"/>
      <c r="J17" s="74">
        <f>J14</f>
        <v>8117254</v>
      </c>
      <c r="K17" s="74">
        <f>IF(K13="","-",IF(J17="","-",J17*(1+K15)))</f>
        <v>8117254</v>
      </c>
      <c r="L17" s="74">
        <f t="shared" ref="L17:T17" si="0">IF(L13="","-",IF(K17="","-",K17*(1+L15)))</f>
        <v>8928979.4000000004</v>
      </c>
      <c r="M17" s="74">
        <f t="shared" si="0"/>
        <v>8928979.4000000004</v>
      </c>
      <c r="N17" s="74">
        <f>IF(N13="","-",IF(L17="","-",L17*(1+N15)))</f>
        <v>9821877.3400000017</v>
      </c>
      <c r="O17" s="74">
        <f>IF(O13="","-",IF(M17="","-",M17*(1+O15)))</f>
        <v>9821877.3400000017</v>
      </c>
      <c r="P17" s="28"/>
      <c r="Q17" s="73">
        <f>IF(Q13="","-",IF(O17="","-",O17*(1+Q15)))</f>
        <v>9821877.3400000017</v>
      </c>
      <c r="R17" s="73">
        <f t="shared" si="0"/>
        <v>10804065.074000003</v>
      </c>
      <c r="S17" s="73">
        <f t="shared" si="0"/>
        <v>10804065.074000003</v>
      </c>
      <c r="T17" s="73">
        <f t="shared" si="0"/>
        <v>11884471.581400003</v>
      </c>
      <c r="U17" s="170">
        <f>IF(U13="","-",IF(T17="","-",T17*(1+U15)))</f>
        <v>11884471.581400003</v>
      </c>
      <c r="V17" s="169"/>
      <c r="W17" s="169"/>
      <c r="X17" s="169"/>
      <c r="Y17" s="169"/>
      <c r="Z17" s="169"/>
      <c r="AA17" s="169"/>
    </row>
    <row r="18" spans="2:27" s="55" customFormat="1" ht="11.5">
      <c r="B18" s="372" t="s">
        <v>307</v>
      </c>
      <c r="C18" s="373"/>
      <c r="D18" s="374"/>
      <c r="E18" s="11" t="s">
        <v>248</v>
      </c>
      <c r="F18" s="11"/>
      <c r="G18" s="28"/>
      <c r="H18" s="5">
        <f t="shared" ref="H18:O18" si="1">IF(H13="","-",(H12/(H13-H17)))</f>
        <v>3.1029774792790059</v>
      </c>
      <c r="I18" s="5">
        <f t="shared" si="1"/>
        <v>3.1029774792790059</v>
      </c>
      <c r="J18" s="5">
        <f t="shared" si="1"/>
        <v>5.1727215521988335</v>
      </c>
      <c r="K18" s="5">
        <f t="shared" si="1"/>
        <v>5.1727215521988335</v>
      </c>
      <c r="L18" s="5">
        <f t="shared" si="1"/>
        <v>4.5823442285238185</v>
      </c>
      <c r="M18" s="5">
        <f t="shared" si="1"/>
        <v>4.6868844010376698</v>
      </c>
      <c r="N18" s="5">
        <f>IF(N13="","-",(N12/(N13-N17)))</f>
        <v>5.3125820560931691</v>
      </c>
      <c r="O18" s="5">
        <f t="shared" si="1"/>
        <v>5.3125820560931691</v>
      </c>
      <c r="P18" s="28"/>
      <c r="Q18" s="5">
        <f t="shared" ref="Q18:T18" si="2">IF(Q13="","-",Q12/(Q13-Q17))</f>
        <v>5.3125820560931691</v>
      </c>
      <c r="R18" s="5">
        <f t="shared" si="2"/>
        <v>5.8835962363334122</v>
      </c>
      <c r="S18" s="5">
        <f t="shared" si="2"/>
        <v>6.1125706929592383</v>
      </c>
      <c r="T18" s="5">
        <f t="shared" si="2"/>
        <v>6.209419523851972</v>
      </c>
      <c r="U18" s="5">
        <f>IF(U13="","-",U12/(U13-U17))</f>
        <v>6.209419523851972</v>
      </c>
      <c r="V18" s="80"/>
      <c r="W18" s="80"/>
      <c r="X18" s="80"/>
      <c r="Y18" s="80"/>
      <c r="Z18" s="80"/>
      <c r="AA18" s="80"/>
    </row>
    <row r="19" spans="2:27" s="14" customFormat="1"/>
    <row r="20" spans="2:27" s="14" customFormat="1"/>
    <row r="21" spans="2:27" s="14" customFormat="1"/>
    <row r="22" spans="2:27" s="14" customFormat="1"/>
    <row r="23" spans="2:27" s="14" customFormat="1"/>
    <row r="24" spans="2:27" s="14" customFormat="1"/>
    <row r="25" spans="2:27" hidden="1">
      <c r="G25" s="14"/>
      <c r="P25" s="14"/>
    </row>
    <row r="26" spans="2:27" hidden="1">
      <c r="G26" s="14"/>
      <c r="P26" s="14"/>
    </row>
    <row r="27" spans="2:27" hidden="1">
      <c r="G27" s="14"/>
      <c r="P27" s="14"/>
    </row>
    <row r="28" spans="2:27" hidden="1">
      <c r="G28" s="14"/>
      <c r="P28" s="14"/>
    </row>
  </sheetData>
  <mergeCells count="16">
    <mergeCell ref="B3:G3"/>
    <mergeCell ref="B18:D18"/>
    <mergeCell ref="B17:D17"/>
    <mergeCell ref="H6:O6"/>
    <mergeCell ref="F6:F7"/>
    <mergeCell ref="B11:F11"/>
    <mergeCell ref="B16:F16"/>
    <mergeCell ref="F12:F15"/>
    <mergeCell ref="H17:I17"/>
    <mergeCell ref="Q6:AA6"/>
    <mergeCell ref="H7:O7"/>
    <mergeCell ref="Q7:AA7"/>
    <mergeCell ref="B6:B10"/>
    <mergeCell ref="C6:C10"/>
    <mergeCell ref="D6:D10"/>
    <mergeCell ref="E6:E10"/>
  </mergeCells>
  <hyperlinks>
    <hyperlink ref="D13" r:id="rId1" display="https://www.gov.uk/government/collections/annual-renewables-obligation-level-calculations" xr:uid="{00000000-0004-0000-0A00-000000000000}"/>
    <hyperlink ref="D15" r:id="rId2" xr:uid="{00000000-0004-0000-0A00-000001000000}"/>
    <hyperlink ref="D12" r:id="rId3" xr:uid="{00000000-0004-0000-0A00-000002000000}"/>
    <hyperlink ref="D14" r:id="rId4" xr:uid="{00000000-0004-0000-0A00-000003000000}"/>
  </hyperlinks>
  <pageMargins left="0.7" right="0.7" top="0.75" bottom="0.75" header="0.3" footer="0.3"/>
  <pageSetup orientation="portrait" r:id="rId5"/>
  <headerFooter>
    <oddFooter>&amp;C_x000D_&amp;1#&amp;"Calibri"&amp;10&amp;K000000 OFFICIAL-InternalOnly</oddFooter>
  </headerFooter>
  <legacyDrawing r:id="rId6"/>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79998168889431442"/>
    <pageSetUpPr autoPageBreaks="0"/>
  </sheetPr>
  <dimension ref="A1:XFC43"/>
  <sheetViews>
    <sheetView topLeftCell="AQ7" zoomScaleNormal="100" workbookViewId="0">
      <selection activeCell="AB13" sqref="AB13"/>
    </sheetView>
  </sheetViews>
  <sheetFormatPr defaultColWidth="0" defaultRowHeight="13.5" zeroHeight="1"/>
  <cols>
    <col min="1" max="1" width="3" customWidth="1"/>
    <col min="2" max="2" width="42.3828125" customWidth="1"/>
    <col min="3" max="3" width="50.84375" customWidth="1"/>
    <col min="4" max="4" width="33" customWidth="1"/>
    <col min="5" max="5" width="10" customWidth="1"/>
    <col min="6" max="6" width="23.4609375" customWidth="1"/>
    <col min="7" max="7" width="1.4609375" customWidth="1"/>
    <col min="8" max="8" width="19" customWidth="1"/>
    <col min="9" max="9" width="14.61328125" customWidth="1"/>
    <col min="10" max="10" width="13" customWidth="1"/>
    <col min="11" max="11" width="12" customWidth="1"/>
    <col min="12" max="12" width="13.15234375" customWidth="1"/>
    <col min="13" max="13" width="12.4609375" customWidth="1"/>
    <col min="14" max="15" width="15.61328125" customWidth="1"/>
    <col min="16" max="16" width="1.4609375" customWidth="1"/>
    <col min="17" max="24" width="15.61328125" customWidth="1"/>
    <col min="25" max="25" width="1.4609375" customWidth="1"/>
    <col min="26" max="56" width="15.61328125" customWidth="1"/>
    <col min="16384" max="16384" width="9" hidden="1"/>
  </cols>
  <sheetData>
    <row r="1" spans="1:16382" s="2" customFormat="1" ht="12.75" customHeight="1"/>
    <row r="2" spans="1:16382" s="2" customFormat="1" ht="18.75" customHeight="1">
      <c r="B2" s="40" t="s">
        <v>308</v>
      </c>
      <c r="C2" s="40"/>
      <c r="D2" s="40"/>
      <c r="E2" s="40"/>
    </row>
    <row r="3" spans="1:16382" s="2" customFormat="1" ht="55.5" customHeight="1">
      <c r="B3" s="308" t="s">
        <v>309</v>
      </c>
      <c r="C3" s="308"/>
      <c r="D3" s="308"/>
      <c r="E3" s="308"/>
      <c r="F3" s="308"/>
      <c r="G3" s="39"/>
      <c r="H3" s="39"/>
      <c r="I3" s="39"/>
      <c r="J3" s="39"/>
      <c r="K3" s="39"/>
      <c r="L3" s="39"/>
      <c r="M3" s="39"/>
      <c r="N3" s="39"/>
      <c r="O3" s="39"/>
      <c r="P3" s="39"/>
      <c r="Q3" s="39"/>
      <c r="R3" s="39"/>
      <c r="S3" s="39"/>
      <c r="T3" s="39"/>
      <c r="U3" s="39"/>
      <c r="V3" s="39"/>
      <c r="Y3" s="39"/>
    </row>
    <row r="4" spans="1:16382" s="2" customFormat="1" ht="12.75" customHeight="1"/>
    <row r="5" spans="1:16382" s="14" customFormat="1" ht="12.75" customHeight="1">
      <c r="G5" s="55"/>
      <c r="P5" s="55"/>
      <c r="Y5" s="55"/>
    </row>
    <row r="6" spans="1:16382" ht="12.75" customHeight="1">
      <c r="A6" s="14"/>
      <c r="B6" s="316" t="s">
        <v>37</v>
      </c>
      <c r="C6" s="360" t="s">
        <v>53</v>
      </c>
      <c r="D6" s="361" t="s">
        <v>275</v>
      </c>
      <c r="E6" s="360" t="s">
        <v>89</v>
      </c>
      <c r="F6" s="317"/>
      <c r="G6" s="28"/>
      <c r="H6" s="337" t="s">
        <v>90</v>
      </c>
      <c r="I6" s="338"/>
      <c r="J6" s="338"/>
      <c r="K6" s="338"/>
      <c r="L6" s="338"/>
      <c r="M6" s="338"/>
      <c r="N6" s="338"/>
      <c r="O6" s="339"/>
      <c r="P6" s="136"/>
      <c r="Q6" s="230" t="s">
        <v>91</v>
      </c>
      <c r="R6" s="231"/>
      <c r="S6" s="231"/>
      <c r="T6" s="231"/>
      <c r="U6" s="231"/>
      <c r="V6" s="231"/>
      <c r="W6" s="231"/>
      <c r="X6" s="231"/>
      <c r="Y6" s="28"/>
      <c r="Z6" s="231"/>
      <c r="AA6" s="231"/>
      <c r="AB6" s="231"/>
      <c r="AC6" s="231"/>
      <c r="AD6" s="231"/>
      <c r="AE6" s="231"/>
      <c r="AF6" s="231"/>
      <c r="AG6" s="231"/>
      <c r="AH6" s="231"/>
      <c r="AI6" s="231"/>
      <c r="AJ6" s="231"/>
      <c r="AK6" s="231"/>
      <c r="AL6" s="231"/>
      <c r="AM6" s="231"/>
      <c r="AN6" s="231"/>
      <c r="AO6" s="231"/>
      <c r="AP6" s="231"/>
      <c r="AQ6" s="231"/>
      <c r="AR6" s="231"/>
      <c r="AS6" s="231"/>
      <c r="AT6" s="231"/>
      <c r="AU6" s="231"/>
      <c r="AV6" s="231"/>
      <c r="AW6" s="231"/>
      <c r="AX6" s="231"/>
      <c r="AY6" s="231"/>
      <c r="AZ6" s="231"/>
      <c r="BA6" s="231"/>
      <c r="BB6" s="231"/>
      <c r="BC6" s="231"/>
      <c r="BD6" s="232"/>
    </row>
    <row r="7" spans="1:16382" ht="12.75" customHeight="1">
      <c r="A7" s="14"/>
      <c r="B7" s="316"/>
      <c r="C7" s="360"/>
      <c r="D7" s="361"/>
      <c r="E7" s="360"/>
      <c r="F7" s="317"/>
      <c r="G7" s="28"/>
      <c r="H7" s="321" t="s">
        <v>92</v>
      </c>
      <c r="I7" s="322"/>
      <c r="J7" s="322"/>
      <c r="K7" s="322"/>
      <c r="L7" s="322"/>
      <c r="M7" s="322"/>
      <c r="N7" s="322"/>
      <c r="O7" s="323"/>
      <c r="P7" s="136"/>
      <c r="Q7" s="233" t="s">
        <v>93</v>
      </c>
      <c r="R7" s="234"/>
      <c r="S7" s="234"/>
      <c r="T7" s="234"/>
      <c r="U7" s="234"/>
      <c r="V7" s="234"/>
      <c r="W7" s="234"/>
      <c r="X7" s="234"/>
      <c r="Y7" s="28"/>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4"/>
      <c r="AY7" s="234"/>
      <c r="AZ7" s="234"/>
      <c r="BA7" s="234"/>
      <c r="BB7" s="234"/>
      <c r="BC7" s="234"/>
      <c r="BD7" s="235"/>
    </row>
    <row r="8" spans="1:16382" ht="25.5" customHeight="1">
      <c r="A8" s="14"/>
      <c r="B8" s="316"/>
      <c r="C8" s="360"/>
      <c r="D8" s="361"/>
      <c r="E8" s="360"/>
      <c r="F8" s="53" t="s">
        <v>94</v>
      </c>
      <c r="G8" s="28"/>
      <c r="H8" s="33" t="s">
        <v>95</v>
      </c>
      <c r="I8" s="33" t="s">
        <v>96</v>
      </c>
      <c r="J8" s="33" t="s">
        <v>97</v>
      </c>
      <c r="K8" s="33" t="s">
        <v>98</v>
      </c>
      <c r="L8" s="33" t="s">
        <v>99</v>
      </c>
      <c r="M8" s="34" t="s">
        <v>100</v>
      </c>
      <c r="N8" s="33" t="s">
        <v>101</v>
      </c>
      <c r="O8" s="33" t="s">
        <v>102</v>
      </c>
      <c r="P8" s="28"/>
      <c r="Q8" s="29" t="s">
        <v>103</v>
      </c>
      <c r="R8" s="29" t="s">
        <v>104</v>
      </c>
      <c r="S8" s="29" t="s">
        <v>105</v>
      </c>
      <c r="T8" s="35" t="s">
        <v>106</v>
      </c>
      <c r="U8" s="29" t="s">
        <v>107</v>
      </c>
      <c r="V8" s="29" t="s">
        <v>108</v>
      </c>
      <c r="W8" s="29" t="s">
        <v>109</v>
      </c>
      <c r="X8" s="29" t="s">
        <v>110</v>
      </c>
      <c r="Y8" s="28"/>
      <c r="Z8" s="29" t="s">
        <v>111</v>
      </c>
      <c r="AA8" s="29" t="s">
        <v>112</v>
      </c>
      <c r="AB8" s="266" t="s">
        <v>113</v>
      </c>
      <c r="AC8" s="266" t="s">
        <v>113</v>
      </c>
      <c r="AD8" s="267" t="s">
        <v>114</v>
      </c>
      <c r="AE8" s="265" t="s">
        <v>114</v>
      </c>
      <c r="AF8" s="265" t="s">
        <v>115</v>
      </c>
      <c r="AG8" s="265" t="s">
        <v>115</v>
      </c>
      <c r="AH8" s="265" t="s">
        <v>116</v>
      </c>
      <c r="AI8" s="265" t="s">
        <v>116</v>
      </c>
      <c r="AJ8" s="265" t="s">
        <v>117</v>
      </c>
      <c r="AK8" s="265" t="s">
        <v>117</v>
      </c>
      <c r="AL8" s="265" t="s">
        <v>118</v>
      </c>
      <c r="AM8" s="265" t="s">
        <v>118</v>
      </c>
      <c r="AN8" s="265" t="s">
        <v>119</v>
      </c>
      <c r="AO8" s="265" t="s">
        <v>119</v>
      </c>
      <c r="AP8" s="265" t="s">
        <v>120</v>
      </c>
      <c r="AQ8" s="265" t="s">
        <v>120</v>
      </c>
      <c r="AR8" s="265" t="s">
        <v>121</v>
      </c>
      <c r="AS8" s="265" t="s">
        <v>121</v>
      </c>
      <c r="AT8" s="265" t="s">
        <v>122</v>
      </c>
      <c r="AU8" s="265" t="s">
        <v>122</v>
      </c>
      <c r="AV8" s="265" t="s">
        <v>123</v>
      </c>
      <c r="AW8" s="265" t="s">
        <v>123</v>
      </c>
      <c r="AX8" s="265" t="s">
        <v>124</v>
      </c>
      <c r="AY8" s="265" t="s">
        <v>124</v>
      </c>
      <c r="AZ8" s="265" t="s">
        <v>125</v>
      </c>
      <c r="BA8" s="265" t="s">
        <v>125</v>
      </c>
      <c r="BB8" s="265" t="s">
        <v>126</v>
      </c>
      <c r="BC8" s="265" t="s">
        <v>126</v>
      </c>
      <c r="BD8" s="265" t="s">
        <v>127</v>
      </c>
    </row>
    <row r="9" spans="1:16382" ht="25.5" customHeight="1">
      <c r="A9" s="14"/>
      <c r="B9" s="316"/>
      <c r="C9" s="360"/>
      <c r="D9" s="361"/>
      <c r="E9" s="360"/>
      <c r="F9" s="97" t="s">
        <v>94</v>
      </c>
      <c r="G9" s="84"/>
      <c r="H9" s="33" t="s">
        <v>95</v>
      </c>
      <c r="I9" s="33" t="s">
        <v>96</v>
      </c>
      <c r="J9" s="33" t="s">
        <v>97</v>
      </c>
      <c r="K9" s="33" t="s">
        <v>98</v>
      </c>
      <c r="L9" s="33" t="s">
        <v>99</v>
      </c>
      <c r="M9" s="34" t="s">
        <v>100</v>
      </c>
      <c r="N9" s="33" t="s">
        <v>101</v>
      </c>
      <c r="O9" s="33" t="s">
        <v>102</v>
      </c>
      <c r="P9" s="84"/>
      <c r="Q9" s="29" t="s">
        <v>103</v>
      </c>
      <c r="R9" s="29" t="s">
        <v>104</v>
      </c>
      <c r="S9" s="29" t="s">
        <v>105</v>
      </c>
      <c r="T9" s="35" t="s">
        <v>106</v>
      </c>
      <c r="U9" s="29" t="s">
        <v>107</v>
      </c>
      <c r="V9" s="29" t="s">
        <v>108</v>
      </c>
      <c r="W9" s="29" t="s">
        <v>109</v>
      </c>
      <c r="X9" s="29" t="s">
        <v>110</v>
      </c>
      <c r="Y9" s="84"/>
      <c r="Z9" s="29" t="s">
        <v>128</v>
      </c>
      <c r="AA9" s="29" t="s">
        <v>129</v>
      </c>
      <c r="AB9" s="29" t="s">
        <v>130</v>
      </c>
      <c r="AC9" s="29" t="s">
        <v>131</v>
      </c>
      <c r="AD9" s="29" t="s">
        <v>132</v>
      </c>
      <c r="AE9" s="29" t="s">
        <v>133</v>
      </c>
      <c r="AF9" s="29" t="s">
        <v>134</v>
      </c>
      <c r="AG9" s="29" t="s">
        <v>135</v>
      </c>
      <c r="AH9" s="29" t="s">
        <v>136</v>
      </c>
      <c r="AI9" s="29" t="s">
        <v>137</v>
      </c>
      <c r="AJ9" s="29" t="s">
        <v>138</v>
      </c>
      <c r="AK9" s="29" t="s">
        <v>139</v>
      </c>
      <c r="AL9" s="29" t="s">
        <v>140</v>
      </c>
      <c r="AM9" s="29" t="s">
        <v>141</v>
      </c>
      <c r="AN9" s="29" t="s">
        <v>142</v>
      </c>
      <c r="AO9" s="29" t="s">
        <v>143</v>
      </c>
      <c r="AP9" s="29" t="s">
        <v>144</v>
      </c>
      <c r="AQ9" s="29" t="s">
        <v>145</v>
      </c>
      <c r="AR9" s="29" t="s">
        <v>146</v>
      </c>
      <c r="AS9" s="29" t="s">
        <v>147</v>
      </c>
      <c r="AT9" s="29" t="s">
        <v>148</v>
      </c>
      <c r="AU9" s="29" t="s">
        <v>149</v>
      </c>
      <c r="AV9" s="29" t="s">
        <v>150</v>
      </c>
      <c r="AW9" s="29" t="s">
        <v>151</v>
      </c>
      <c r="AX9" s="29" t="s">
        <v>152</v>
      </c>
      <c r="AY9" s="29" t="s">
        <v>153</v>
      </c>
      <c r="AZ9" s="29" t="s">
        <v>154</v>
      </c>
      <c r="BA9" s="29" t="s">
        <v>155</v>
      </c>
      <c r="BB9" s="29" t="s">
        <v>156</v>
      </c>
      <c r="BC9" s="29" t="s">
        <v>157</v>
      </c>
      <c r="BD9" s="29" t="s">
        <v>158</v>
      </c>
    </row>
    <row r="10" spans="1:16382" ht="12.65" customHeight="1">
      <c r="A10" s="14"/>
      <c r="B10" s="316"/>
      <c r="C10" s="360"/>
      <c r="D10" s="361"/>
      <c r="E10" s="360"/>
      <c r="F10" s="53" t="s">
        <v>159</v>
      </c>
      <c r="G10" s="28"/>
      <c r="H10" s="31" t="s">
        <v>160</v>
      </c>
      <c r="I10" s="31" t="s">
        <v>161</v>
      </c>
      <c r="J10" s="31" t="s">
        <v>162</v>
      </c>
      <c r="K10" s="31" t="s">
        <v>163</v>
      </c>
      <c r="L10" s="31" t="s">
        <v>164</v>
      </c>
      <c r="M10" s="32" t="s">
        <v>165</v>
      </c>
      <c r="N10" s="31" t="s">
        <v>166</v>
      </c>
      <c r="O10" s="31" t="s">
        <v>167</v>
      </c>
      <c r="P10" s="28"/>
      <c r="Q10" s="31" t="s">
        <v>168</v>
      </c>
      <c r="R10" s="31" t="s">
        <v>169</v>
      </c>
      <c r="S10" s="31" t="s">
        <v>170</v>
      </c>
      <c r="T10" s="36" t="s">
        <v>171</v>
      </c>
      <c r="U10" s="31" t="s">
        <v>172</v>
      </c>
      <c r="V10" s="31" t="s">
        <v>173</v>
      </c>
      <c r="W10" s="31" t="s">
        <v>174</v>
      </c>
      <c r="X10" s="31" t="s">
        <v>175</v>
      </c>
      <c r="Y10" s="28"/>
      <c r="Z10" s="31" t="s">
        <v>176</v>
      </c>
      <c r="AA10" s="31" t="s">
        <v>177</v>
      </c>
      <c r="AB10" s="31" t="s">
        <v>178</v>
      </c>
      <c r="AC10" s="31" t="s">
        <v>179</v>
      </c>
      <c r="AD10" s="31" t="s">
        <v>180</v>
      </c>
      <c r="AE10" s="31" t="s">
        <v>181</v>
      </c>
      <c r="AF10" s="31" t="s">
        <v>182</v>
      </c>
      <c r="AG10" s="31" t="s">
        <v>183</v>
      </c>
      <c r="AH10" s="31" t="s">
        <v>184</v>
      </c>
      <c r="AI10" s="31" t="s">
        <v>185</v>
      </c>
      <c r="AJ10" s="31" t="s">
        <v>186</v>
      </c>
      <c r="AK10" s="31" t="s">
        <v>187</v>
      </c>
      <c r="AL10" s="31" t="s">
        <v>188</v>
      </c>
      <c r="AM10" s="31" t="s">
        <v>189</v>
      </c>
      <c r="AN10" s="31" t="s">
        <v>190</v>
      </c>
      <c r="AO10" s="31" t="s">
        <v>191</v>
      </c>
      <c r="AP10" s="31" t="s">
        <v>192</v>
      </c>
      <c r="AQ10" s="31" t="s">
        <v>193</v>
      </c>
      <c r="AR10" s="31" t="s">
        <v>194</v>
      </c>
      <c r="AS10" s="31" t="s">
        <v>195</v>
      </c>
      <c r="AT10" s="31" t="s">
        <v>196</v>
      </c>
      <c r="AU10" s="31" t="s">
        <v>197</v>
      </c>
      <c r="AV10" s="31" t="s">
        <v>198</v>
      </c>
      <c r="AW10" s="31" t="s">
        <v>199</v>
      </c>
      <c r="AX10" s="31" t="s">
        <v>200</v>
      </c>
      <c r="AY10" s="31" t="s">
        <v>201</v>
      </c>
      <c r="AZ10" s="31" t="s">
        <v>202</v>
      </c>
      <c r="BA10" s="31" t="s">
        <v>203</v>
      </c>
      <c r="BB10" s="31" t="s">
        <v>204</v>
      </c>
      <c r="BC10" s="31" t="s">
        <v>205</v>
      </c>
      <c r="BD10" s="31" t="s">
        <v>206</v>
      </c>
    </row>
    <row r="11" spans="1:16382" ht="12.65" customHeight="1">
      <c r="A11" s="14"/>
      <c r="B11" s="316"/>
      <c r="C11" s="360"/>
      <c r="D11" s="361"/>
      <c r="E11" s="360"/>
      <c r="F11" s="54" t="s">
        <v>310</v>
      </c>
      <c r="G11" s="28"/>
      <c r="H11" s="29" t="s">
        <v>208</v>
      </c>
      <c r="I11" s="29" t="s">
        <v>208</v>
      </c>
      <c r="J11" s="29" t="s">
        <v>209</v>
      </c>
      <c r="K11" s="29" t="s">
        <v>209</v>
      </c>
      <c r="L11" s="29" t="s">
        <v>210</v>
      </c>
      <c r="M11" s="30" t="s">
        <v>210</v>
      </c>
      <c r="N11" s="29" t="s">
        <v>211</v>
      </c>
      <c r="O11" s="29" t="s">
        <v>211</v>
      </c>
      <c r="P11" s="28"/>
      <c r="Q11" s="29" t="s">
        <v>212</v>
      </c>
      <c r="R11" s="29" t="s">
        <v>213</v>
      </c>
      <c r="S11" s="29" t="s">
        <v>213</v>
      </c>
      <c r="T11" s="35" t="s">
        <v>214</v>
      </c>
      <c r="U11" s="29" t="s">
        <v>214</v>
      </c>
      <c r="V11" s="29" t="s">
        <v>215</v>
      </c>
      <c r="W11" s="29" t="s">
        <v>215</v>
      </c>
      <c r="X11" s="29" t="s">
        <v>216</v>
      </c>
      <c r="Y11" s="28"/>
      <c r="Z11" s="29" t="s">
        <v>216</v>
      </c>
      <c r="AA11" s="29" t="s">
        <v>217</v>
      </c>
      <c r="AB11" s="29" t="s">
        <v>217</v>
      </c>
      <c r="AC11" s="29" t="s">
        <v>217</v>
      </c>
      <c r="AD11" s="180" t="s">
        <v>218</v>
      </c>
      <c r="AE11" s="180" t="s">
        <v>218</v>
      </c>
      <c r="AF11" s="180" t="s">
        <v>218</v>
      </c>
      <c r="AG11" s="180" t="s">
        <v>218</v>
      </c>
      <c r="AH11" s="180" t="s">
        <v>219</v>
      </c>
      <c r="AI11" s="180" t="s">
        <v>219</v>
      </c>
      <c r="AJ11" s="180" t="s">
        <v>219</v>
      </c>
      <c r="AK11" s="180" t="s">
        <v>219</v>
      </c>
      <c r="AL11" s="180" t="s">
        <v>220</v>
      </c>
      <c r="AM11" s="180" t="s">
        <v>220</v>
      </c>
      <c r="AN11" s="180" t="s">
        <v>220</v>
      </c>
      <c r="AO11" s="180" t="s">
        <v>220</v>
      </c>
      <c r="AP11" s="180" t="s">
        <v>221</v>
      </c>
      <c r="AQ11" s="180" t="s">
        <v>221</v>
      </c>
      <c r="AR11" s="180" t="s">
        <v>221</v>
      </c>
      <c r="AS11" s="180" t="s">
        <v>221</v>
      </c>
      <c r="AT11" s="180" t="s">
        <v>222</v>
      </c>
      <c r="AU11" s="180" t="s">
        <v>222</v>
      </c>
      <c r="AV11" s="180" t="s">
        <v>222</v>
      </c>
      <c r="AW11" s="180" t="s">
        <v>222</v>
      </c>
      <c r="AX11" s="180" t="s">
        <v>223</v>
      </c>
      <c r="AY11" s="180" t="s">
        <v>223</v>
      </c>
      <c r="AZ11" s="180" t="s">
        <v>223</v>
      </c>
      <c r="BA11" s="180" t="s">
        <v>223</v>
      </c>
      <c r="BB11" s="180" t="s">
        <v>224</v>
      </c>
      <c r="BC11" s="180" t="s">
        <v>224</v>
      </c>
      <c r="BD11" s="180" t="s">
        <v>224</v>
      </c>
    </row>
    <row r="12" spans="1:16382">
      <c r="A12" s="14"/>
      <c r="B12" s="358" t="s">
        <v>65</v>
      </c>
      <c r="C12" s="359"/>
      <c r="D12" s="359"/>
      <c r="E12" s="359"/>
      <c r="F12" s="359"/>
      <c r="G12" s="28"/>
      <c r="H12" s="48"/>
      <c r="I12" s="48"/>
      <c r="J12" s="48"/>
      <c r="K12" s="48"/>
      <c r="L12" s="48"/>
      <c r="M12" s="49"/>
      <c r="N12" s="48"/>
      <c r="O12" s="48"/>
      <c r="P12" s="28"/>
      <c r="Q12" s="48"/>
      <c r="R12" s="48"/>
      <c r="S12" s="48"/>
      <c r="T12" s="50"/>
      <c r="U12" s="48"/>
      <c r="V12" s="48"/>
      <c r="W12" s="48"/>
      <c r="X12" s="48"/>
      <c r="Y12" s="28"/>
      <c r="Z12" s="48"/>
      <c r="AA12" s="48"/>
      <c r="AB12" s="48"/>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c r="IU12" s="52"/>
      <c r="IV12" s="52"/>
      <c r="IW12" s="52"/>
      <c r="IX12" s="52"/>
      <c r="IY12" s="52"/>
      <c r="IZ12" s="52"/>
      <c r="JA12" s="52"/>
      <c r="JB12" s="52"/>
      <c r="JC12" s="52"/>
      <c r="JD12" s="52"/>
      <c r="JE12" s="52"/>
      <c r="JF12" s="52"/>
      <c r="JG12" s="52"/>
      <c r="JH12" s="52"/>
      <c r="JI12" s="52"/>
      <c r="JJ12" s="52"/>
      <c r="JK12" s="52"/>
      <c r="JL12" s="52"/>
      <c r="JM12" s="52"/>
      <c r="JN12" s="52"/>
      <c r="JO12" s="52"/>
      <c r="JP12" s="52"/>
      <c r="JQ12" s="52"/>
      <c r="JR12" s="52"/>
      <c r="JS12" s="52"/>
      <c r="JT12" s="52"/>
      <c r="JU12" s="52"/>
      <c r="JV12" s="52"/>
      <c r="JW12" s="52"/>
      <c r="JX12" s="52"/>
      <c r="JY12" s="52"/>
      <c r="JZ12" s="52"/>
      <c r="KA12" s="52"/>
      <c r="KB12" s="52"/>
      <c r="KC12" s="52"/>
      <c r="KD12" s="52"/>
      <c r="KE12" s="52"/>
      <c r="KF12" s="52"/>
      <c r="KG12" s="52"/>
      <c r="KH12" s="52"/>
      <c r="KI12" s="52"/>
      <c r="KJ12" s="52"/>
      <c r="KK12" s="52"/>
      <c r="KL12" s="52"/>
      <c r="KM12" s="52"/>
      <c r="KN12" s="52"/>
      <c r="KO12" s="52"/>
      <c r="KP12" s="52"/>
      <c r="KQ12" s="52"/>
      <c r="KR12" s="52"/>
      <c r="KS12" s="52"/>
      <c r="KT12" s="52"/>
      <c r="KU12" s="52"/>
      <c r="KV12" s="52"/>
      <c r="KW12" s="52"/>
      <c r="KX12" s="52"/>
      <c r="KY12" s="52"/>
      <c r="KZ12" s="52"/>
      <c r="LA12" s="52"/>
      <c r="LB12" s="52"/>
      <c r="LC12" s="52"/>
      <c r="LD12" s="52"/>
      <c r="LE12" s="52"/>
      <c r="LF12" s="52"/>
      <c r="LG12" s="52"/>
      <c r="LH12" s="52"/>
      <c r="LI12" s="52"/>
      <c r="LJ12" s="52"/>
      <c r="LK12" s="52"/>
      <c r="LL12" s="52"/>
      <c r="LM12" s="52"/>
      <c r="LN12" s="52"/>
      <c r="LO12" s="52"/>
      <c r="LP12" s="52"/>
      <c r="LQ12" s="52"/>
      <c r="LR12" s="52"/>
      <c r="LS12" s="52"/>
      <c r="LT12" s="52"/>
      <c r="LU12" s="52"/>
      <c r="LV12" s="52"/>
      <c r="LW12" s="52"/>
      <c r="LX12" s="52"/>
      <c r="LY12" s="52"/>
      <c r="LZ12" s="52"/>
      <c r="MA12" s="52"/>
      <c r="MB12" s="52"/>
      <c r="MC12" s="52"/>
      <c r="MD12" s="52"/>
      <c r="ME12" s="52"/>
      <c r="MF12" s="52"/>
      <c r="MG12" s="52"/>
      <c r="MH12" s="52"/>
      <c r="MI12" s="52"/>
      <c r="MJ12" s="52"/>
      <c r="MK12" s="52"/>
      <c r="ML12" s="52"/>
      <c r="MM12" s="52"/>
      <c r="MN12" s="52"/>
      <c r="MO12" s="52"/>
      <c r="MP12" s="52"/>
      <c r="MQ12" s="52"/>
      <c r="MR12" s="52"/>
      <c r="MS12" s="52"/>
      <c r="MT12" s="52"/>
      <c r="MU12" s="52"/>
      <c r="MV12" s="52"/>
      <c r="MW12" s="52"/>
      <c r="MX12" s="52"/>
      <c r="MY12" s="52"/>
      <c r="MZ12" s="52"/>
      <c r="NA12" s="52"/>
      <c r="NB12" s="52"/>
      <c r="NC12" s="52"/>
      <c r="ND12" s="52"/>
      <c r="NE12" s="52"/>
      <c r="NF12" s="52"/>
      <c r="NG12" s="52"/>
      <c r="NH12" s="52"/>
      <c r="NI12" s="52"/>
      <c r="NJ12" s="52"/>
      <c r="NK12" s="52"/>
      <c r="NL12" s="52"/>
      <c r="NM12" s="52"/>
      <c r="NN12" s="52"/>
      <c r="NO12" s="52"/>
      <c r="NP12" s="52"/>
      <c r="NQ12" s="52"/>
      <c r="NR12" s="52"/>
      <c r="NS12" s="52"/>
      <c r="NT12" s="52"/>
      <c r="NU12" s="52"/>
      <c r="NV12" s="52"/>
      <c r="NW12" s="52"/>
      <c r="NX12" s="52"/>
      <c r="NY12" s="52"/>
      <c r="NZ12" s="52"/>
      <c r="OA12" s="52"/>
      <c r="OB12" s="52"/>
      <c r="OC12" s="52"/>
      <c r="OD12" s="52"/>
      <c r="OE12" s="52"/>
      <c r="OF12" s="52"/>
      <c r="OG12" s="52"/>
      <c r="OH12" s="52"/>
      <c r="OI12" s="52"/>
      <c r="OJ12" s="52"/>
      <c r="OK12" s="52"/>
      <c r="OL12" s="52"/>
      <c r="OM12" s="52"/>
      <c r="ON12" s="52"/>
      <c r="OO12" s="52"/>
      <c r="OP12" s="52"/>
      <c r="OQ12" s="52"/>
      <c r="OR12" s="52"/>
      <c r="OS12" s="52"/>
      <c r="OT12" s="52"/>
      <c r="OU12" s="52"/>
      <c r="OV12" s="52"/>
      <c r="OW12" s="52"/>
      <c r="OX12" s="52"/>
      <c r="OY12" s="52"/>
      <c r="OZ12" s="52"/>
      <c r="PA12" s="52"/>
      <c r="PB12" s="52"/>
      <c r="PC12" s="52"/>
      <c r="PD12" s="52"/>
      <c r="PE12" s="52"/>
      <c r="PF12" s="52"/>
      <c r="PG12" s="52"/>
      <c r="PH12" s="52"/>
      <c r="PI12" s="52"/>
      <c r="PJ12" s="52"/>
      <c r="PK12" s="52"/>
      <c r="PL12" s="52"/>
      <c r="PM12" s="52"/>
      <c r="PN12" s="52"/>
      <c r="PO12" s="52"/>
      <c r="PP12" s="52"/>
      <c r="PQ12" s="52"/>
      <c r="PR12" s="52"/>
      <c r="PS12" s="52"/>
      <c r="PT12" s="52"/>
      <c r="PU12" s="52"/>
      <c r="PV12" s="52"/>
      <c r="PW12" s="52"/>
      <c r="PX12" s="52"/>
      <c r="PY12" s="52"/>
      <c r="PZ12" s="52"/>
      <c r="QA12" s="52"/>
      <c r="QB12" s="52"/>
      <c r="QC12" s="52"/>
      <c r="QD12" s="52"/>
      <c r="QE12" s="52"/>
      <c r="QF12" s="52"/>
      <c r="QG12" s="52"/>
      <c r="QH12" s="52"/>
      <c r="QI12" s="52"/>
      <c r="QJ12" s="52"/>
      <c r="QK12" s="52"/>
      <c r="QL12" s="52"/>
      <c r="QM12" s="52"/>
      <c r="QN12" s="52"/>
      <c r="QO12" s="52"/>
      <c r="QP12" s="52"/>
      <c r="QQ12" s="52"/>
      <c r="QR12" s="52"/>
      <c r="QS12" s="52"/>
      <c r="QT12" s="52"/>
      <c r="QU12" s="52"/>
      <c r="QV12" s="52"/>
      <c r="QW12" s="52"/>
      <c r="QX12" s="52"/>
      <c r="QY12" s="52"/>
      <c r="QZ12" s="52"/>
      <c r="RA12" s="52"/>
      <c r="RB12" s="52"/>
      <c r="RC12" s="52"/>
      <c r="RD12" s="52"/>
      <c r="RE12" s="52"/>
      <c r="RF12" s="52"/>
      <c r="RG12" s="52"/>
      <c r="RH12" s="52"/>
      <c r="RI12" s="52"/>
      <c r="RJ12" s="52"/>
      <c r="RK12" s="52"/>
      <c r="RL12" s="52"/>
      <c r="RM12" s="52"/>
      <c r="RN12" s="52"/>
      <c r="RO12" s="52"/>
      <c r="RP12" s="52"/>
      <c r="RQ12" s="52"/>
      <c r="RR12" s="52"/>
      <c r="RS12" s="52"/>
      <c r="RT12" s="52"/>
      <c r="RU12" s="52"/>
      <c r="RV12" s="52"/>
      <c r="RW12" s="52"/>
      <c r="RX12" s="52"/>
      <c r="RY12" s="52"/>
      <c r="RZ12" s="52"/>
      <c r="SA12" s="52"/>
      <c r="SB12" s="52"/>
      <c r="SC12" s="52"/>
      <c r="SD12" s="52"/>
      <c r="SE12" s="52"/>
      <c r="SF12" s="52"/>
      <c r="SG12" s="52"/>
      <c r="SH12" s="52"/>
      <c r="SI12" s="52"/>
      <c r="SJ12" s="52"/>
      <c r="SK12" s="52"/>
      <c r="SL12" s="52"/>
      <c r="SM12" s="52"/>
      <c r="SN12" s="52"/>
      <c r="SO12" s="52"/>
      <c r="SP12" s="52"/>
      <c r="SQ12" s="52"/>
      <c r="SR12" s="52"/>
      <c r="SS12" s="52"/>
      <c r="ST12" s="52"/>
      <c r="SU12" s="52"/>
      <c r="SV12" s="52"/>
      <c r="SW12" s="52"/>
      <c r="SX12" s="52"/>
      <c r="SY12" s="52"/>
      <c r="SZ12" s="52"/>
      <c r="TA12" s="52"/>
      <c r="TB12" s="52"/>
      <c r="TC12" s="52"/>
      <c r="TD12" s="52"/>
      <c r="TE12" s="52"/>
      <c r="TF12" s="52"/>
      <c r="TG12" s="52"/>
      <c r="TH12" s="52"/>
      <c r="TI12" s="52"/>
      <c r="TJ12" s="52"/>
      <c r="TK12" s="52"/>
      <c r="TL12" s="52"/>
      <c r="TM12" s="52"/>
      <c r="TN12" s="52"/>
      <c r="TO12" s="52"/>
      <c r="TP12" s="52"/>
      <c r="TQ12" s="52"/>
      <c r="TR12" s="52"/>
      <c r="TS12" s="52"/>
      <c r="TT12" s="52"/>
      <c r="TU12" s="52"/>
      <c r="TV12" s="52"/>
      <c r="TW12" s="52"/>
      <c r="TX12" s="52"/>
      <c r="TY12" s="52"/>
      <c r="TZ12" s="52"/>
      <c r="UA12" s="52"/>
      <c r="UB12" s="52"/>
      <c r="UC12" s="52"/>
      <c r="UD12" s="52"/>
      <c r="UE12" s="52"/>
      <c r="UF12" s="52"/>
      <c r="UG12" s="52"/>
      <c r="UH12" s="52"/>
      <c r="UI12" s="52"/>
      <c r="UJ12" s="52"/>
      <c r="UK12" s="52"/>
      <c r="UL12" s="52"/>
      <c r="UM12" s="52"/>
      <c r="UN12" s="52"/>
      <c r="UO12" s="52"/>
      <c r="UP12" s="52"/>
      <c r="UQ12" s="52"/>
      <c r="UR12" s="52"/>
      <c r="US12" s="52"/>
      <c r="UT12" s="52"/>
      <c r="UU12" s="52"/>
      <c r="UV12" s="52"/>
      <c r="UW12" s="52"/>
      <c r="UX12" s="52"/>
      <c r="UY12" s="52"/>
      <c r="UZ12" s="52"/>
      <c r="VA12" s="52"/>
      <c r="VB12" s="52"/>
      <c r="VC12" s="52"/>
      <c r="VD12" s="52"/>
      <c r="VE12" s="52"/>
      <c r="VF12" s="52"/>
      <c r="VG12" s="52"/>
      <c r="VH12" s="52"/>
      <c r="VI12" s="52"/>
      <c r="VJ12" s="52"/>
      <c r="VK12" s="52"/>
      <c r="VL12" s="52"/>
      <c r="VM12" s="52"/>
      <c r="VN12" s="52"/>
      <c r="VO12" s="52"/>
      <c r="VP12" s="52"/>
      <c r="VQ12" s="52"/>
      <c r="VR12" s="52"/>
      <c r="VS12" s="52"/>
      <c r="VT12" s="52"/>
      <c r="VU12" s="52"/>
      <c r="VV12" s="52"/>
      <c r="VW12" s="52"/>
      <c r="VX12" s="52"/>
      <c r="VY12" s="52"/>
      <c r="VZ12" s="52"/>
      <c r="WA12" s="52"/>
      <c r="WB12" s="52"/>
      <c r="WC12" s="52"/>
      <c r="WD12" s="52"/>
      <c r="WE12" s="52"/>
      <c r="WF12" s="52"/>
      <c r="WG12" s="52"/>
      <c r="WH12" s="52"/>
      <c r="WI12" s="52"/>
      <c r="WJ12" s="52"/>
      <c r="WK12" s="52"/>
      <c r="WL12" s="52"/>
      <c r="WM12" s="52"/>
      <c r="WN12" s="52"/>
      <c r="WO12" s="52"/>
      <c r="WP12" s="52"/>
      <c r="WQ12" s="52"/>
      <c r="WR12" s="52"/>
      <c r="WS12" s="52"/>
      <c r="WT12" s="52"/>
      <c r="WU12" s="52"/>
      <c r="WV12" s="52"/>
      <c r="WW12" s="52"/>
      <c r="WX12" s="52"/>
      <c r="WY12" s="52"/>
      <c r="WZ12" s="52"/>
      <c r="XA12" s="52"/>
      <c r="XB12" s="52"/>
      <c r="XC12" s="52"/>
      <c r="XD12" s="52"/>
      <c r="XE12" s="52"/>
      <c r="XF12" s="52"/>
      <c r="XG12" s="52"/>
      <c r="XH12" s="52"/>
      <c r="XI12" s="52"/>
      <c r="XJ12" s="52"/>
      <c r="XK12" s="52"/>
      <c r="XL12" s="52"/>
      <c r="XM12" s="52"/>
      <c r="XN12" s="52"/>
      <c r="XO12" s="52"/>
      <c r="XP12" s="52"/>
      <c r="XQ12" s="52"/>
      <c r="XR12" s="52"/>
      <c r="XS12" s="52"/>
      <c r="XT12" s="52"/>
      <c r="XU12" s="52"/>
      <c r="XV12" s="52"/>
      <c r="XW12" s="52"/>
      <c r="XX12" s="52"/>
      <c r="XY12" s="52"/>
      <c r="XZ12" s="52"/>
      <c r="YA12" s="52"/>
      <c r="YB12" s="52"/>
      <c r="YC12" s="52"/>
      <c r="YD12" s="52"/>
      <c r="YE12" s="52"/>
      <c r="YF12" s="52"/>
      <c r="YG12" s="52"/>
      <c r="YH12" s="52"/>
      <c r="YI12" s="52"/>
      <c r="YJ12" s="52"/>
      <c r="YK12" s="52"/>
      <c r="YL12" s="52"/>
      <c r="YM12" s="52"/>
      <c r="YN12" s="52"/>
      <c r="YO12" s="52"/>
      <c r="YP12" s="52"/>
      <c r="YQ12" s="52"/>
      <c r="YR12" s="52"/>
      <c r="YS12" s="52"/>
      <c r="YT12" s="52"/>
      <c r="YU12" s="52"/>
      <c r="YV12" s="52"/>
      <c r="YW12" s="52"/>
      <c r="YX12" s="52"/>
      <c r="YY12" s="52"/>
      <c r="YZ12" s="52"/>
      <c r="ZA12" s="52"/>
      <c r="ZB12" s="52"/>
      <c r="ZC12" s="52"/>
      <c r="ZD12" s="52"/>
      <c r="ZE12" s="52"/>
      <c r="ZF12" s="52"/>
      <c r="ZG12" s="52"/>
      <c r="ZH12" s="52"/>
      <c r="ZI12" s="52"/>
      <c r="ZJ12" s="52"/>
      <c r="ZK12" s="52"/>
      <c r="ZL12" s="52"/>
      <c r="ZM12" s="52"/>
      <c r="ZN12" s="52"/>
      <c r="ZO12" s="52"/>
      <c r="ZP12" s="52"/>
      <c r="ZQ12" s="52"/>
      <c r="ZR12" s="52"/>
      <c r="ZS12" s="52"/>
      <c r="ZT12" s="52"/>
      <c r="ZU12" s="52"/>
      <c r="ZV12" s="52"/>
      <c r="ZW12" s="52"/>
      <c r="ZX12" s="52"/>
      <c r="ZY12" s="52"/>
      <c r="ZZ12" s="52"/>
      <c r="AAA12" s="52"/>
      <c r="AAB12" s="52"/>
      <c r="AAC12" s="52"/>
      <c r="AAD12" s="52"/>
      <c r="AAE12" s="52"/>
      <c r="AAF12" s="52"/>
      <c r="AAG12" s="52"/>
      <c r="AAH12" s="52"/>
      <c r="AAI12" s="52"/>
      <c r="AAJ12" s="52"/>
      <c r="AAK12" s="52"/>
      <c r="AAL12" s="52"/>
      <c r="AAM12" s="52"/>
      <c r="AAN12" s="52"/>
      <c r="AAO12" s="52"/>
      <c r="AAP12" s="52"/>
      <c r="AAQ12" s="52"/>
      <c r="AAR12" s="52"/>
      <c r="AAS12" s="52"/>
      <c r="AAT12" s="52"/>
      <c r="AAU12" s="52"/>
      <c r="AAV12" s="52"/>
      <c r="AAW12" s="52"/>
      <c r="AAX12" s="52"/>
      <c r="AAY12" s="52"/>
      <c r="AAZ12" s="52"/>
      <c r="ABA12" s="52"/>
      <c r="ABB12" s="52"/>
      <c r="ABC12" s="52"/>
      <c r="ABD12" s="52"/>
      <c r="ABE12" s="52"/>
      <c r="ABF12" s="52"/>
      <c r="ABG12" s="52"/>
      <c r="ABH12" s="52"/>
      <c r="ABI12" s="52"/>
      <c r="ABJ12" s="52"/>
      <c r="ABK12" s="52"/>
      <c r="ABL12" s="52"/>
      <c r="ABM12" s="52"/>
      <c r="ABN12" s="52"/>
      <c r="ABO12" s="52"/>
      <c r="ABP12" s="52"/>
      <c r="ABQ12" s="52"/>
      <c r="ABR12" s="52"/>
      <c r="ABS12" s="52"/>
      <c r="ABT12" s="52"/>
      <c r="ABU12" s="52"/>
      <c r="ABV12" s="52"/>
      <c r="ABW12" s="52"/>
      <c r="ABX12" s="52"/>
      <c r="ABY12" s="52"/>
      <c r="ABZ12" s="52"/>
      <c r="ACA12" s="52"/>
      <c r="ACB12" s="52"/>
      <c r="ACC12" s="52"/>
      <c r="ACD12" s="52"/>
      <c r="ACE12" s="52"/>
      <c r="ACF12" s="52"/>
      <c r="ACG12" s="52"/>
      <c r="ACH12" s="52"/>
      <c r="ACI12" s="52"/>
      <c r="ACJ12" s="52"/>
      <c r="ACK12" s="52"/>
      <c r="ACL12" s="52"/>
      <c r="ACM12" s="52"/>
      <c r="ACN12" s="52"/>
      <c r="ACO12" s="52"/>
      <c r="ACP12" s="52"/>
      <c r="ACQ12" s="52"/>
      <c r="ACR12" s="52"/>
      <c r="ACS12" s="52"/>
      <c r="ACT12" s="52"/>
      <c r="ACU12" s="52"/>
      <c r="ACV12" s="52"/>
      <c r="ACW12" s="52"/>
      <c r="ACX12" s="52"/>
      <c r="ACY12" s="52"/>
      <c r="ACZ12" s="52"/>
      <c r="ADA12" s="52"/>
      <c r="ADB12" s="52"/>
      <c r="ADC12" s="52"/>
      <c r="ADD12" s="52"/>
      <c r="ADE12" s="52"/>
      <c r="ADF12" s="52"/>
      <c r="ADG12" s="52"/>
      <c r="ADH12" s="52"/>
      <c r="ADI12" s="52"/>
      <c r="ADJ12" s="52"/>
      <c r="ADK12" s="52"/>
      <c r="ADL12" s="52"/>
      <c r="ADM12" s="52"/>
      <c r="ADN12" s="52"/>
      <c r="ADO12" s="52"/>
      <c r="ADP12" s="52"/>
      <c r="ADQ12" s="52"/>
      <c r="ADR12" s="52"/>
      <c r="ADS12" s="52"/>
      <c r="ADT12" s="52"/>
      <c r="ADU12" s="52"/>
      <c r="ADV12" s="52"/>
      <c r="ADW12" s="52"/>
      <c r="ADX12" s="52"/>
      <c r="ADY12" s="52"/>
      <c r="ADZ12" s="52"/>
      <c r="AEA12" s="52"/>
      <c r="AEB12" s="52"/>
      <c r="AEC12" s="52"/>
      <c r="AED12" s="52"/>
      <c r="AEE12" s="52"/>
      <c r="AEF12" s="52"/>
      <c r="AEG12" s="52"/>
      <c r="AEH12" s="52"/>
      <c r="AEI12" s="52"/>
      <c r="AEJ12" s="52"/>
      <c r="AEK12" s="52"/>
      <c r="AEL12" s="52"/>
      <c r="AEM12" s="52"/>
      <c r="AEN12" s="52"/>
      <c r="AEO12" s="52"/>
      <c r="AEP12" s="52"/>
      <c r="AEQ12" s="52"/>
      <c r="AER12" s="52"/>
      <c r="AES12" s="52"/>
      <c r="AET12" s="52"/>
      <c r="AEU12" s="52"/>
      <c r="AEV12" s="52"/>
      <c r="AEW12" s="52"/>
      <c r="AEX12" s="52"/>
      <c r="AEY12" s="52"/>
      <c r="AEZ12" s="52"/>
      <c r="AFA12" s="52"/>
      <c r="AFB12" s="52"/>
      <c r="AFC12" s="52"/>
      <c r="AFD12" s="52"/>
      <c r="AFE12" s="52"/>
      <c r="AFF12" s="52"/>
      <c r="AFG12" s="52"/>
      <c r="AFH12" s="52"/>
      <c r="AFI12" s="52"/>
      <c r="AFJ12" s="52"/>
      <c r="AFK12" s="52"/>
      <c r="AFL12" s="52"/>
      <c r="AFM12" s="52"/>
      <c r="AFN12" s="52"/>
      <c r="AFO12" s="52"/>
      <c r="AFP12" s="52"/>
      <c r="AFQ12" s="52"/>
      <c r="AFR12" s="52"/>
      <c r="AFS12" s="52"/>
      <c r="AFT12" s="52"/>
      <c r="AFU12" s="52"/>
      <c r="AFV12" s="52"/>
      <c r="AFW12" s="52"/>
      <c r="AFX12" s="52"/>
      <c r="AFY12" s="52"/>
      <c r="AFZ12" s="52"/>
      <c r="AGA12" s="52"/>
      <c r="AGB12" s="52"/>
      <c r="AGC12" s="52"/>
      <c r="AGD12" s="52"/>
      <c r="AGE12" s="52"/>
      <c r="AGF12" s="52"/>
      <c r="AGG12" s="52"/>
      <c r="AGH12" s="52"/>
      <c r="AGI12" s="52"/>
      <c r="AGJ12" s="52"/>
      <c r="AGK12" s="52"/>
      <c r="AGL12" s="52"/>
      <c r="AGM12" s="52"/>
      <c r="AGN12" s="52"/>
      <c r="AGO12" s="52"/>
      <c r="AGP12" s="52"/>
      <c r="AGQ12" s="52"/>
      <c r="AGR12" s="52"/>
      <c r="AGS12" s="52"/>
      <c r="AGT12" s="52"/>
      <c r="AGU12" s="52"/>
      <c r="AGV12" s="52"/>
      <c r="AGW12" s="52"/>
      <c r="AGX12" s="52"/>
      <c r="AGY12" s="52"/>
      <c r="AGZ12" s="52"/>
      <c r="AHA12" s="52"/>
      <c r="AHB12" s="52"/>
      <c r="AHC12" s="52"/>
      <c r="AHD12" s="52"/>
      <c r="AHE12" s="52"/>
      <c r="AHF12" s="52"/>
      <c r="AHG12" s="52"/>
      <c r="AHH12" s="52"/>
      <c r="AHI12" s="52"/>
      <c r="AHJ12" s="52"/>
      <c r="AHK12" s="52"/>
      <c r="AHL12" s="52"/>
      <c r="AHM12" s="52"/>
      <c r="AHN12" s="52"/>
      <c r="AHO12" s="52"/>
      <c r="AHP12" s="52"/>
      <c r="AHQ12" s="52"/>
      <c r="AHR12" s="52"/>
      <c r="AHS12" s="52"/>
      <c r="AHT12" s="52"/>
      <c r="AHU12" s="52"/>
      <c r="AHV12" s="52"/>
      <c r="AHW12" s="52"/>
      <c r="AHX12" s="52"/>
      <c r="AHY12" s="52"/>
      <c r="AHZ12" s="52"/>
      <c r="AIA12" s="52"/>
      <c r="AIB12" s="52"/>
      <c r="AIC12" s="52"/>
      <c r="AID12" s="52"/>
      <c r="AIE12" s="52"/>
      <c r="AIF12" s="52"/>
      <c r="AIG12" s="52"/>
      <c r="AIH12" s="52"/>
      <c r="AII12" s="52"/>
      <c r="AIJ12" s="52"/>
      <c r="AIK12" s="52"/>
      <c r="AIL12" s="52"/>
      <c r="AIM12" s="52"/>
      <c r="AIN12" s="52"/>
      <c r="AIO12" s="52"/>
      <c r="AIP12" s="52"/>
      <c r="AIQ12" s="52"/>
      <c r="AIR12" s="52"/>
      <c r="AIS12" s="52"/>
      <c r="AIT12" s="52"/>
      <c r="AIU12" s="52"/>
      <c r="AIV12" s="52"/>
      <c r="AIW12" s="52"/>
      <c r="AIX12" s="52"/>
      <c r="AIY12" s="52"/>
      <c r="AIZ12" s="52"/>
      <c r="AJA12" s="52"/>
      <c r="AJB12" s="52"/>
      <c r="AJC12" s="52"/>
      <c r="AJD12" s="52"/>
      <c r="AJE12" s="52"/>
      <c r="AJF12" s="52"/>
      <c r="AJG12" s="52"/>
      <c r="AJH12" s="52"/>
      <c r="AJI12" s="52"/>
      <c r="AJJ12" s="52"/>
      <c r="AJK12" s="52"/>
      <c r="AJL12" s="52"/>
      <c r="AJM12" s="52"/>
      <c r="AJN12" s="52"/>
      <c r="AJO12" s="52"/>
      <c r="AJP12" s="52"/>
      <c r="AJQ12" s="52"/>
      <c r="AJR12" s="52"/>
      <c r="AJS12" s="52"/>
      <c r="AJT12" s="52"/>
      <c r="AJU12" s="52"/>
      <c r="AJV12" s="52"/>
      <c r="AJW12" s="52"/>
      <c r="AJX12" s="52"/>
      <c r="AJY12" s="52"/>
      <c r="AJZ12" s="52"/>
      <c r="AKA12" s="52"/>
      <c r="AKB12" s="52"/>
      <c r="AKC12" s="52"/>
      <c r="AKD12" s="52"/>
      <c r="AKE12" s="52"/>
      <c r="AKF12" s="52"/>
      <c r="AKG12" s="52"/>
      <c r="AKH12" s="52"/>
      <c r="AKI12" s="52"/>
      <c r="AKJ12" s="52"/>
      <c r="AKK12" s="52"/>
      <c r="AKL12" s="52"/>
      <c r="AKM12" s="52"/>
      <c r="AKN12" s="52"/>
      <c r="AKO12" s="52"/>
      <c r="AKP12" s="52"/>
      <c r="AKQ12" s="52"/>
      <c r="AKR12" s="52"/>
      <c r="AKS12" s="52"/>
      <c r="AKT12" s="52"/>
      <c r="AKU12" s="52"/>
      <c r="AKV12" s="52"/>
      <c r="AKW12" s="52"/>
      <c r="AKX12" s="52"/>
      <c r="AKY12" s="52"/>
      <c r="AKZ12" s="52"/>
      <c r="ALA12" s="52"/>
      <c r="ALB12" s="52"/>
      <c r="ALC12" s="52"/>
      <c r="ALD12" s="52"/>
      <c r="ALE12" s="52"/>
      <c r="ALF12" s="52"/>
      <c r="ALG12" s="52"/>
      <c r="ALH12" s="52"/>
      <c r="ALI12" s="52"/>
      <c r="ALJ12" s="52"/>
      <c r="ALK12" s="52"/>
      <c r="ALL12" s="52"/>
      <c r="ALM12" s="52"/>
      <c r="ALN12" s="52"/>
      <c r="ALO12" s="52"/>
      <c r="ALP12" s="52"/>
      <c r="ALQ12" s="52"/>
      <c r="ALR12" s="52"/>
      <c r="ALS12" s="52"/>
      <c r="ALT12" s="52"/>
      <c r="ALU12" s="52"/>
      <c r="ALV12" s="52"/>
      <c r="ALW12" s="52"/>
      <c r="ALX12" s="52"/>
      <c r="ALY12" s="52"/>
      <c r="ALZ12" s="52"/>
      <c r="AMA12" s="52"/>
      <c r="AMB12" s="52"/>
      <c r="AMC12" s="52"/>
      <c r="AMD12" s="52"/>
      <c r="AME12" s="52"/>
      <c r="AMF12" s="52"/>
      <c r="AMG12" s="52"/>
      <c r="AMH12" s="52"/>
      <c r="AMI12" s="52"/>
      <c r="AMJ12" s="52"/>
      <c r="AMK12" s="52"/>
      <c r="AML12" s="52"/>
      <c r="AMM12" s="52"/>
      <c r="AMN12" s="52"/>
      <c r="AMO12" s="52"/>
      <c r="AMP12" s="52"/>
      <c r="AMQ12" s="52"/>
      <c r="AMR12" s="52"/>
      <c r="AMS12" s="52"/>
      <c r="AMT12" s="52"/>
      <c r="AMU12" s="52"/>
      <c r="AMV12" s="52"/>
      <c r="AMW12" s="52"/>
      <c r="AMX12" s="52"/>
      <c r="AMY12" s="52"/>
      <c r="AMZ12" s="52"/>
      <c r="ANA12" s="52"/>
      <c r="ANB12" s="52"/>
      <c r="ANC12" s="52"/>
      <c r="AND12" s="52"/>
      <c r="ANE12" s="52"/>
      <c r="ANF12" s="52"/>
      <c r="ANG12" s="52"/>
      <c r="ANH12" s="52"/>
      <c r="ANI12" s="52"/>
      <c r="ANJ12" s="52"/>
      <c r="ANK12" s="52"/>
      <c r="ANL12" s="52"/>
      <c r="ANM12" s="52"/>
      <c r="ANN12" s="52"/>
      <c r="ANO12" s="52"/>
      <c r="ANP12" s="52"/>
      <c r="ANQ12" s="52"/>
      <c r="ANR12" s="52"/>
      <c r="ANS12" s="52"/>
      <c r="ANT12" s="52"/>
      <c r="ANU12" s="52"/>
      <c r="ANV12" s="52"/>
      <c r="ANW12" s="52"/>
      <c r="ANX12" s="52"/>
      <c r="ANY12" s="52"/>
      <c r="ANZ12" s="52"/>
      <c r="AOA12" s="52"/>
      <c r="AOB12" s="52"/>
      <c r="AOC12" s="52"/>
      <c r="AOD12" s="52"/>
      <c r="AOE12" s="52"/>
      <c r="AOF12" s="52"/>
      <c r="AOG12" s="52"/>
      <c r="AOH12" s="52"/>
      <c r="AOI12" s="52"/>
      <c r="AOJ12" s="52"/>
      <c r="AOK12" s="52"/>
      <c r="AOL12" s="52"/>
      <c r="AOM12" s="52"/>
      <c r="AON12" s="52"/>
      <c r="AOO12" s="52"/>
      <c r="AOP12" s="52"/>
      <c r="AOQ12" s="52"/>
      <c r="AOR12" s="52"/>
      <c r="AOS12" s="52"/>
      <c r="AOT12" s="52"/>
      <c r="AOU12" s="52"/>
      <c r="AOV12" s="52"/>
      <c r="AOW12" s="52"/>
      <c r="AOX12" s="52"/>
      <c r="AOY12" s="52"/>
      <c r="AOZ12" s="52"/>
      <c r="APA12" s="52"/>
      <c r="APB12" s="52"/>
      <c r="APC12" s="52"/>
      <c r="APD12" s="52"/>
      <c r="APE12" s="52"/>
      <c r="APF12" s="52"/>
      <c r="APG12" s="52"/>
      <c r="APH12" s="52"/>
      <c r="API12" s="52"/>
      <c r="APJ12" s="52"/>
      <c r="APK12" s="52"/>
      <c r="APL12" s="52"/>
      <c r="APM12" s="52"/>
      <c r="APN12" s="52"/>
      <c r="APO12" s="52"/>
      <c r="APP12" s="52"/>
      <c r="APQ12" s="52"/>
      <c r="APR12" s="52"/>
      <c r="APS12" s="52"/>
      <c r="APT12" s="52"/>
      <c r="APU12" s="52"/>
      <c r="APV12" s="52"/>
      <c r="APW12" s="52"/>
      <c r="APX12" s="52"/>
      <c r="APY12" s="52"/>
      <c r="APZ12" s="52"/>
      <c r="AQA12" s="52"/>
      <c r="AQB12" s="52"/>
      <c r="AQC12" s="52"/>
      <c r="AQD12" s="52"/>
      <c r="AQE12" s="52"/>
      <c r="AQF12" s="52"/>
      <c r="AQG12" s="52"/>
      <c r="AQH12" s="52"/>
      <c r="AQI12" s="52"/>
      <c r="AQJ12" s="52"/>
      <c r="AQK12" s="52"/>
      <c r="AQL12" s="52"/>
      <c r="AQM12" s="52"/>
      <c r="AQN12" s="52"/>
      <c r="AQO12" s="52"/>
      <c r="AQP12" s="52"/>
      <c r="AQQ12" s="52"/>
      <c r="AQR12" s="52"/>
      <c r="AQS12" s="52"/>
      <c r="AQT12" s="52"/>
      <c r="AQU12" s="52"/>
      <c r="AQV12" s="52"/>
      <c r="AQW12" s="52"/>
      <c r="AQX12" s="52"/>
      <c r="AQY12" s="52"/>
      <c r="AQZ12" s="52"/>
      <c r="ARA12" s="52"/>
      <c r="ARB12" s="52"/>
      <c r="ARC12" s="52"/>
      <c r="ARD12" s="52"/>
      <c r="ARE12" s="52"/>
      <c r="ARF12" s="52"/>
      <c r="ARG12" s="52"/>
      <c r="ARH12" s="52"/>
      <c r="ARI12" s="52"/>
      <c r="ARJ12" s="52"/>
      <c r="ARK12" s="52"/>
      <c r="ARL12" s="52"/>
      <c r="ARM12" s="52"/>
      <c r="ARN12" s="52"/>
      <c r="ARO12" s="52"/>
      <c r="ARP12" s="52"/>
      <c r="ARQ12" s="52"/>
      <c r="ARR12" s="52"/>
      <c r="ARS12" s="52"/>
      <c r="ART12" s="52"/>
      <c r="ARU12" s="52"/>
      <c r="ARV12" s="52"/>
      <c r="ARW12" s="52"/>
      <c r="ARX12" s="52"/>
      <c r="ARY12" s="52"/>
      <c r="ARZ12" s="52"/>
      <c r="ASA12" s="52"/>
      <c r="ASB12" s="52"/>
      <c r="ASC12" s="52"/>
      <c r="ASD12" s="52"/>
      <c r="ASE12" s="52"/>
      <c r="ASF12" s="52"/>
      <c r="ASG12" s="52"/>
      <c r="ASH12" s="52"/>
      <c r="ASI12" s="52"/>
      <c r="ASJ12" s="52"/>
      <c r="ASK12" s="52"/>
      <c r="ASL12" s="52"/>
      <c r="ASM12" s="52"/>
      <c r="ASN12" s="52"/>
      <c r="ASO12" s="52"/>
      <c r="ASP12" s="52"/>
      <c r="ASQ12" s="52"/>
      <c r="ASR12" s="52"/>
      <c r="ASS12" s="52"/>
      <c r="AST12" s="52"/>
      <c r="ASU12" s="52"/>
      <c r="ASV12" s="52"/>
      <c r="ASW12" s="52"/>
      <c r="ASX12" s="52"/>
      <c r="ASY12" s="52"/>
      <c r="ASZ12" s="52"/>
      <c r="ATA12" s="52"/>
      <c r="ATB12" s="52"/>
      <c r="ATC12" s="52"/>
      <c r="ATD12" s="52"/>
      <c r="ATE12" s="52"/>
      <c r="ATF12" s="52"/>
      <c r="ATG12" s="52"/>
      <c r="ATH12" s="52"/>
      <c r="ATI12" s="52"/>
      <c r="ATJ12" s="52"/>
      <c r="ATK12" s="52"/>
      <c r="ATL12" s="52"/>
      <c r="ATM12" s="52"/>
      <c r="ATN12" s="52"/>
      <c r="ATO12" s="52"/>
      <c r="ATP12" s="52"/>
      <c r="ATQ12" s="52"/>
      <c r="ATR12" s="52"/>
      <c r="ATS12" s="52"/>
      <c r="ATT12" s="52"/>
      <c r="ATU12" s="52"/>
      <c r="ATV12" s="52"/>
      <c r="ATW12" s="52"/>
      <c r="ATX12" s="52"/>
      <c r="ATY12" s="52"/>
      <c r="ATZ12" s="52"/>
      <c r="AUA12" s="52"/>
      <c r="AUB12" s="52"/>
      <c r="AUC12" s="52"/>
      <c r="AUD12" s="52"/>
      <c r="AUE12" s="52"/>
      <c r="AUF12" s="52"/>
      <c r="AUG12" s="52"/>
      <c r="AUH12" s="52"/>
      <c r="AUI12" s="52"/>
      <c r="AUJ12" s="52"/>
      <c r="AUK12" s="52"/>
      <c r="AUL12" s="52"/>
      <c r="AUM12" s="52"/>
      <c r="AUN12" s="52"/>
      <c r="AUO12" s="52"/>
      <c r="AUP12" s="52"/>
      <c r="AUQ12" s="52"/>
      <c r="AUR12" s="52"/>
      <c r="AUS12" s="52"/>
      <c r="AUT12" s="52"/>
      <c r="AUU12" s="52"/>
      <c r="AUV12" s="52"/>
      <c r="AUW12" s="52"/>
      <c r="AUX12" s="52"/>
      <c r="AUY12" s="52"/>
      <c r="AUZ12" s="52"/>
      <c r="AVA12" s="52"/>
      <c r="AVB12" s="52"/>
      <c r="AVC12" s="52"/>
      <c r="AVD12" s="52"/>
      <c r="AVE12" s="52"/>
      <c r="AVF12" s="52"/>
      <c r="AVG12" s="52"/>
      <c r="AVH12" s="52"/>
      <c r="AVI12" s="52"/>
      <c r="AVJ12" s="52"/>
      <c r="AVK12" s="52"/>
      <c r="AVL12" s="52"/>
      <c r="AVM12" s="52"/>
      <c r="AVN12" s="52"/>
      <c r="AVO12" s="52"/>
      <c r="AVP12" s="52"/>
      <c r="AVQ12" s="52"/>
      <c r="AVR12" s="52"/>
      <c r="AVS12" s="52"/>
      <c r="AVT12" s="52"/>
      <c r="AVU12" s="52"/>
      <c r="AVV12" s="52"/>
      <c r="AVW12" s="52"/>
      <c r="AVX12" s="52"/>
      <c r="AVY12" s="52"/>
      <c r="AVZ12" s="52"/>
      <c r="AWA12" s="52"/>
      <c r="AWB12" s="52"/>
      <c r="AWC12" s="52"/>
      <c r="AWD12" s="52"/>
      <c r="AWE12" s="52"/>
      <c r="AWF12" s="52"/>
      <c r="AWG12" s="52"/>
      <c r="AWH12" s="52"/>
      <c r="AWI12" s="52"/>
      <c r="AWJ12" s="52"/>
      <c r="AWK12" s="52"/>
      <c r="AWL12" s="52"/>
      <c r="AWM12" s="52"/>
      <c r="AWN12" s="52"/>
      <c r="AWO12" s="52"/>
      <c r="AWP12" s="52"/>
      <c r="AWQ12" s="52"/>
      <c r="AWR12" s="52"/>
      <c r="AWS12" s="52"/>
      <c r="AWT12" s="52"/>
      <c r="AWU12" s="52"/>
      <c r="AWV12" s="52"/>
      <c r="AWW12" s="52"/>
      <c r="AWX12" s="52"/>
      <c r="AWY12" s="52"/>
      <c r="AWZ12" s="52"/>
      <c r="AXA12" s="52"/>
      <c r="AXB12" s="52"/>
      <c r="AXC12" s="52"/>
      <c r="AXD12" s="52"/>
      <c r="AXE12" s="52"/>
      <c r="AXF12" s="52"/>
      <c r="AXG12" s="52"/>
      <c r="AXH12" s="52"/>
      <c r="AXI12" s="52"/>
      <c r="AXJ12" s="52"/>
      <c r="AXK12" s="52"/>
      <c r="AXL12" s="52"/>
      <c r="AXM12" s="52"/>
      <c r="AXN12" s="52"/>
      <c r="AXO12" s="52"/>
      <c r="AXP12" s="52"/>
      <c r="AXQ12" s="52"/>
      <c r="AXR12" s="52"/>
      <c r="AXS12" s="52"/>
      <c r="AXT12" s="52"/>
      <c r="AXU12" s="52"/>
      <c r="AXV12" s="52"/>
      <c r="AXW12" s="52"/>
      <c r="AXX12" s="52"/>
      <c r="AXY12" s="52"/>
      <c r="AXZ12" s="52"/>
      <c r="AYA12" s="52"/>
      <c r="AYB12" s="52"/>
      <c r="AYC12" s="52"/>
      <c r="AYD12" s="52"/>
      <c r="AYE12" s="52"/>
      <c r="AYF12" s="52"/>
      <c r="AYG12" s="52"/>
      <c r="AYH12" s="52"/>
      <c r="AYI12" s="52"/>
      <c r="AYJ12" s="52"/>
      <c r="AYK12" s="52"/>
      <c r="AYL12" s="52"/>
      <c r="AYM12" s="52"/>
      <c r="AYN12" s="52"/>
      <c r="AYO12" s="52"/>
      <c r="AYP12" s="52"/>
      <c r="AYQ12" s="52"/>
      <c r="AYR12" s="52"/>
      <c r="AYS12" s="52"/>
      <c r="AYT12" s="52"/>
      <c r="AYU12" s="52"/>
      <c r="AYV12" s="52"/>
      <c r="AYW12" s="52"/>
      <c r="AYX12" s="52"/>
      <c r="AYY12" s="52"/>
      <c r="AYZ12" s="52"/>
      <c r="AZA12" s="52"/>
      <c r="AZB12" s="52"/>
      <c r="AZC12" s="52"/>
      <c r="AZD12" s="52"/>
      <c r="AZE12" s="52"/>
      <c r="AZF12" s="52"/>
      <c r="AZG12" s="52"/>
      <c r="AZH12" s="52"/>
      <c r="AZI12" s="52"/>
      <c r="AZJ12" s="52"/>
      <c r="AZK12" s="52"/>
      <c r="AZL12" s="52"/>
      <c r="AZM12" s="52"/>
      <c r="AZN12" s="52"/>
      <c r="AZO12" s="52"/>
      <c r="AZP12" s="52"/>
      <c r="AZQ12" s="52"/>
      <c r="AZR12" s="52"/>
      <c r="AZS12" s="52"/>
      <c r="AZT12" s="52"/>
      <c r="AZU12" s="52"/>
      <c r="AZV12" s="52"/>
      <c r="AZW12" s="52"/>
      <c r="AZX12" s="52"/>
      <c r="AZY12" s="52"/>
      <c r="AZZ12" s="52"/>
      <c r="BAA12" s="52"/>
      <c r="BAB12" s="52"/>
      <c r="BAC12" s="52"/>
      <c r="BAD12" s="52"/>
      <c r="BAE12" s="52"/>
      <c r="BAF12" s="52"/>
      <c r="BAG12" s="52"/>
      <c r="BAH12" s="52"/>
      <c r="BAI12" s="52"/>
      <c r="BAJ12" s="52"/>
      <c r="BAK12" s="52"/>
      <c r="BAL12" s="52"/>
      <c r="BAM12" s="52"/>
      <c r="BAN12" s="52"/>
      <c r="BAO12" s="52"/>
      <c r="BAP12" s="52"/>
      <c r="BAQ12" s="52"/>
      <c r="BAR12" s="52"/>
      <c r="BAS12" s="52"/>
      <c r="BAT12" s="52"/>
      <c r="BAU12" s="52"/>
      <c r="BAV12" s="52"/>
      <c r="BAW12" s="52"/>
      <c r="BAX12" s="52"/>
      <c r="BAY12" s="52"/>
      <c r="BAZ12" s="52"/>
      <c r="BBA12" s="52"/>
      <c r="BBB12" s="52"/>
      <c r="BBC12" s="52"/>
      <c r="BBD12" s="52"/>
      <c r="BBE12" s="52"/>
      <c r="BBF12" s="52"/>
      <c r="BBG12" s="52"/>
      <c r="BBH12" s="52"/>
      <c r="BBI12" s="52"/>
      <c r="BBJ12" s="52"/>
      <c r="BBK12" s="52"/>
      <c r="BBL12" s="52"/>
      <c r="BBM12" s="52"/>
      <c r="BBN12" s="52"/>
      <c r="BBO12" s="52"/>
      <c r="BBP12" s="52"/>
      <c r="BBQ12" s="52"/>
      <c r="BBR12" s="52"/>
      <c r="BBS12" s="52"/>
      <c r="BBT12" s="52"/>
      <c r="BBU12" s="52"/>
      <c r="BBV12" s="52"/>
      <c r="BBW12" s="52"/>
      <c r="BBX12" s="52"/>
      <c r="BBY12" s="52"/>
      <c r="BBZ12" s="52"/>
      <c r="BCA12" s="52"/>
      <c r="BCB12" s="52"/>
      <c r="BCC12" s="52"/>
      <c r="BCD12" s="52"/>
      <c r="BCE12" s="52"/>
      <c r="BCF12" s="52"/>
      <c r="BCG12" s="52"/>
      <c r="BCH12" s="52"/>
      <c r="BCI12" s="52"/>
      <c r="BCJ12" s="52"/>
      <c r="BCK12" s="52"/>
      <c r="BCL12" s="52"/>
      <c r="BCM12" s="52"/>
      <c r="BCN12" s="52"/>
      <c r="BCO12" s="52"/>
      <c r="BCP12" s="52"/>
      <c r="BCQ12" s="52"/>
      <c r="BCR12" s="52"/>
      <c r="BCS12" s="52"/>
      <c r="BCT12" s="52"/>
      <c r="BCU12" s="52"/>
      <c r="BCV12" s="52"/>
      <c r="BCW12" s="52"/>
      <c r="BCX12" s="52"/>
      <c r="BCY12" s="52"/>
      <c r="BCZ12" s="52"/>
      <c r="BDA12" s="52"/>
      <c r="BDB12" s="52"/>
      <c r="BDC12" s="52"/>
      <c r="BDD12" s="52"/>
      <c r="BDE12" s="52"/>
      <c r="BDF12" s="52"/>
      <c r="BDG12" s="52"/>
      <c r="BDH12" s="52"/>
      <c r="BDI12" s="52"/>
      <c r="BDJ12" s="52"/>
      <c r="BDK12" s="52"/>
      <c r="BDL12" s="52"/>
      <c r="BDM12" s="52"/>
      <c r="BDN12" s="52"/>
      <c r="BDO12" s="52"/>
      <c r="BDP12" s="52"/>
      <c r="BDQ12" s="52"/>
      <c r="BDR12" s="52"/>
      <c r="BDS12" s="52"/>
      <c r="BDT12" s="52"/>
      <c r="BDU12" s="52"/>
      <c r="BDV12" s="52"/>
      <c r="BDW12" s="52"/>
      <c r="BDX12" s="52"/>
      <c r="BDY12" s="52"/>
      <c r="BDZ12" s="52"/>
      <c r="BEA12" s="52"/>
      <c r="BEB12" s="52"/>
      <c r="BEC12" s="52"/>
      <c r="BED12" s="52"/>
      <c r="BEE12" s="52"/>
      <c r="BEF12" s="52"/>
      <c r="BEG12" s="52"/>
      <c r="BEH12" s="52"/>
      <c r="BEI12" s="52"/>
      <c r="BEJ12" s="52"/>
      <c r="BEK12" s="52"/>
      <c r="BEL12" s="52"/>
      <c r="BEM12" s="52"/>
      <c r="BEN12" s="52"/>
      <c r="BEO12" s="52"/>
      <c r="BEP12" s="52"/>
      <c r="BEQ12" s="52"/>
      <c r="BER12" s="52"/>
      <c r="BES12" s="52"/>
      <c r="BET12" s="52"/>
      <c r="BEU12" s="52"/>
      <c r="BEV12" s="52"/>
      <c r="BEW12" s="52"/>
      <c r="BEX12" s="52"/>
      <c r="BEY12" s="52"/>
      <c r="BEZ12" s="52"/>
      <c r="BFA12" s="52"/>
      <c r="BFB12" s="52"/>
      <c r="BFC12" s="52"/>
      <c r="BFD12" s="52"/>
      <c r="BFE12" s="52"/>
      <c r="BFF12" s="52"/>
      <c r="BFG12" s="52"/>
      <c r="BFH12" s="52"/>
      <c r="BFI12" s="52"/>
      <c r="BFJ12" s="52"/>
      <c r="BFK12" s="52"/>
      <c r="BFL12" s="52"/>
      <c r="BFM12" s="52"/>
      <c r="BFN12" s="52"/>
      <c r="BFO12" s="52"/>
      <c r="BFP12" s="52"/>
      <c r="BFQ12" s="52"/>
      <c r="BFR12" s="52"/>
      <c r="BFS12" s="52"/>
      <c r="BFT12" s="52"/>
      <c r="BFU12" s="52"/>
      <c r="BFV12" s="52"/>
      <c r="BFW12" s="52"/>
      <c r="BFX12" s="52"/>
      <c r="BFY12" s="52"/>
      <c r="BFZ12" s="52"/>
      <c r="BGA12" s="52"/>
      <c r="BGB12" s="52"/>
      <c r="BGC12" s="52"/>
      <c r="BGD12" s="52"/>
      <c r="BGE12" s="52"/>
      <c r="BGF12" s="52"/>
      <c r="BGG12" s="52"/>
      <c r="BGH12" s="52"/>
      <c r="BGI12" s="52"/>
      <c r="BGJ12" s="52"/>
      <c r="BGK12" s="52"/>
      <c r="BGL12" s="52"/>
      <c r="BGM12" s="52"/>
      <c r="BGN12" s="52"/>
      <c r="BGO12" s="52"/>
      <c r="BGP12" s="52"/>
      <c r="BGQ12" s="52"/>
      <c r="BGR12" s="52"/>
      <c r="BGS12" s="52"/>
      <c r="BGT12" s="52"/>
      <c r="BGU12" s="52"/>
      <c r="BGV12" s="52"/>
      <c r="BGW12" s="52"/>
      <c r="BGX12" s="52"/>
      <c r="BGY12" s="52"/>
      <c r="BGZ12" s="52"/>
      <c r="BHA12" s="52"/>
      <c r="BHB12" s="52"/>
      <c r="BHC12" s="52"/>
      <c r="BHD12" s="52"/>
      <c r="BHE12" s="52"/>
      <c r="BHF12" s="52"/>
      <c r="BHG12" s="52"/>
      <c r="BHH12" s="52"/>
      <c r="BHI12" s="52"/>
      <c r="BHJ12" s="52"/>
      <c r="BHK12" s="52"/>
      <c r="BHL12" s="52"/>
      <c r="BHM12" s="52"/>
      <c r="BHN12" s="52"/>
      <c r="BHO12" s="52"/>
      <c r="BHP12" s="52"/>
      <c r="BHQ12" s="52"/>
      <c r="BHR12" s="52"/>
      <c r="BHS12" s="52"/>
      <c r="BHT12" s="52"/>
      <c r="BHU12" s="52"/>
      <c r="BHV12" s="52"/>
      <c r="BHW12" s="52"/>
      <c r="BHX12" s="52"/>
      <c r="BHY12" s="52"/>
      <c r="BHZ12" s="52"/>
      <c r="BIA12" s="52"/>
      <c r="BIB12" s="52"/>
      <c r="BIC12" s="52"/>
      <c r="BID12" s="52"/>
      <c r="BIE12" s="52"/>
      <c r="BIF12" s="52"/>
      <c r="BIG12" s="52"/>
      <c r="BIH12" s="52"/>
      <c r="BII12" s="52"/>
      <c r="BIJ12" s="52"/>
      <c r="BIK12" s="52"/>
      <c r="BIL12" s="52"/>
      <c r="BIM12" s="52"/>
      <c r="BIN12" s="52"/>
      <c r="BIO12" s="52"/>
      <c r="BIP12" s="52"/>
      <c r="BIQ12" s="52"/>
      <c r="BIR12" s="52"/>
      <c r="BIS12" s="52"/>
      <c r="BIT12" s="52"/>
      <c r="BIU12" s="52"/>
      <c r="BIV12" s="52"/>
      <c r="BIW12" s="52"/>
      <c r="BIX12" s="52"/>
      <c r="BIY12" s="52"/>
      <c r="BIZ12" s="52"/>
      <c r="BJA12" s="52"/>
      <c r="BJB12" s="52"/>
      <c r="BJC12" s="52"/>
      <c r="BJD12" s="52"/>
      <c r="BJE12" s="52"/>
      <c r="BJF12" s="52"/>
      <c r="BJG12" s="52"/>
      <c r="BJH12" s="52"/>
      <c r="BJI12" s="52"/>
      <c r="BJJ12" s="52"/>
      <c r="BJK12" s="52"/>
      <c r="BJL12" s="52"/>
      <c r="BJM12" s="52"/>
      <c r="BJN12" s="52"/>
      <c r="BJO12" s="52"/>
      <c r="BJP12" s="52"/>
      <c r="BJQ12" s="52"/>
      <c r="BJR12" s="52"/>
      <c r="BJS12" s="52"/>
      <c r="BJT12" s="52"/>
      <c r="BJU12" s="52"/>
      <c r="BJV12" s="52"/>
      <c r="BJW12" s="52"/>
      <c r="BJX12" s="52"/>
      <c r="BJY12" s="52"/>
      <c r="BJZ12" s="52"/>
      <c r="BKA12" s="52"/>
      <c r="BKB12" s="52"/>
      <c r="BKC12" s="52"/>
      <c r="BKD12" s="52"/>
      <c r="BKE12" s="52"/>
      <c r="BKF12" s="52"/>
      <c r="BKG12" s="52"/>
      <c r="BKH12" s="52"/>
      <c r="BKI12" s="52"/>
      <c r="BKJ12" s="52"/>
      <c r="BKK12" s="52"/>
      <c r="BKL12" s="52"/>
      <c r="BKM12" s="52"/>
      <c r="BKN12" s="52"/>
      <c r="BKO12" s="52"/>
      <c r="BKP12" s="52"/>
      <c r="BKQ12" s="52"/>
      <c r="BKR12" s="52"/>
      <c r="BKS12" s="52"/>
      <c r="BKT12" s="52"/>
      <c r="BKU12" s="52"/>
      <c r="BKV12" s="52"/>
      <c r="BKW12" s="52"/>
      <c r="BKX12" s="52"/>
      <c r="BKY12" s="52"/>
      <c r="BKZ12" s="52"/>
      <c r="BLA12" s="52"/>
      <c r="BLB12" s="52"/>
      <c r="BLC12" s="52"/>
      <c r="BLD12" s="52"/>
      <c r="BLE12" s="52"/>
      <c r="BLF12" s="52"/>
      <c r="BLG12" s="52"/>
      <c r="BLH12" s="52"/>
      <c r="BLI12" s="52"/>
      <c r="BLJ12" s="52"/>
      <c r="BLK12" s="52"/>
      <c r="BLL12" s="52"/>
      <c r="BLM12" s="52"/>
      <c r="BLN12" s="52"/>
      <c r="BLO12" s="52"/>
      <c r="BLP12" s="52"/>
      <c r="BLQ12" s="52"/>
      <c r="BLR12" s="52"/>
      <c r="BLS12" s="52"/>
      <c r="BLT12" s="52"/>
      <c r="BLU12" s="52"/>
      <c r="BLV12" s="52"/>
      <c r="BLW12" s="52"/>
      <c r="BLX12" s="52"/>
      <c r="BLY12" s="52"/>
      <c r="BLZ12" s="52"/>
      <c r="BMA12" s="52"/>
      <c r="BMB12" s="52"/>
      <c r="BMC12" s="52"/>
      <c r="BMD12" s="52"/>
      <c r="BME12" s="52"/>
      <c r="BMF12" s="52"/>
      <c r="BMG12" s="52"/>
      <c r="BMH12" s="52"/>
      <c r="BMI12" s="52"/>
      <c r="BMJ12" s="52"/>
      <c r="BMK12" s="52"/>
      <c r="BML12" s="52"/>
      <c r="BMM12" s="52"/>
      <c r="BMN12" s="52"/>
      <c r="BMO12" s="52"/>
      <c r="BMP12" s="52"/>
      <c r="BMQ12" s="52"/>
      <c r="BMR12" s="52"/>
      <c r="BMS12" s="52"/>
      <c r="BMT12" s="52"/>
      <c r="BMU12" s="52"/>
      <c r="BMV12" s="52"/>
      <c r="BMW12" s="52"/>
      <c r="BMX12" s="52"/>
      <c r="BMY12" s="52"/>
      <c r="BMZ12" s="52"/>
      <c r="BNA12" s="52"/>
      <c r="BNB12" s="52"/>
      <c r="BNC12" s="52"/>
      <c r="BND12" s="52"/>
      <c r="BNE12" s="52"/>
      <c r="BNF12" s="52"/>
      <c r="BNG12" s="52"/>
      <c r="BNH12" s="52"/>
      <c r="BNI12" s="52"/>
      <c r="BNJ12" s="52"/>
      <c r="BNK12" s="52"/>
      <c r="BNL12" s="52"/>
      <c r="BNM12" s="52"/>
      <c r="BNN12" s="52"/>
      <c r="BNO12" s="52"/>
      <c r="BNP12" s="52"/>
      <c r="BNQ12" s="52"/>
      <c r="BNR12" s="52"/>
      <c r="BNS12" s="52"/>
      <c r="BNT12" s="52"/>
      <c r="BNU12" s="52"/>
      <c r="BNV12" s="52"/>
      <c r="BNW12" s="52"/>
      <c r="BNX12" s="52"/>
      <c r="BNY12" s="52"/>
      <c r="BNZ12" s="52"/>
      <c r="BOA12" s="52"/>
      <c r="BOB12" s="52"/>
      <c r="BOC12" s="52"/>
      <c r="BOD12" s="52"/>
      <c r="BOE12" s="52"/>
      <c r="BOF12" s="52"/>
      <c r="BOG12" s="52"/>
      <c r="BOH12" s="52"/>
      <c r="BOI12" s="52"/>
      <c r="BOJ12" s="52"/>
      <c r="BOK12" s="52"/>
      <c r="BOL12" s="52"/>
      <c r="BOM12" s="52"/>
      <c r="BON12" s="52"/>
      <c r="BOO12" s="52"/>
      <c r="BOP12" s="52"/>
      <c r="BOQ12" s="52"/>
      <c r="BOR12" s="52"/>
      <c r="BOS12" s="52"/>
      <c r="BOT12" s="52"/>
      <c r="BOU12" s="52"/>
      <c r="BOV12" s="52"/>
      <c r="BOW12" s="52"/>
      <c r="BOX12" s="52"/>
      <c r="BOY12" s="52"/>
      <c r="BOZ12" s="52"/>
      <c r="BPA12" s="52"/>
      <c r="BPB12" s="52"/>
      <c r="BPC12" s="52"/>
      <c r="BPD12" s="52"/>
      <c r="BPE12" s="52"/>
      <c r="BPF12" s="52"/>
      <c r="BPG12" s="52"/>
      <c r="BPH12" s="52"/>
      <c r="BPI12" s="52"/>
      <c r="BPJ12" s="52"/>
      <c r="BPK12" s="52"/>
      <c r="BPL12" s="52"/>
      <c r="BPM12" s="52"/>
      <c r="BPN12" s="52"/>
      <c r="BPO12" s="52"/>
      <c r="BPP12" s="52"/>
      <c r="BPQ12" s="52"/>
      <c r="BPR12" s="52"/>
      <c r="BPS12" s="52"/>
      <c r="BPT12" s="52"/>
      <c r="BPU12" s="52"/>
      <c r="BPV12" s="52"/>
      <c r="BPW12" s="52"/>
      <c r="BPX12" s="52"/>
      <c r="BPY12" s="52"/>
      <c r="BPZ12" s="52"/>
      <c r="BQA12" s="52"/>
      <c r="BQB12" s="52"/>
      <c r="BQC12" s="52"/>
      <c r="BQD12" s="52"/>
      <c r="BQE12" s="52"/>
      <c r="BQF12" s="52"/>
      <c r="BQG12" s="52"/>
      <c r="BQH12" s="52"/>
      <c r="BQI12" s="52"/>
      <c r="BQJ12" s="52"/>
      <c r="BQK12" s="52"/>
      <c r="BQL12" s="52"/>
      <c r="BQM12" s="52"/>
      <c r="BQN12" s="52"/>
      <c r="BQO12" s="52"/>
      <c r="BQP12" s="52"/>
      <c r="BQQ12" s="52"/>
      <c r="BQR12" s="52"/>
      <c r="BQS12" s="52"/>
      <c r="BQT12" s="52"/>
      <c r="BQU12" s="52"/>
      <c r="BQV12" s="52"/>
      <c r="BQW12" s="52"/>
      <c r="BQX12" s="52"/>
      <c r="BQY12" s="52"/>
      <c r="BQZ12" s="52"/>
      <c r="BRA12" s="52"/>
      <c r="BRB12" s="52"/>
      <c r="BRC12" s="52"/>
      <c r="BRD12" s="52"/>
      <c r="BRE12" s="52"/>
      <c r="BRF12" s="52"/>
      <c r="BRG12" s="52"/>
      <c r="BRH12" s="52"/>
      <c r="BRI12" s="52"/>
      <c r="BRJ12" s="52"/>
      <c r="BRK12" s="52"/>
      <c r="BRL12" s="52"/>
      <c r="BRM12" s="52"/>
      <c r="BRN12" s="52"/>
      <c r="BRO12" s="52"/>
      <c r="BRP12" s="52"/>
      <c r="BRQ12" s="52"/>
      <c r="BRR12" s="52"/>
      <c r="BRS12" s="52"/>
      <c r="BRT12" s="52"/>
      <c r="BRU12" s="52"/>
      <c r="BRV12" s="52"/>
      <c r="BRW12" s="52"/>
      <c r="BRX12" s="52"/>
      <c r="BRY12" s="52"/>
      <c r="BRZ12" s="52"/>
      <c r="BSA12" s="52"/>
      <c r="BSB12" s="52"/>
      <c r="BSC12" s="52"/>
      <c r="BSD12" s="52"/>
      <c r="BSE12" s="52"/>
      <c r="BSF12" s="52"/>
      <c r="BSG12" s="52"/>
      <c r="BSH12" s="52"/>
      <c r="BSI12" s="52"/>
      <c r="BSJ12" s="52"/>
      <c r="BSK12" s="52"/>
      <c r="BSL12" s="52"/>
      <c r="BSM12" s="52"/>
      <c r="BSN12" s="52"/>
      <c r="BSO12" s="52"/>
      <c r="BSP12" s="52"/>
      <c r="BSQ12" s="52"/>
      <c r="BSR12" s="52"/>
      <c r="BSS12" s="52"/>
      <c r="BST12" s="52"/>
      <c r="BSU12" s="52"/>
      <c r="BSV12" s="52"/>
      <c r="BSW12" s="52"/>
      <c r="BSX12" s="52"/>
      <c r="BSY12" s="52"/>
      <c r="BSZ12" s="52"/>
      <c r="BTA12" s="52"/>
      <c r="BTB12" s="52"/>
      <c r="BTC12" s="52"/>
      <c r="BTD12" s="52"/>
      <c r="BTE12" s="52"/>
      <c r="BTF12" s="52"/>
      <c r="BTG12" s="52"/>
      <c r="BTH12" s="52"/>
      <c r="BTI12" s="52"/>
      <c r="BTJ12" s="52"/>
      <c r="BTK12" s="52"/>
      <c r="BTL12" s="52"/>
      <c r="BTM12" s="52"/>
      <c r="BTN12" s="52"/>
      <c r="BTO12" s="52"/>
      <c r="BTP12" s="52"/>
      <c r="BTQ12" s="52"/>
      <c r="BTR12" s="52"/>
      <c r="BTS12" s="52"/>
      <c r="BTT12" s="52"/>
      <c r="BTU12" s="52"/>
      <c r="BTV12" s="52"/>
      <c r="BTW12" s="52"/>
      <c r="BTX12" s="52"/>
      <c r="BTY12" s="52"/>
      <c r="BTZ12" s="52"/>
      <c r="BUA12" s="52"/>
      <c r="BUB12" s="52"/>
      <c r="BUC12" s="52"/>
      <c r="BUD12" s="52"/>
      <c r="BUE12" s="52"/>
      <c r="BUF12" s="52"/>
      <c r="BUG12" s="52"/>
      <c r="BUH12" s="52"/>
      <c r="BUI12" s="52"/>
      <c r="BUJ12" s="52"/>
      <c r="BUK12" s="52"/>
      <c r="BUL12" s="52"/>
      <c r="BUM12" s="52"/>
      <c r="BUN12" s="52"/>
      <c r="BUO12" s="52"/>
      <c r="BUP12" s="52"/>
      <c r="BUQ12" s="52"/>
      <c r="BUR12" s="52"/>
      <c r="BUS12" s="52"/>
      <c r="BUT12" s="52"/>
      <c r="BUU12" s="52"/>
      <c r="BUV12" s="52"/>
      <c r="BUW12" s="52"/>
      <c r="BUX12" s="52"/>
      <c r="BUY12" s="52"/>
      <c r="BUZ12" s="52"/>
      <c r="BVA12" s="52"/>
      <c r="BVB12" s="52"/>
      <c r="BVC12" s="52"/>
      <c r="BVD12" s="52"/>
      <c r="BVE12" s="52"/>
      <c r="BVF12" s="52"/>
      <c r="BVG12" s="52"/>
      <c r="BVH12" s="52"/>
      <c r="BVI12" s="52"/>
      <c r="BVJ12" s="52"/>
      <c r="BVK12" s="52"/>
      <c r="BVL12" s="52"/>
      <c r="BVM12" s="52"/>
      <c r="BVN12" s="52"/>
      <c r="BVO12" s="52"/>
      <c r="BVP12" s="52"/>
      <c r="BVQ12" s="52"/>
      <c r="BVR12" s="52"/>
      <c r="BVS12" s="52"/>
      <c r="BVT12" s="52"/>
      <c r="BVU12" s="52"/>
      <c r="BVV12" s="52"/>
      <c r="BVW12" s="52"/>
      <c r="BVX12" s="52"/>
      <c r="BVY12" s="52"/>
      <c r="BVZ12" s="52"/>
      <c r="BWA12" s="52"/>
      <c r="BWB12" s="52"/>
      <c r="BWC12" s="52"/>
      <c r="BWD12" s="52"/>
      <c r="BWE12" s="52"/>
      <c r="BWF12" s="52"/>
      <c r="BWG12" s="52"/>
      <c r="BWH12" s="52"/>
      <c r="BWI12" s="52"/>
      <c r="BWJ12" s="52"/>
      <c r="BWK12" s="52"/>
      <c r="BWL12" s="52"/>
      <c r="BWM12" s="52"/>
      <c r="BWN12" s="52"/>
      <c r="BWO12" s="52"/>
      <c r="BWP12" s="52"/>
      <c r="BWQ12" s="52"/>
      <c r="BWR12" s="52"/>
      <c r="BWS12" s="52"/>
      <c r="BWT12" s="52"/>
      <c r="BWU12" s="52"/>
      <c r="BWV12" s="52"/>
      <c r="BWW12" s="52"/>
      <c r="BWX12" s="52"/>
      <c r="BWY12" s="52"/>
      <c r="BWZ12" s="52"/>
      <c r="BXA12" s="52"/>
      <c r="BXB12" s="52"/>
      <c r="BXC12" s="52"/>
      <c r="BXD12" s="52"/>
      <c r="BXE12" s="52"/>
      <c r="BXF12" s="52"/>
      <c r="BXG12" s="52"/>
      <c r="BXH12" s="52"/>
      <c r="BXI12" s="52"/>
      <c r="BXJ12" s="52"/>
      <c r="BXK12" s="52"/>
      <c r="BXL12" s="52"/>
      <c r="BXM12" s="52"/>
      <c r="BXN12" s="52"/>
      <c r="BXO12" s="52"/>
      <c r="BXP12" s="52"/>
      <c r="BXQ12" s="52"/>
      <c r="BXR12" s="52"/>
      <c r="BXS12" s="52"/>
      <c r="BXT12" s="52"/>
      <c r="BXU12" s="52"/>
      <c r="BXV12" s="52"/>
      <c r="BXW12" s="52"/>
      <c r="BXX12" s="52"/>
      <c r="BXY12" s="52"/>
      <c r="BXZ12" s="52"/>
      <c r="BYA12" s="52"/>
      <c r="BYB12" s="52"/>
      <c r="BYC12" s="52"/>
      <c r="BYD12" s="52"/>
      <c r="BYE12" s="52"/>
      <c r="BYF12" s="52"/>
      <c r="BYG12" s="52"/>
      <c r="BYH12" s="52"/>
      <c r="BYI12" s="52"/>
      <c r="BYJ12" s="52"/>
      <c r="BYK12" s="52"/>
      <c r="BYL12" s="52"/>
      <c r="BYM12" s="52"/>
      <c r="BYN12" s="52"/>
      <c r="BYO12" s="52"/>
      <c r="BYP12" s="52"/>
      <c r="BYQ12" s="52"/>
      <c r="BYR12" s="52"/>
      <c r="BYS12" s="52"/>
      <c r="BYT12" s="52"/>
      <c r="BYU12" s="52"/>
      <c r="BYV12" s="52"/>
      <c r="BYW12" s="52"/>
      <c r="BYX12" s="52"/>
      <c r="BYY12" s="52"/>
      <c r="BYZ12" s="52"/>
      <c r="BZA12" s="52"/>
      <c r="BZB12" s="52"/>
      <c r="BZC12" s="52"/>
      <c r="BZD12" s="52"/>
      <c r="BZE12" s="52"/>
      <c r="BZF12" s="52"/>
      <c r="BZG12" s="52"/>
      <c r="BZH12" s="52"/>
      <c r="BZI12" s="52"/>
      <c r="BZJ12" s="52"/>
      <c r="BZK12" s="52"/>
      <c r="BZL12" s="52"/>
      <c r="BZM12" s="52"/>
      <c r="BZN12" s="52"/>
      <c r="BZO12" s="52"/>
      <c r="BZP12" s="52"/>
      <c r="BZQ12" s="52"/>
      <c r="BZR12" s="52"/>
      <c r="BZS12" s="52"/>
      <c r="BZT12" s="52"/>
      <c r="BZU12" s="52"/>
      <c r="BZV12" s="52"/>
      <c r="BZW12" s="52"/>
      <c r="BZX12" s="52"/>
      <c r="BZY12" s="52"/>
      <c r="BZZ12" s="52"/>
      <c r="CAA12" s="52"/>
      <c r="CAB12" s="52"/>
      <c r="CAC12" s="52"/>
      <c r="CAD12" s="52"/>
      <c r="CAE12" s="52"/>
      <c r="CAF12" s="52"/>
      <c r="CAG12" s="52"/>
      <c r="CAH12" s="52"/>
      <c r="CAI12" s="52"/>
      <c r="CAJ12" s="52"/>
      <c r="CAK12" s="52"/>
      <c r="CAL12" s="52"/>
      <c r="CAM12" s="52"/>
      <c r="CAN12" s="52"/>
      <c r="CAO12" s="52"/>
      <c r="CAP12" s="52"/>
      <c r="CAQ12" s="52"/>
      <c r="CAR12" s="52"/>
      <c r="CAS12" s="52"/>
      <c r="CAT12" s="52"/>
      <c r="CAU12" s="52"/>
      <c r="CAV12" s="52"/>
      <c r="CAW12" s="52"/>
      <c r="CAX12" s="52"/>
      <c r="CAY12" s="52"/>
      <c r="CAZ12" s="52"/>
      <c r="CBA12" s="52"/>
      <c r="CBB12" s="52"/>
      <c r="CBC12" s="52"/>
      <c r="CBD12" s="52"/>
      <c r="CBE12" s="52"/>
      <c r="CBF12" s="52"/>
      <c r="CBG12" s="52"/>
      <c r="CBH12" s="52"/>
      <c r="CBI12" s="52"/>
      <c r="CBJ12" s="52"/>
      <c r="CBK12" s="52"/>
      <c r="CBL12" s="52"/>
      <c r="CBM12" s="52"/>
      <c r="CBN12" s="52"/>
      <c r="CBO12" s="52"/>
      <c r="CBP12" s="52"/>
      <c r="CBQ12" s="52"/>
      <c r="CBR12" s="52"/>
      <c r="CBS12" s="52"/>
      <c r="CBT12" s="52"/>
      <c r="CBU12" s="52"/>
      <c r="CBV12" s="52"/>
      <c r="CBW12" s="52"/>
      <c r="CBX12" s="52"/>
      <c r="CBY12" s="52"/>
      <c r="CBZ12" s="52"/>
      <c r="CCA12" s="52"/>
      <c r="CCB12" s="52"/>
      <c r="CCC12" s="52"/>
      <c r="CCD12" s="52"/>
      <c r="CCE12" s="52"/>
      <c r="CCF12" s="52"/>
      <c r="CCG12" s="52"/>
      <c r="CCH12" s="52"/>
      <c r="CCI12" s="52"/>
      <c r="CCJ12" s="52"/>
      <c r="CCK12" s="52"/>
      <c r="CCL12" s="52"/>
      <c r="CCM12" s="52"/>
      <c r="CCN12" s="52"/>
      <c r="CCO12" s="52"/>
      <c r="CCP12" s="52"/>
      <c r="CCQ12" s="52"/>
      <c r="CCR12" s="52"/>
      <c r="CCS12" s="52"/>
      <c r="CCT12" s="52"/>
      <c r="CCU12" s="52"/>
      <c r="CCV12" s="52"/>
      <c r="CCW12" s="52"/>
      <c r="CCX12" s="52"/>
      <c r="CCY12" s="52"/>
      <c r="CCZ12" s="52"/>
      <c r="CDA12" s="52"/>
      <c r="CDB12" s="52"/>
      <c r="CDC12" s="52"/>
      <c r="CDD12" s="52"/>
      <c r="CDE12" s="52"/>
      <c r="CDF12" s="52"/>
      <c r="CDG12" s="52"/>
      <c r="CDH12" s="52"/>
      <c r="CDI12" s="52"/>
      <c r="CDJ12" s="52"/>
      <c r="CDK12" s="52"/>
      <c r="CDL12" s="52"/>
      <c r="CDM12" s="52"/>
      <c r="CDN12" s="52"/>
      <c r="CDO12" s="52"/>
      <c r="CDP12" s="52"/>
      <c r="CDQ12" s="52"/>
      <c r="CDR12" s="52"/>
      <c r="CDS12" s="52"/>
      <c r="CDT12" s="52"/>
      <c r="CDU12" s="52"/>
      <c r="CDV12" s="52"/>
      <c r="CDW12" s="52"/>
      <c r="CDX12" s="52"/>
      <c r="CDY12" s="52"/>
      <c r="CDZ12" s="52"/>
      <c r="CEA12" s="52"/>
      <c r="CEB12" s="52"/>
      <c r="CEC12" s="52"/>
      <c r="CED12" s="52"/>
      <c r="CEE12" s="52"/>
      <c r="CEF12" s="52"/>
      <c r="CEG12" s="52"/>
      <c r="CEH12" s="52"/>
      <c r="CEI12" s="52"/>
      <c r="CEJ12" s="52"/>
      <c r="CEK12" s="52"/>
      <c r="CEL12" s="52"/>
      <c r="CEM12" s="52"/>
      <c r="CEN12" s="52"/>
      <c r="CEO12" s="52"/>
      <c r="CEP12" s="52"/>
      <c r="CEQ12" s="52"/>
      <c r="CER12" s="52"/>
      <c r="CES12" s="52"/>
      <c r="CET12" s="52"/>
      <c r="CEU12" s="52"/>
      <c r="CEV12" s="52"/>
      <c r="CEW12" s="52"/>
      <c r="CEX12" s="52"/>
      <c r="CEY12" s="52"/>
      <c r="CEZ12" s="52"/>
      <c r="CFA12" s="52"/>
      <c r="CFB12" s="52"/>
      <c r="CFC12" s="52"/>
      <c r="CFD12" s="52"/>
      <c r="CFE12" s="52"/>
      <c r="CFF12" s="52"/>
      <c r="CFG12" s="52"/>
      <c r="CFH12" s="52"/>
      <c r="CFI12" s="52"/>
      <c r="CFJ12" s="52"/>
      <c r="CFK12" s="52"/>
      <c r="CFL12" s="52"/>
      <c r="CFM12" s="52"/>
      <c r="CFN12" s="52"/>
      <c r="CFO12" s="52"/>
      <c r="CFP12" s="52"/>
      <c r="CFQ12" s="52"/>
      <c r="CFR12" s="52"/>
      <c r="CFS12" s="52"/>
      <c r="CFT12" s="52"/>
      <c r="CFU12" s="52"/>
      <c r="CFV12" s="52"/>
      <c r="CFW12" s="52"/>
      <c r="CFX12" s="52"/>
      <c r="CFY12" s="52"/>
      <c r="CFZ12" s="52"/>
      <c r="CGA12" s="52"/>
      <c r="CGB12" s="52"/>
      <c r="CGC12" s="52"/>
      <c r="CGD12" s="52"/>
      <c r="CGE12" s="52"/>
      <c r="CGF12" s="52"/>
      <c r="CGG12" s="52"/>
      <c r="CGH12" s="52"/>
      <c r="CGI12" s="52"/>
      <c r="CGJ12" s="52"/>
      <c r="CGK12" s="52"/>
      <c r="CGL12" s="52"/>
      <c r="CGM12" s="52"/>
      <c r="CGN12" s="52"/>
      <c r="CGO12" s="52"/>
      <c r="CGP12" s="52"/>
      <c r="CGQ12" s="52"/>
      <c r="CGR12" s="52"/>
      <c r="CGS12" s="52"/>
      <c r="CGT12" s="52"/>
      <c r="CGU12" s="52"/>
      <c r="CGV12" s="52"/>
      <c r="CGW12" s="52"/>
      <c r="CGX12" s="52"/>
      <c r="CGY12" s="52"/>
      <c r="CGZ12" s="52"/>
      <c r="CHA12" s="52"/>
      <c r="CHB12" s="52"/>
      <c r="CHC12" s="52"/>
      <c r="CHD12" s="52"/>
      <c r="CHE12" s="52"/>
      <c r="CHF12" s="52"/>
      <c r="CHG12" s="52"/>
      <c r="CHH12" s="52"/>
      <c r="CHI12" s="52"/>
      <c r="CHJ12" s="52"/>
      <c r="CHK12" s="52"/>
      <c r="CHL12" s="52"/>
      <c r="CHM12" s="52"/>
      <c r="CHN12" s="52"/>
      <c r="CHO12" s="52"/>
      <c r="CHP12" s="52"/>
      <c r="CHQ12" s="52"/>
      <c r="CHR12" s="52"/>
      <c r="CHS12" s="52"/>
      <c r="CHT12" s="52"/>
      <c r="CHU12" s="52"/>
      <c r="CHV12" s="52"/>
      <c r="CHW12" s="52"/>
      <c r="CHX12" s="52"/>
      <c r="CHY12" s="52"/>
      <c r="CHZ12" s="52"/>
      <c r="CIA12" s="52"/>
      <c r="CIB12" s="52"/>
      <c r="CIC12" s="52"/>
      <c r="CID12" s="52"/>
      <c r="CIE12" s="52"/>
      <c r="CIF12" s="52"/>
      <c r="CIG12" s="52"/>
      <c r="CIH12" s="52"/>
      <c r="CII12" s="52"/>
      <c r="CIJ12" s="52"/>
      <c r="CIK12" s="52"/>
      <c r="CIL12" s="52"/>
      <c r="CIM12" s="52"/>
      <c r="CIN12" s="52"/>
      <c r="CIO12" s="52"/>
      <c r="CIP12" s="52"/>
      <c r="CIQ12" s="52"/>
      <c r="CIR12" s="52"/>
      <c r="CIS12" s="52"/>
      <c r="CIT12" s="52"/>
      <c r="CIU12" s="52"/>
      <c r="CIV12" s="52"/>
      <c r="CIW12" s="52"/>
      <c r="CIX12" s="52"/>
      <c r="CIY12" s="52"/>
      <c r="CIZ12" s="52"/>
      <c r="CJA12" s="52"/>
      <c r="CJB12" s="52"/>
      <c r="CJC12" s="52"/>
      <c r="CJD12" s="52"/>
      <c r="CJE12" s="52"/>
      <c r="CJF12" s="52"/>
      <c r="CJG12" s="52"/>
      <c r="CJH12" s="52"/>
      <c r="CJI12" s="52"/>
      <c r="CJJ12" s="52"/>
      <c r="CJK12" s="52"/>
      <c r="CJL12" s="52"/>
      <c r="CJM12" s="52"/>
      <c r="CJN12" s="52"/>
      <c r="CJO12" s="52"/>
      <c r="CJP12" s="52"/>
      <c r="CJQ12" s="52"/>
      <c r="CJR12" s="52"/>
      <c r="CJS12" s="52"/>
      <c r="CJT12" s="52"/>
      <c r="CJU12" s="52"/>
      <c r="CJV12" s="52"/>
      <c r="CJW12" s="52"/>
      <c r="CJX12" s="52"/>
      <c r="CJY12" s="52"/>
      <c r="CJZ12" s="52"/>
      <c r="CKA12" s="52"/>
      <c r="CKB12" s="52"/>
      <c r="CKC12" s="52"/>
      <c r="CKD12" s="52"/>
      <c r="CKE12" s="52"/>
      <c r="CKF12" s="52"/>
      <c r="CKG12" s="52"/>
      <c r="CKH12" s="52"/>
      <c r="CKI12" s="52"/>
      <c r="CKJ12" s="52"/>
      <c r="CKK12" s="52"/>
      <c r="CKL12" s="52"/>
      <c r="CKM12" s="52"/>
      <c r="CKN12" s="52"/>
      <c r="CKO12" s="52"/>
      <c r="CKP12" s="52"/>
      <c r="CKQ12" s="52"/>
      <c r="CKR12" s="52"/>
      <c r="CKS12" s="52"/>
      <c r="CKT12" s="52"/>
      <c r="CKU12" s="52"/>
      <c r="CKV12" s="52"/>
      <c r="CKW12" s="52"/>
      <c r="CKX12" s="52"/>
      <c r="CKY12" s="52"/>
      <c r="CKZ12" s="52"/>
      <c r="CLA12" s="52"/>
      <c r="CLB12" s="52"/>
      <c r="CLC12" s="52"/>
      <c r="CLD12" s="52"/>
      <c r="CLE12" s="52"/>
      <c r="CLF12" s="52"/>
      <c r="CLG12" s="52"/>
      <c r="CLH12" s="52"/>
      <c r="CLI12" s="52"/>
      <c r="CLJ12" s="52"/>
      <c r="CLK12" s="52"/>
      <c r="CLL12" s="52"/>
      <c r="CLM12" s="52"/>
      <c r="CLN12" s="52"/>
      <c r="CLO12" s="52"/>
      <c r="CLP12" s="52"/>
      <c r="CLQ12" s="52"/>
      <c r="CLR12" s="52"/>
      <c r="CLS12" s="52"/>
      <c r="CLT12" s="52"/>
      <c r="CLU12" s="52"/>
      <c r="CLV12" s="52"/>
      <c r="CLW12" s="52"/>
      <c r="CLX12" s="52"/>
      <c r="CLY12" s="52"/>
      <c r="CLZ12" s="52"/>
      <c r="CMA12" s="52"/>
      <c r="CMB12" s="52"/>
      <c r="CMC12" s="52"/>
      <c r="CMD12" s="52"/>
      <c r="CME12" s="52"/>
      <c r="CMF12" s="52"/>
      <c r="CMG12" s="52"/>
      <c r="CMH12" s="52"/>
      <c r="CMI12" s="52"/>
      <c r="CMJ12" s="52"/>
      <c r="CMK12" s="52"/>
      <c r="CML12" s="52"/>
      <c r="CMM12" s="52"/>
      <c r="CMN12" s="52"/>
      <c r="CMO12" s="52"/>
      <c r="CMP12" s="52"/>
      <c r="CMQ12" s="52"/>
      <c r="CMR12" s="52"/>
      <c r="CMS12" s="52"/>
      <c r="CMT12" s="52"/>
      <c r="CMU12" s="52"/>
      <c r="CMV12" s="52"/>
      <c r="CMW12" s="52"/>
      <c r="CMX12" s="52"/>
      <c r="CMY12" s="52"/>
      <c r="CMZ12" s="52"/>
      <c r="CNA12" s="52"/>
      <c r="CNB12" s="52"/>
      <c r="CNC12" s="52"/>
      <c r="CND12" s="52"/>
      <c r="CNE12" s="52"/>
      <c r="CNF12" s="52"/>
      <c r="CNG12" s="52"/>
      <c r="CNH12" s="52"/>
      <c r="CNI12" s="52"/>
      <c r="CNJ12" s="52"/>
      <c r="CNK12" s="52"/>
      <c r="CNL12" s="52"/>
      <c r="CNM12" s="52"/>
      <c r="CNN12" s="52"/>
      <c r="CNO12" s="52"/>
      <c r="CNP12" s="52"/>
      <c r="CNQ12" s="52"/>
      <c r="CNR12" s="52"/>
      <c r="CNS12" s="52"/>
      <c r="CNT12" s="52"/>
      <c r="CNU12" s="52"/>
      <c r="CNV12" s="52"/>
      <c r="CNW12" s="52"/>
      <c r="CNX12" s="52"/>
      <c r="CNY12" s="52"/>
      <c r="CNZ12" s="52"/>
      <c r="COA12" s="52"/>
      <c r="COB12" s="52"/>
      <c r="COC12" s="52"/>
      <c r="COD12" s="52"/>
      <c r="COE12" s="52"/>
      <c r="COF12" s="52"/>
      <c r="COG12" s="52"/>
      <c r="COH12" s="52"/>
      <c r="COI12" s="52"/>
      <c r="COJ12" s="52"/>
      <c r="COK12" s="52"/>
      <c r="COL12" s="52"/>
      <c r="COM12" s="52"/>
      <c r="CON12" s="52"/>
      <c r="COO12" s="52"/>
      <c r="COP12" s="52"/>
      <c r="COQ12" s="52"/>
      <c r="COR12" s="52"/>
      <c r="COS12" s="52"/>
      <c r="COT12" s="52"/>
      <c r="COU12" s="52"/>
      <c r="COV12" s="52"/>
      <c r="COW12" s="52"/>
      <c r="COX12" s="52"/>
      <c r="COY12" s="52"/>
      <c r="COZ12" s="52"/>
      <c r="CPA12" s="52"/>
      <c r="CPB12" s="52"/>
      <c r="CPC12" s="52"/>
      <c r="CPD12" s="52"/>
      <c r="CPE12" s="52"/>
      <c r="CPF12" s="52"/>
      <c r="CPG12" s="52"/>
      <c r="CPH12" s="52"/>
      <c r="CPI12" s="52"/>
      <c r="CPJ12" s="52"/>
      <c r="CPK12" s="52"/>
      <c r="CPL12" s="52"/>
      <c r="CPM12" s="52"/>
      <c r="CPN12" s="52"/>
      <c r="CPO12" s="52"/>
      <c r="CPP12" s="52"/>
      <c r="CPQ12" s="52"/>
      <c r="CPR12" s="52"/>
      <c r="CPS12" s="52"/>
      <c r="CPT12" s="52"/>
      <c r="CPU12" s="52"/>
      <c r="CPV12" s="52"/>
      <c r="CPW12" s="52"/>
      <c r="CPX12" s="52"/>
      <c r="CPY12" s="52"/>
      <c r="CPZ12" s="52"/>
      <c r="CQA12" s="52"/>
      <c r="CQB12" s="52"/>
      <c r="CQC12" s="52"/>
      <c r="CQD12" s="52"/>
      <c r="CQE12" s="52"/>
      <c r="CQF12" s="52"/>
      <c r="CQG12" s="52"/>
      <c r="CQH12" s="52"/>
      <c r="CQI12" s="52"/>
      <c r="CQJ12" s="52"/>
      <c r="CQK12" s="52"/>
      <c r="CQL12" s="52"/>
      <c r="CQM12" s="52"/>
      <c r="CQN12" s="52"/>
      <c r="CQO12" s="52"/>
      <c r="CQP12" s="52"/>
      <c r="CQQ12" s="52"/>
      <c r="CQR12" s="52"/>
      <c r="CQS12" s="52"/>
      <c r="CQT12" s="52"/>
      <c r="CQU12" s="52"/>
      <c r="CQV12" s="52"/>
      <c r="CQW12" s="52"/>
      <c r="CQX12" s="52"/>
      <c r="CQY12" s="52"/>
      <c r="CQZ12" s="52"/>
      <c r="CRA12" s="52"/>
      <c r="CRB12" s="52"/>
      <c r="CRC12" s="52"/>
      <c r="CRD12" s="52"/>
      <c r="CRE12" s="52"/>
      <c r="CRF12" s="52"/>
      <c r="CRG12" s="52"/>
      <c r="CRH12" s="52"/>
      <c r="CRI12" s="52"/>
      <c r="CRJ12" s="52"/>
      <c r="CRK12" s="52"/>
      <c r="CRL12" s="52"/>
      <c r="CRM12" s="52"/>
      <c r="CRN12" s="52"/>
      <c r="CRO12" s="52"/>
      <c r="CRP12" s="52"/>
      <c r="CRQ12" s="52"/>
      <c r="CRR12" s="52"/>
      <c r="CRS12" s="52"/>
      <c r="CRT12" s="52"/>
      <c r="CRU12" s="52"/>
      <c r="CRV12" s="52"/>
      <c r="CRW12" s="52"/>
      <c r="CRX12" s="52"/>
      <c r="CRY12" s="52"/>
      <c r="CRZ12" s="52"/>
      <c r="CSA12" s="52"/>
      <c r="CSB12" s="52"/>
      <c r="CSC12" s="52"/>
      <c r="CSD12" s="52"/>
      <c r="CSE12" s="52"/>
      <c r="CSF12" s="52"/>
      <c r="CSG12" s="52"/>
      <c r="CSH12" s="52"/>
      <c r="CSI12" s="52"/>
      <c r="CSJ12" s="52"/>
      <c r="CSK12" s="52"/>
      <c r="CSL12" s="52"/>
      <c r="CSM12" s="52"/>
      <c r="CSN12" s="52"/>
      <c r="CSO12" s="52"/>
      <c r="CSP12" s="52"/>
      <c r="CSQ12" s="52"/>
      <c r="CSR12" s="52"/>
      <c r="CSS12" s="52"/>
      <c r="CST12" s="52"/>
      <c r="CSU12" s="52"/>
      <c r="CSV12" s="52"/>
      <c r="CSW12" s="52"/>
      <c r="CSX12" s="52"/>
      <c r="CSY12" s="52"/>
      <c r="CSZ12" s="52"/>
      <c r="CTA12" s="52"/>
      <c r="CTB12" s="52"/>
      <c r="CTC12" s="52"/>
      <c r="CTD12" s="52"/>
      <c r="CTE12" s="52"/>
      <c r="CTF12" s="52"/>
      <c r="CTG12" s="52"/>
      <c r="CTH12" s="52"/>
      <c r="CTI12" s="52"/>
      <c r="CTJ12" s="52"/>
      <c r="CTK12" s="52"/>
      <c r="CTL12" s="52"/>
      <c r="CTM12" s="52"/>
      <c r="CTN12" s="52"/>
      <c r="CTO12" s="52"/>
      <c r="CTP12" s="52"/>
      <c r="CTQ12" s="52"/>
      <c r="CTR12" s="52"/>
      <c r="CTS12" s="52"/>
      <c r="CTT12" s="52"/>
      <c r="CTU12" s="52"/>
      <c r="CTV12" s="52"/>
      <c r="CTW12" s="52"/>
      <c r="CTX12" s="52"/>
      <c r="CTY12" s="52"/>
      <c r="CTZ12" s="52"/>
      <c r="CUA12" s="52"/>
      <c r="CUB12" s="52"/>
      <c r="CUC12" s="52"/>
      <c r="CUD12" s="52"/>
      <c r="CUE12" s="52"/>
      <c r="CUF12" s="52"/>
      <c r="CUG12" s="52"/>
      <c r="CUH12" s="52"/>
      <c r="CUI12" s="52"/>
      <c r="CUJ12" s="52"/>
      <c r="CUK12" s="52"/>
      <c r="CUL12" s="52"/>
      <c r="CUM12" s="52"/>
      <c r="CUN12" s="52"/>
      <c r="CUO12" s="52"/>
      <c r="CUP12" s="52"/>
      <c r="CUQ12" s="52"/>
      <c r="CUR12" s="52"/>
      <c r="CUS12" s="52"/>
      <c r="CUT12" s="52"/>
      <c r="CUU12" s="52"/>
      <c r="CUV12" s="52"/>
      <c r="CUW12" s="52"/>
      <c r="CUX12" s="52"/>
      <c r="CUY12" s="52"/>
      <c r="CUZ12" s="52"/>
      <c r="CVA12" s="52"/>
      <c r="CVB12" s="52"/>
      <c r="CVC12" s="52"/>
      <c r="CVD12" s="52"/>
      <c r="CVE12" s="52"/>
      <c r="CVF12" s="52"/>
      <c r="CVG12" s="52"/>
      <c r="CVH12" s="52"/>
      <c r="CVI12" s="52"/>
      <c r="CVJ12" s="52"/>
      <c r="CVK12" s="52"/>
      <c r="CVL12" s="52"/>
      <c r="CVM12" s="52"/>
      <c r="CVN12" s="52"/>
      <c r="CVO12" s="52"/>
      <c r="CVP12" s="52"/>
      <c r="CVQ12" s="52"/>
      <c r="CVR12" s="52"/>
      <c r="CVS12" s="52"/>
      <c r="CVT12" s="52"/>
      <c r="CVU12" s="52"/>
      <c r="CVV12" s="52"/>
      <c r="CVW12" s="52"/>
      <c r="CVX12" s="52"/>
      <c r="CVY12" s="52"/>
      <c r="CVZ12" s="52"/>
      <c r="CWA12" s="52"/>
      <c r="CWB12" s="52"/>
      <c r="CWC12" s="52"/>
      <c r="CWD12" s="52"/>
      <c r="CWE12" s="52"/>
      <c r="CWF12" s="52"/>
      <c r="CWG12" s="52"/>
      <c r="CWH12" s="52"/>
      <c r="CWI12" s="52"/>
      <c r="CWJ12" s="52"/>
      <c r="CWK12" s="52"/>
      <c r="CWL12" s="52"/>
      <c r="CWM12" s="52"/>
      <c r="CWN12" s="52"/>
      <c r="CWO12" s="52"/>
      <c r="CWP12" s="52"/>
      <c r="CWQ12" s="52"/>
      <c r="CWR12" s="52"/>
      <c r="CWS12" s="52"/>
      <c r="CWT12" s="52"/>
      <c r="CWU12" s="52"/>
      <c r="CWV12" s="52"/>
      <c r="CWW12" s="52"/>
      <c r="CWX12" s="52"/>
      <c r="CWY12" s="52"/>
      <c r="CWZ12" s="52"/>
      <c r="CXA12" s="52"/>
      <c r="CXB12" s="52"/>
      <c r="CXC12" s="52"/>
      <c r="CXD12" s="52"/>
      <c r="CXE12" s="52"/>
      <c r="CXF12" s="52"/>
      <c r="CXG12" s="52"/>
      <c r="CXH12" s="52"/>
      <c r="CXI12" s="52"/>
      <c r="CXJ12" s="52"/>
      <c r="CXK12" s="52"/>
      <c r="CXL12" s="52"/>
      <c r="CXM12" s="52"/>
      <c r="CXN12" s="52"/>
      <c r="CXO12" s="52"/>
      <c r="CXP12" s="52"/>
      <c r="CXQ12" s="52"/>
      <c r="CXR12" s="52"/>
      <c r="CXS12" s="52"/>
      <c r="CXT12" s="52"/>
      <c r="CXU12" s="52"/>
      <c r="CXV12" s="52"/>
      <c r="CXW12" s="52"/>
      <c r="CXX12" s="52"/>
      <c r="CXY12" s="52"/>
      <c r="CXZ12" s="52"/>
      <c r="CYA12" s="52"/>
      <c r="CYB12" s="52"/>
      <c r="CYC12" s="52"/>
      <c r="CYD12" s="52"/>
      <c r="CYE12" s="52"/>
      <c r="CYF12" s="52"/>
      <c r="CYG12" s="52"/>
      <c r="CYH12" s="52"/>
      <c r="CYI12" s="52"/>
      <c r="CYJ12" s="52"/>
      <c r="CYK12" s="52"/>
      <c r="CYL12" s="52"/>
      <c r="CYM12" s="52"/>
      <c r="CYN12" s="52"/>
      <c r="CYO12" s="52"/>
      <c r="CYP12" s="52"/>
      <c r="CYQ12" s="52"/>
      <c r="CYR12" s="52"/>
      <c r="CYS12" s="52"/>
      <c r="CYT12" s="52"/>
      <c r="CYU12" s="52"/>
      <c r="CYV12" s="52"/>
      <c r="CYW12" s="52"/>
      <c r="CYX12" s="52"/>
      <c r="CYY12" s="52"/>
      <c r="CYZ12" s="52"/>
      <c r="CZA12" s="52"/>
      <c r="CZB12" s="52"/>
      <c r="CZC12" s="52"/>
      <c r="CZD12" s="52"/>
      <c r="CZE12" s="52"/>
      <c r="CZF12" s="52"/>
      <c r="CZG12" s="52"/>
      <c r="CZH12" s="52"/>
      <c r="CZI12" s="52"/>
      <c r="CZJ12" s="52"/>
      <c r="CZK12" s="52"/>
      <c r="CZL12" s="52"/>
      <c r="CZM12" s="52"/>
      <c r="CZN12" s="52"/>
      <c r="CZO12" s="52"/>
      <c r="CZP12" s="52"/>
      <c r="CZQ12" s="52"/>
      <c r="CZR12" s="52"/>
      <c r="CZS12" s="52"/>
      <c r="CZT12" s="52"/>
      <c r="CZU12" s="52"/>
      <c r="CZV12" s="52"/>
      <c r="CZW12" s="52"/>
      <c r="CZX12" s="52"/>
      <c r="CZY12" s="52"/>
      <c r="CZZ12" s="52"/>
      <c r="DAA12" s="52"/>
      <c r="DAB12" s="52"/>
      <c r="DAC12" s="52"/>
      <c r="DAD12" s="52"/>
      <c r="DAE12" s="52"/>
      <c r="DAF12" s="52"/>
      <c r="DAG12" s="52"/>
      <c r="DAH12" s="52"/>
      <c r="DAI12" s="52"/>
      <c r="DAJ12" s="52"/>
      <c r="DAK12" s="52"/>
      <c r="DAL12" s="52"/>
      <c r="DAM12" s="52"/>
      <c r="DAN12" s="52"/>
      <c r="DAO12" s="52"/>
      <c r="DAP12" s="52"/>
      <c r="DAQ12" s="52"/>
      <c r="DAR12" s="52"/>
      <c r="DAS12" s="52"/>
      <c r="DAT12" s="52"/>
      <c r="DAU12" s="52"/>
      <c r="DAV12" s="52"/>
      <c r="DAW12" s="52"/>
      <c r="DAX12" s="52"/>
      <c r="DAY12" s="52"/>
      <c r="DAZ12" s="52"/>
      <c r="DBA12" s="52"/>
      <c r="DBB12" s="52"/>
      <c r="DBC12" s="52"/>
      <c r="DBD12" s="52"/>
      <c r="DBE12" s="52"/>
      <c r="DBF12" s="52"/>
      <c r="DBG12" s="52"/>
      <c r="DBH12" s="52"/>
      <c r="DBI12" s="52"/>
      <c r="DBJ12" s="52"/>
      <c r="DBK12" s="52"/>
      <c r="DBL12" s="52"/>
      <c r="DBM12" s="52"/>
      <c r="DBN12" s="52"/>
      <c r="DBO12" s="52"/>
      <c r="DBP12" s="52"/>
      <c r="DBQ12" s="52"/>
      <c r="DBR12" s="52"/>
      <c r="DBS12" s="52"/>
      <c r="DBT12" s="52"/>
      <c r="DBU12" s="52"/>
      <c r="DBV12" s="52"/>
      <c r="DBW12" s="52"/>
      <c r="DBX12" s="52"/>
      <c r="DBY12" s="52"/>
      <c r="DBZ12" s="52"/>
      <c r="DCA12" s="52"/>
      <c r="DCB12" s="52"/>
      <c r="DCC12" s="52"/>
      <c r="DCD12" s="52"/>
      <c r="DCE12" s="52"/>
      <c r="DCF12" s="52"/>
      <c r="DCG12" s="52"/>
      <c r="DCH12" s="52"/>
      <c r="DCI12" s="52"/>
      <c r="DCJ12" s="52"/>
      <c r="DCK12" s="52"/>
      <c r="DCL12" s="52"/>
      <c r="DCM12" s="52"/>
      <c r="DCN12" s="52"/>
      <c r="DCO12" s="52"/>
      <c r="DCP12" s="52"/>
      <c r="DCQ12" s="52"/>
      <c r="DCR12" s="52"/>
      <c r="DCS12" s="52"/>
      <c r="DCT12" s="52"/>
      <c r="DCU12" s="52"/>
      <c r="DCV12" s="52"/>
      <c r="DCW12" s="52"/>
      <c r="DCX12" s="52"/>
      <c r="DCY12" s="52"/>
      <c r="DCZ12" s="52"/>
      <c r="DDA12" s="52"/>
      <c r="DDB12" s="52"/>
      <c r="DDC12" s="52"/>
      <c r="DDD12" s="52"/>
      <c r="DDE12" s="52"/>
      <c r="DDF12" s="52"/>
      <c r="DDG12" s="52"/>
      <c r="DDH12" s="52"/>
      <c r="DDI12" s="52"/>
      <c r="DDJ12" s="52"/>
      <c r="DDK12" s="52"/>
      <c r="DDL12" s="52"/>
      <c r="DDM12" s="52"/>
      <c r="DDN12" s="52"/>
      <c r="DDO12" s="52"/>
      <c r="DDP12" s="52"/>
      <c r="DDQ12" s="52"/>
      <c r="DDR12" s="52"/>
      <c r="DDS12" s="52"/>
      <c r="DDT12" s="52"/>
      <c r="DDU12" s="52"/>
      <c r="DDV12" s="52"/>
      <c r="DDW12" s="52"/>
      <c r="DDX12" s="52"/>
      <c r="DDY12" s="52"/>
      <c r="DDZ12" s="52"/>
      <c r="DEA12" s="52"/>
      <c r="DEB12" s="52"/>
      <c r="DEC12" s="52"/>
      <c r="DED12" s="52"/>
      <c r="DEE12" s="52"/>
      <c r="DEF12" s="52"/>
      <c r="DEG12" s="52"/>
      <c r="DEH12" s="52"/>
      <c r="DEI12" s="52"/>
      <c r="DEJ12" s="52"/>
      <c r="DEK12" s="52"/>
      <c r="DEL12" s="52"/>
      <c r="DEM12" s="52"/>
      <c r="DEN12" s="52"/>
      <c r="DEO12" s="52"/>
      <c r="DEP12" s="52"/>
      <c r="DEQ12" s="52"/>
      <c r="DER12" s="52"/>
      <c r="DES12" s="52"/>
      <c r="DET12" s="52"/>
      <c r="DEU12" s="52"/>
      <c r="DEV12" s="52"/>
      <c r="DEW12" s="52"/>
      <c r="DEX12" s="52"/>
      <c r="DEY12" s="52"/>
      <c r="DEZ12" s="52"/>
      <c r="DFA12" s="52"/>
      <c r="DFB12" s="52"/>
      <c r="DFC12" s="52"/>
      <c r="DFD12" s="52"/>
      <c r="DFE12" s="52"/>
      <c r="DFF12" s="52"/>
      <c r="DFG12" s="52"/>
      <c r="DFH12" s="52"/>
      <c r="DFI12" s="52"/>
      <c r="DFJ12" s="52"/>
      <c r="DFK12" s="52"/>
      <c r="DFL12" s="52"/>
      <c r="DFM12" s="52"/>
      <c r="DFN12" s="52"/>
      <c r="DFO12" s="52"/>
      <c r="DFP12" s="52"/>
      <c r="DFQ12" s="52"/>
      <c r="DFR12" s="52"/>
      <c r="DFS12" s="52"/>
      <c r="DFT12" s="52"/>
      <c r="DFU12" s="52"/>
      <c r="DFV12" s="52"/>
      <c r="DFW12" s="52"/>
      <c r="DFX12" s="52"/>
      <c r="DFY12" s="52"/>
      <c r="DFZ12" s="52"/>
      <c r="DGA12" s="52"/>
      <c r="DGB12" s="52"/>
      <c r="DGC12" s="52"/>
      <c r="DGD12" s="52"/>
      <c r="DGE12" s="52"/>
      <c r="DGF12" s="52"/>
      <c r="DGG12" s="52"/>
      <c r="DGH12" s="52"/>
      <c r="DGI12" s="52"/>
      <c r="DGJ12" s="52"/>
      <c r="DGK12" s="52"/>
      <c r="DGL12" s="52"/>
      <c r="DGM12" s="52"/>
      <c r="DGN12" s="52"/>
      <c r="DGO12" s="52"/>
      <c r="DGP12" s="52"/>
      <c r="DGQ12" s="52"/>
      <c r="DGR12" s="52"/>
      <c r="DGS12" s="52"/>
      <c r="DGT12" s="52"/>
      <c r="DGU12" s="52"/>
      <c r="DGV12" s="52"/>
      <c r="DGW12" s="52"/>
      <c r="DGX12" s="52"/>
      <c r="DGY12" s="52"/>
      <c r="DGZ12" s="52"/>
      <c r="DHA12" s="52"/>
      <c r="DHB12" s="52"/>
      <c r="DHC12" s="52"/>
      <c r="DHD12" s="52"/>
      <c r="DHE12" s="52"/>
      <c r="DHF12" s="52"/>
      <c r="DHG12" s="52"/>
      <c r="DHH12" s="52"/>
      <c r="DHI12" s="52"/>
      <c r="DHJ12" s="52"/>
      <c r="DHK12" s="52"/>
      <c r="DHL12" s="52"/>
      <c r="DHM12" s="52"/>
      <c r="DHN12" s="52"/>
      <c r="DHO12" s="52"/>
      <c r="DHP12" s="52"/>
      <c r="DHQ12" s="52"/>
      <c r="DHR12" s="52"/>
      <c r="DHS12" s="52"/>
      <c r="DHT12" s="52"/>
      <c r="DHU12" s="52"/>
      <c r="DHV12" s="52"/>
      <c r="DHW12" s="52"/>
      <c r="DHX12" s="52"/>
      <c r="DHY12" s="52"/>
      <c r="DHZ12" s="52"/>
      <c r="DIA12" s="52"/>
      <c r="DIB12" s="52"/>
      <c r="DIC12" s="52"/>
      <c r="DID12" s="52"/>
      <c r="DIE12" s="52"/>
      <c r="DIF12" s="52"/>
      <c r="DIG12" s="52"/>
      <c r="DIH12" s="52"/>
      <c r="DII12" s="52"/>
      <c r="DIJ12" s="52"/>
      <c r="DIK12" s="52"/>
      <c r="DIL12" s="52"/>
      <c r="DIM12" s="52"/>
      <c r="DIN12" s="52"/>
      <c r="DIO12" s="52"/>
      <c r="DIP12" s="52"/>
      <c r="DIQ12" s="52"/>
      <c r="DIR12" s="52"/>
      <c r="DIS12" s="52"/>
      <c r="DIT12" s="52"/>
      <c r="DIU12" s="52"/>
      <c r="DIV12" s="52"/>
      <c r="DIW12" s="52"/>
      <c r="DIX12" s="52"/>
      <c r="DIY12" s="52"/>
      <c r="DIZ12" s="52"/>
      <c r="DJA12" s="52"/>
      <c r="DJB12" s="52"/>
      <c r="DJC12" s="52"/>
      <c r="DJD12" s="52"/>
      <c r="DJE12" s="52"/>
      <c r="DJF12" s="52"/>
      <c r="DJG12" s="52"/>
      <c r="DJH12" s="52"/>
      <c r="DJI12" s="52"/>
      <c r="DJJ12" s="52"/>
      <c r="DJK12" s="52"/>
      <c r="DJL12" s="52"/>
      <c r="DJM12" s="52"/>
      <c r="DJN12" s="52"/>
      <c r="DJO12" s="52"/>
      <c r="DJP12" s="52"/>
      <c r="DJQ12" s="52"/>
      <c r="DJR12" s="52"/>
      <c r="DJS12" s="52"/>
      <c r="DJT12" s="52"/>
      <c r="DJU12" s="52"/>
      <c r="DJV12" s="52"/>
      <c r="DJW12" s="52"/>
      <c r="DJX12" s="52"/>
      <c r="DJY12" s="52"/>
      <c r="DJZ12" s="52"/>
      <c r="DKA12" s="52"/>
      <c r="DKB12" s="52"/>
      <c r="DKC12" s="52"/>
      <c r="DKD12" s="52"/>
      <c r="DKE12" s="52"/>
      <c r="DKF12" s="52"/>
      <c r="DKG12" s="52"/>
      <c r="DKH12" s="52"/>
      <c r="DKI12" s="52"/>
      <c r="DKJ12" s="52"/>
      <c r="DKK12" s="52"/>
      <c r="DKL12" s="52"/>
      <c r="DKM12" s="52"/>
      <c r="DKN12" s="52"/>
      <c r="DKO12" s="52"/>
      <c r="DKP12" s="52"/>
      <c r="DKQ12" s="52"/>
      <c r="DKR12" s="52"/>
      <c r="DKS12" s="52"/>
      <c r="DKT12" s="52"/>
      <c r="DKU12" s="52"/>
      <c r="DKV12" s="52"/>
      <c r="DKW12" s="52"/>
      <c r="DKX12" s="52"/>
      <c r="DKY12" s="52"/>
      <c r="DKZ12" s="52"/>
      <c r="DLA12" s="52"/>
      <c r="DLB12" s="52"/>
      <c r="DLC12" s="52"/>
      <c r="DLD12" s="52"/>
      <c r="DLE12" s="52"/>
      <c r="DLF12" s="52"/>
      <c r="DLG12" s="52"/>
      <c r="DLH12" s="52"/>
      <c r="DLI12" s="52"/>
      <c r="DLJ12" s="52"/>
      <c r="DLK12" s="52"/>
      <c r="DLL12" s="52"/>
      <c r="DLM12" s="52"/>
      <c r="DLN12" s="52"/>
      <c r="DLO12" s="52"/>
      <c r="DLP12" s="52"/>
      <c r="DLQ12" s="52"/>
      <c r="DLR12" s="52"/>
      <c r="DLS12" s="52"/>
      <c r="DLT12" s="52"/>
      <c r="DLU12" s="52"/>
      <c r="DLV12" s="52"/>
      <c r="DLW12" s="52"/>
      <c r="DLX12" s="52"/>
      <c r="DLY12" s="52"/>
      <c r="DLZ12" s="52"/>
      <c r="DMA12" s="52"/>
      <c r="DMB12" s="52"/>
      <c r="DMC12" s="52"/>
      <c r="DMD12" s="52"/>
      <c r="DME12" s="52"/>
      <c r="DMF12" s="52"/>
      <c r="DMG12" s="52"/>
      <c r="DMH12" s="52"/>
      <c r="DMI12" s="52"/>
      <c r="DMJ12" s="52"/>
      <c r="DMK12" s="52"/>
      <c r="DML12" s="52"/>
      <c r="DMM12" s="52"/>
      <c r="DMN12" s="52"/>
      <c r="DMO12" s="52"/>
      <c r="DMP12" s="52"/>
      <c r="DMQ12" s="52"/>
      <c r="DMR12" s="52"/>
      <c r="DMS12" s="52"/>
      <c r="DMT12" s="52"/>
      <c r="DMU12" s="52"/>
      <c r="DMV12" s="52"/>
      <c r="DMW12" s="52"/>
      <c r="DMX12" s="52"/>
      <c r="DMY12" s="52"/>
      <c r="DMZ12" s="52"/>
      <c r="DNA12" s="52"/>
      <c r="DNB12" s="52"/>
      <c r="DNC12" s="52"/>
      <c r="DND12" s="52"/>
      <c r="DNE12" s="52"/>
      <c r="DNF12" s="52"/>
      <c r="DNG12" s="52"/>
      <c r="DNH12" s="52"/>
      <c r="DNI12" s="52"/>
      <c r="DNJ12" s="52"/>
      <c r="DNK12" s="52"/>
      <c r="DNL12" s="52"/>
      <c r="DNM12" s="52"/>
      <c r="DNN12" s="52"/>
      <c r="DNO12" s="52"/>
      <c r="DNP12" s="52"/>
      <c r="DNQ12" s="52"/>
      <c r="DNR12" s="52"/>
      <c r="DNS12" s="52"/>
      <c r="DNT12" s="52"/>
      <c r="DNU12" s="52"/>
      <c r="DNV12" s="52"/>
      <c r="DNW12" s="52"/>
      <c r="DNX12" s="52"/>
      <c r="DNY12" s="52"/>
      <c r="DNZ12" s="52"/>
      <c r="DOA12" s="52"/>
      <c r="DOB12" s="52"/>
      <c r="DOC12" s="52"/>
      <c r="DOD12" s="52"/>
      <c r="DOE12" s="52"/>
      <c r="DOF12" s="52"/>
      <c r="DOG12" s="52"/>
      <c r="DOH12" s="52"/>
      <c r="DOI12" s="52"/>
      <c r="DOJ12" s="52"/>
      <c r="DOK12" s="52"/>
      <c r="DOL12" s="52"/>
      <c r="DOM12" s="52"/>
      <c r="DON12" s="52"/>
      <c r="DOO12" s="52"/>
      <c r="DOP12" s="52"/>
      <c r="DOQ12" s="52"/>
      <c r="DOR12" s="52"/>
      <c r="DOS12" s="52"/>
      <c r="DOT12" s="52"/>
      <c r="DOU12" s="52"/>
      <c r="DOV12" s="52"/>
      <c r="DOW12" s="52"/>
      <c r="DOX12" s="52"/>
      <c r="DOY12" s="52"/>
      <c r="DOZ12" s="52"/>
      <c r="DPA12" s="52"/>
      <c r="DPB12" s="52"/>
      <c r="DPC12" s="52"/>
      <c r="DPD12" s="52"/>
      <c r="DPE12" s="52"/>
      <c r="DPF12" s="52"/>
      <c r="DPG12" s="52"/>
      <c r="DPH12" s="52"/>
      <c r="DPI12" s="52"/>
      <c r="DPJ12" s="52"/>
      <c r="DPK12" s="52"/>
      <c r="DPL12" s="52"/>
      <c r="DPM12" s="52"/>
      <c r="DPN12" s="52"/>
      <c r="DPO12" s="52"/>
      <c r="DPP12" s="52"/>
      <c r="DPQ12" s="52"/>
      <c r="DPR12" s="52"/>
      <c r="DPS12" s="52"/>
      <c r="DPT12" s="52"/>
      <c r="DPU12" s="52"/>
      <c r="DPV12" s="52"/>
      <c r="DPW12" s="52"/>
      <c r="DPX12" s="52"/>
      <c r="DPY12" s="52"/>
      <c r="DPZ12" s="52"/>
      <c r="DQA12" s="52"/>
      <c r="DQB12" s="52"/>
      <c r="DQC12" s="52"/>
      <c r="DQD12" s="52"/>
      <c r="DQE12" s="52"/>
      <c r="DQF12" s="52"/>
      <c r="DQG12" s="52"/>
      <c r="DQH12" s="52"/>
      <c r="DQI12" s="52"/>
      <c r="DQJ12" s="52"/>
      <c r="DQK12" s="52"/>
      <c r="DQL12" s="52"/>
      <c r="DQM12" s="52"/>
      <c r="DQN12" s="52"/>
      <c r="DQO12" s="52"/>
      <c r="DQP12" s="52"/>
      <c r="DQQ12" s="52"/>
      <c r="DQR12" s="52"/>
      <c r="DQS12" s="52"/>
      <c r="DQT12" s="52"/>
      <c r="DQU12" s="52"/>
      <c r="DQV12" s="52"/>
      <c r="DQW12" s="52"/>
      <c r="DQX12" s="52"/>
      <c r="DQY12" s="52"/>
      <c r="DQZ12" s="52"/>
      <c r="DRA12" s="52"/>
      <c r="DRB12" s="52"/>
      <c r="DRC12" s="52"/>
      <c r="DRD12" s="52"/>
      <c r="DRE12" s="52"/>
      <c r="DRF12" s="52"/>
      <c r="DRG12" s="52"/>
      <c r="DRH12" s="52"/>
      <c r="DRI12" s="52"/>
      <c r="DRJ12" s="52"/>
      <c r="DRK12" s="52"/>
      <c r="DRL12" s="52"/>
      <c r="DRM12" s="52"/>
      <c r="DRN12" s="52"/>
      <c r="DRO12" s="52"/>
      <c r="DRP12" s="52"/>
      <c r="DRQ12" s="52"/>
      <c r="DRR12" s="52"/>
      <c r="DRS12" s="52"/>
      <c r="DRT12" s="52"/>
      <c r="DRU12" s="52"/>
      <c r="DRV12" s="52"/>
      <c r="DRW12" s="52"/>
      <c r="DRX12" s="52"/>
      <c r="DRY12" s="52"/>
      <c r="DRZ12" s="52"/>
      <c r="DSA12" s="52"/>
      <c r="DSB12" s="52"/>
      <c r="DSC12" s="52"/>
      <c r="DSD12" s="52"/>
      <c r="DSE12" s="52"/>
      <c r="DSF12" s="52"/>
      <c r="DSG12" s="52"/>
      <c r="DSH12" s="52"/>
      <c r="DSI12" s="52"/>
      <c r="DSJ12" s="52"/>
      <c r="DSK12" s="52"/>
      <c r="DSL12" s="52"/>
      <c r="DSM12" s="52"/>
      <c r="DSN12" s="52"/>
      <c r="DSO12" s="52"/>
      <c r="DSP12" s="52"/>
      <c r="DSQ12" s="52"/>
      <c r="DSR12" s="52"/>
      <c r="DSS12" s="52"/>
      <c r="DST12" s="52"/>
      <c r="DSU12" s="52"/>
      <c r="DSV12" s="52"/>
      <c r="DSW12" s="52"/>
      <c r="DSX12" s="52"/>
      <c r="DSY12" s="52"/>
      <c r="DSZ12" s="52"/>
      <c r="DTA12" s="52"/>
      <c r="DTB12" s="52"/>
      <c r="DTC12" s="52"/>
      <c r="DTD12" s="52"/>
      <c r="DTE12" s="52"/>
      <c r="DTF12" s="52"/>
      <c r="DTG12" s="52"/>
      <c r="DTH12" s="52"/>
      <c r="DTI12" s="52"/>
      <c r="DTJ12" s="52"/>
      <c r="DTK12" s="52"/>
      <c r="DTL12" s="52"/>
      <c r="DTM12" s="52"/>
      <c r="DTN12" s="52"/>
      <c r="DTO12" s="52"/>
      <c r="DTP12" s="52"/>
      <c r="DTQ12" s="52"/>
      <c r="DTR12" s="52"/>
      <c r="DTS12" s="52"/>
      <c r="DTT12" s="52"/>
      <c r="DTU12" s="52"/>
      <c r="DTV12" s="52"/>
      <c r="DTW12" s="52"/>
      <c r="DTX12" s="52"/>
      <c r="DTY12" s="52"/>
      <c r="DTZ12" s="52"/>
      <c r="DUA12" s="52"/>
      <c r="DUB12" s="52"/>
      <c r="DUC12" s="52"/>
      <c r="DUD12" s="52"/>
      <c r="DUE12" s="52"/>
      <c r="DUF12" s="52"/>
      <c r="DUG12" s="52"/>
      <c r="DUH12" s="52"/>
      <c r="DUI12" s="52"/>
      <c r="DUJ12" s="52"/>
      <c r="DUK12" s="52"/>
      <c r="DUL12" s="52"/>
      <c r="DUM12" s="52"/>
      <c r="DUN12" s="52"/>
      <c r="DUO12" s="52"/>
      <c r="DUP12" s="52"/>
      <c r="DUQ12" s="52"/>
      <c r="DUR12" s="52"/>
      <c r="DUS12" s="52"/>
      <c r="DUT12" s="52"/>
      <c r="DUU12" s="52"/>
      <c r="DUV12" s="52"/>
      <c r="DUW12" s="52"/>
      <c r="DUX12" s="52"/>
      <c r="DUY12" s="52"/>
      <c r="DUZ12" s="52"/>
      <c r="DVA12" s="52"/>
      <c r="DVB12" s="52"/>
      <c r="DVC12" s="52"/>
      <c r="DVD12" s="52"/>
      <c r="DVE12" s="52"/>
      <c r="DVF12" s="52"/>
      <c r="DVG12" s="52"/>
      <c r="DVH12" s="52"/>
      <c r="DVI12" s="52"/>
      <c r="DVJ12" s="52"/>
      <c r="DVK12" s="52"/>
      <c r="DVL12" s="52"/>
      <c r="DVM12" s="52"/>
      <c r="DVN12" s="52"/>
      <c r="DVO12" s="52"/>
      <c r="DVP12" s="52"/>
      <c r="DVQ12" s="52"/>
      <c r="DVR12" s="52"/>
      <c r="DVS12" s="52"/>
      <c r="DVT12" s="52"/>
      <c r="DVU12" s="52"/>
      <c r="DVV12" s="52"/>
      <c r="DVW12" s="52"/>
      <c r="DVX12" s="52"/>
      <c r="DVY12" s="52"/>
      <c r="DVZ12" s="52"/>
      <c r="DWA12" s="52"/>
      <c r="DWB12" s="52"/>
      <c r="DWC12" s="52"/>
      <c r="DWD12" s="52"/>
      <c r="DWE12" s="52"/>
      <c r="DWF12" s="52"/>
      <c r="DWG12" s="52"/>
      <c r="DWH12" s="52"/>
      <c r="DWI12" s="52"/>
      <c r="DWJ12" s="52"/>
      <c r="DWK12" s="52"/>
      <c r="DWL12" s="52"/>
      <c r="DWM12" s="52"/>
      <c r="DWN12" s="52"/>
      <c r="DWO12" s="52"/>
      <c r="DWP12" s="52"/>
      <c r="DWQ12" s="52"/>
      <c r="DWR12" s="52"/>
      <c r="DWS12" s="52"/>
      <c r="DWT12" s="52"/>
      <c r="DWU12" s="52"/>
      <c r="DWV12" s="52"/>
      <c r="DWW12" s="52"/>
      <c r="DWX12" s="52"/>
      <c r="DWY12" s="52"/>
      <c r="DWZ12" s="52"/>
      <c r="DXA12" s="52"/>
      <c r="DXB12" s="52"/>
      <c r="DXC12" s="52"/>
      <c r="DXD12" s="52"/>
      <c r="DXE12" s="52"/>
      <c r="DXF12" s="52"/>
      <c r="DXG12" s="52"/>
      <c r="DXH12" s="52"/>
      <c r="DXI12" s="52"/>
      <c r="DXJ12" s="52"/>
      <c r="DXK12" s="52"/>
      <c r="DXL12" s="52"/>
      <c r="DXM12" s="52"/>
      <c r="DXN12" s="52"/>
      <c r="DXO12" s="52"/>
      <c r="DXP12" s="52"/>
      <c r="DXQ12" s="52"/>
      <c r="DXR12" s="52"/>
      <c r="DXS12" s="52"/>
      <c r="DXT12" s="52"/>
      <c r="DXU12" s="52"/>
      <c r="DXV12" s="52"/>
      <c r="DXW12" s="52"/>
      <c r="DXX12" s="52"/>
      <c r="DXY12" s="52"/>
      <c r="DXZ12" s="52"/>
      <c r="DYA12" s="52"/>
      <c r="DYB12" s="52"/>
      <c r="DYC12" s="52"/>
      <c r="DYD12" s="52"/>
      <c r="DYE12" s="52"/>
      <c r="DYF12" s="52"/>
      <c r="DYG12" s="52"/>
      <c r="DYH12" s="52"/>
      <c r="DYI12" s="52"/>
      <c r="DYJ12" s="52"/>
      <c r="DYK12" s="52"/>
      <c r="DYL12" s="52"/>
      <c r="DYM12" s="52"/>
      <c r="DYN12" s="52"/>
      <c r="DYO12" s="52"/>
      <c r="DYP12" s="52"/>
      <c r="DYQ12" s="52"/>
      <c r="DYR12" s="52"/>
      <c r="DYS12" s="52"/>
      <c r="DYT12" s="52"/>
      <c r="DYU12" s="52"/>
      <c r="DYV12" s="52"/>
      <c r="DYW12" s="52"/>
      <c r="DYX12" s="52"/>
      <c r="DYY12" s="52"/>
      <c r="DYZ12" s="52"/>
      <c r="DZA12" s="52"/>
      <c r="DZB12" s="52"/>
      <c r="DZC12" s="52"/>
      <c r="DZD12" s="52"/>
      <c r="DZE12" s="52"/>
      <c r="DZF12" s="52"/>
      <c r="DZG12" s="52"/>
      <c r="DZH12" s="52"/>
      <c r="DZI12" s="52"/>
      <c r="DZJ12" s="52"/>
      <c r="DZK12" s="52"/>
      <c r="DZL12" s="52"/>
      <c r="DZM12" s="52"/>
      <c r="DZN12" s="52"/>
      <c r="DZO12" s="52"/>
      <c r="DZP12" s="52"/>
      <c r="DZQ12" s="52"/>
      <c r="DZR12" s="52"/>
      <c r="DZS12" s="52"/>
      <c r="DZT12" s="52"/>
      <c r="DZU12" s="52"/>
      <c r="DZV12" s="52"/>
      <c r="DZW12" s="52"/>
      <c r="DZX12" s="52"/>
      <c r="DZY12" s="52"/>
      <c r="DZZ12" s="52"/>
      <c r="EAA12" s="52"/>
      <c r="EAB12" s="52"/>
      <c r="EAC12" s="52"/>
      <c r="EAD12" s="52"/>
      <c r="EAE12" s="52"/>
      <c r="EAF12" s="52"/>
      <c r="EAG12" s="52"/>
      <c r="EAH12" s="52"/>
      <c r="EAI12" s="52"/>
      <c r="EAJ12" s="52"/>
      <c r="EAK12" s="52"/>
      <c r="EAL12" s="52"/>
      <c r="EAM12" s="52"/>
      <c r="EAN12" s="52"/>
      <c r="EAO12" s="52"/>
      <c r="EAP12" s="52"/>
      <c r="EAQ12" s="52"/>
      <c r="EAR12" s="52"/>
      <c r="EAS12" s="52"/>
      <c r="EAT12" s="52"/>
      <c r="EAU12" s="52"/>
      <c r="EAV12" s="52"/>
      <c r="EAW12" s="52"/>
      <c r="EAX12" s="52"/>
      <c r="EAY12" s="52"/>
      <c r="EAZ12" s="52"/>
      <c r="EBA12" s="52"/>
      <c r="EBB12" s="52"/>
      <c r="EBC12" s="52"/>
      <c r="EBD12" s="52"/>
      <c r="EBE12" s="52"/>
      <c r="EBF12" s="52"/>
      <c r="EBG12" s="52"/>
      <c r="EBH12" s="52"/>
      <c r="EBI12" s="52"/>
      <c r="EBJ12" s="52"/>
      <c r="EBK12" s="52"/>
      <c r="EBL12" s="52"/>
      <c r="EBM12" s="52"/>
      <c r="EBN12" s="52"/>
      <c r="EBO12" s="52"/>
      <c r="EBP12" s="52"/>
      <c r="EBQ12" s="52"/>
      <c r="EBR12" s="52"/>
      <c r="EBS12" s="52"/>
      <c r="EBT12" s="52"/>
      <c r="EBU12" s="52"/>
      <c r="EBV12" s="52"/>
      <c r="EBW12" s="52"/>
      <c r="EBX12" s="52"/>
      <c r="EBY12" s="52"/>
      <c r="EBZ12" s="52"/>
      <c r="ECA12" s="52"/>
      <c r="ECB12" s="52"/>
      <c r="ECC12" s="52"/>
      <c r="ECD12" s="52"/>
      <c r="ECE12" s="52"/>
      <c r="ECF12" s="52"/>
      <c r="ECG12" s="52"/>
      <c r="ECH12" s="52"/>
      <c r="ECI12" s="52"/>
      <c r="ECJ12" s="52"/>
      <c r="ECK12" s="52"/>
      <c r="ECL12" s="52"/>
      <c r="ECM12" s="52"/>
      <c r="ECN12" s="52"/>
      <c r="ECO12" s="52"/>
      <c r="ECP12" s="52"/>
      <c r="ECQ12" s="52"/>
      <c r="ECR12" s="52"/>
      <c r="ECS12" s="52"/>
      <c r="ECT12" s="52"/>
      <c r="ECU12" s="52"/>
      <c r="ECV12" s="52"/>
      <c r="ECW12" s="52"/>
      <c r="ECX12" s="52"/>
      <c r="ECY12" s="52"/>
      <c r="ECZ12" s="52"/>
      <c r="EDA12" s="52"/>
      <c r="EDB12" s="52"/>
      <c r="EDC12" s="52"/>
      <c r="EDD12" s="52"/>
      <c r="EDE12" s="52"/>
      <c r="EDF12" s="52"/>
      <c r="EDG12" s="52"/>
      <c r="EDH12" s="52"/>
      <c r="EDI12" s="52"/>
      <c r="EDJ12" s="52"/>
      <c r="EDK12" s="52"/>
      <c r="EDL12" s="52"/>
      <c r="EDM12" s="52"/>
      <c r="EDN12" s="52"/>
      <c r="EDO12" s="52"/>
      <c r="EDP12" s="52"/>
      <c r="EDQ12" s="52"/>
      <c r="EDR12" s="52"/>
      <c r="EDS12" s="52"/>
      <c r="EDT12" s="52"/>
      <c r="EDU12" s="52"/>
      <c r="EDV12" s="52"/>
      <c r="EDW12" s="52"/>
      <c r="EDX12" s="52"/>
      <c r="EDY12" s="52"/>
      <c r="EDZ12" s="52"/>
      <c r="EEA12" s="52"/>
      <c r="EEB12" s="52"/>
      <c r="EEC12" s="52"/>
      <c r="EED12" s="52"/>
      <c r="EEE12" s="52"/>
      <c r="EEF12" s="52"/>
      <c r="EEG12" s="52"/>
      <c r="EEH12" s="52"/>
      <c r="EEI12" s="52"/>
      <c r="EEJ12" s="52"/>
      <c r="EEK12" s="52"/>
      <c r="EEL12" s="52"/>
      <c r="EEM12" s="52"/>
      <c r="EEN12" s="52"/>
      <c r="EEO12" s="52"/>
      <c r="EEP12" s="52"/>
      <c r="EEQ12" s="52"/>
      <c r="EER12" s="52"/>
      <c r="EES12" s="52"/>
      <c r="EET12" s="52"/>
      <c r="EEU12" s="52"/>
      <c r="EEV12" s="52"/>
      <c r="EEW12" s="52"/>
      <c r="EEX12" s="52"/>
      <c r="EEY12" s="52"/>
      <c r="EEZ12" s="52"/>
      <c r="EFA12" s="52"/>
      <c r="EFB12" s="52"/>
      <c r="EFC12" s="52"/>
      <c r="EFD12" s="52"/>
      <c r="EFE12" s="52"/>
      <c r="EFF12" s="52"/>
      <c r="EFG12" s="52"/>
      <c r="EFH12" s="52"/>
      <c r="EFI12" s="52"/>
      <c r="EFJ12" s="52"/>
      <c r="EFK12" s="52"/>
      <c r="EFL12" s="52"/>
      <c r="EFM12" s="52"/>
      <c r="EFN12" s="52"/>
      <c r="EFO12" s="52"/>
      <c r="EFP12" s="52"/>
      <c r="EFQ12" s="52"/>
      <c r="EFR12" s="52"/>
      <c r="EFS12" s="52"/>
      <c r="EFT12" s="52"/>
      <c r="EFU12" s="52"/>
      <c r="EFV12" s="52"/>
      <c r="EFW12" s="52"/>
      <c r="EFX12" s="52"/>
      <c r="EFY12" s="52"/>
      <c r="EFZ12" s="52"/>
      <c r="EGA12" s="52"/>
      <c r="EGB12" s="52"/>
      <c r="EGC12" s="52"/>
      <c r="EGD12" s="52"/>
      <c r="EGE12" s="52"/>
      <c r="EGF12" s="52"/>
      <c r="EGG12" s="52"/>
      <c r="EGH12" s="52"/>
      <c r="EGI12" s="52"/>
      <c r="EGJ12" s="52"/>
      <c r="EGK12" s="52"/>
      <c r="EGL12" s="52"/>
      <c r="EGM12" s="52"/>
      <c r="EGN12" s="52"/>
      <c r="EGO12" s="52"/>
      <c r="EGP12" s="52"/>
      <c r="EGQ12" s="52"/>
      <c r="EGR12" s="52"/>
      <c r="EGS12" s="52"/>
      <c r="EGT12" s="52"/>
      <c r="EGU12" s="52"/>
      <c r="EGV12" s="52"/>
      <c r="EGW12" s="52"/>
      <c r="EGX12" s="52"/>
      <c r="EGY12" s="52"/>
      <c r="EGZ12" s="52"/>
      <c r="EHA12" s="52"/>
      <c r="EHB12" s="52"/>
      <c r="EHC12" s="52"/>
      <c r="EHD12" s="52"/>
      <c r="EHE12" s="52"/>
      <c r="EHF12" s="52"/>
      <c r="EHG12" s="52"/>
      <c r="EHH12" s="52"/>
      <c r="EHI12" s="52"/>
      <c r="EHJ12" s="52"/>
      <c r="EHK12" s="52"/>
      <c r="EHL12" s="52"/>
      <c r="EHM12" s="52"/>
      <c r="EHN12" s="52"/>
      <c r="EHO12" s="52"/>
      <c r="EHP12" s="52"/>
      <c r="EHQ12" s="52"/>
      <c r="EHR12" s="52"/>
      <c r="EHS12" s="52"/>
      <c r="EHT12" s="52"/>
      <c r="EHU12" s="52"/>
      <c r="EHV12" s="52"/>
      <c r="EHW12" s="52"/>
      <c r="EHX12" s="52"/>
      <c r="EHY12" s="52"/>
      <c r="EHZ12" s="52"/>
      <c r="EIA12" s="52"/>
      <c r="EIB12" s="52"/>
      <c r="EIC12" s="52"/>
      <c r="EID12" s="52"/>
      <c r="EIE12" s="52"/>
      <c r="EIF12" s="52"/>
      <c r="EIG12" s="52"/>
      <c r="EIH12" s="52"/>
      <c r="EII12" s="52"/>
      <c r="EIJ12" s="52"/>
      <c r="EIK12" s="52"/>
      <c r="EIL12" s="52"/>
      <c r="EIM12" s="52"/>
      <c r="EIN12" s="52"/>
      <c r="EIO12" s="52"/>
      <c r="EIP12" s="52"/>
      <c r="EIQ12" s="52"/>
      <c r="EIR12" s="52"/>
      <c r="EIS12" s="52"/>
      <c r="EIT12" s="52"/>
      <c r="EIU12" s="52"/>
      <c r="EIV12" s="52"/>
      <c r="EIW12" s="52"/>
      <c r="EIX12" s="52"/>
      <c r="EIY12" s="52"/>
      <c r="EIZ12" s="52"/>
      <c r="EJA12" s="52"/>
      <c r="EJB12" s="52"/>
      <c r="EJC12" s="52"/>
      <c r="EJD12" s="52"/>
      <c r="EJE12" s="52"/>
      <c r="EJF12" s="52"/>
      <c r="EJG12" s="52"/>
      <c r="EJH12" s="52"/>
      <c r="EJI12" s="52"/>
      <c r="EJJ12" s="52"/>
      <c r="EJK12" s="52"/>
      <c r="EJL12" s="52"/>
      <c r="EJM12" s="52"/>
      <c r="EJN12" s="52"/>
      <c r="EJO12" s="52"/>
      <c r="EJP12" s="52"/>
      <c r="EJQ12" s="52"/>
      <c r="EJR12" s="52"/>
      <c r="EJS12" s="52"/>
      <c r="EJT12" s="52"/>
      <c r="EJU12" s="52"/>
      <c r="EJV12" s="52"/>
      <c r="EJW12" s="52"/>
      <c r="EJX12" s="52"/>
      <c r="EJY12" s="52"/>
      <c r="EJZ12" s="52"/>
      <c r="EKA12" s="52"/>
      <c r="EKB12" s="52"/>
      <c r="EKC12" s="52"/>
      <c r="EKD12" s="52"/>
      <c r="EKE12" s="52"/>
      <c r="EKF12" s="52"/>
      <c r="EKG12" s="52"/>
      <c r="EKH12" s="52"/>
      <c r="EKI12" s="52"/>
      <c r="EKJ12" s="52"/>
      <c r="EKK12" s="52"/>
      <c r="EKL12" s="52"/>
      <c r="EKM12" s="52"/>
      <c r="EKN12" s="52"/>
      <c r="EKO12" s="52"/>
      <c r="EKP12" s="52"/>
      <c r="EKQ12" s="52"/>
      <c r="EKR12" s="52"/>
      <c r="EKS12" s="52"/>
      <c r="EKT12" s="52"/>
      <c r="EKU12" s="52"/>
      <c r="EKV12" s="52"/>
      <c r="EKW12" s="52"/>
      <c r="EKX12" s="52"/>
      <c r="EKY12" s="52"/>
      <c r="EKZ12" s="52"/>
      <c r="ELA12" s="52"/>
      <c r="ELB12" s="52"/>
      <c r="ELC12" s="52"/>
      <c r="ELD12" s="52"/>
      <c r="ELE12" s="52"/>
      <c r="ELF12" s="52"/>
      <c r="ELG12" s="52"/>
      <c r="ELH12" s="52"/>
      <c r="ELI12" s="52"/>
      <c r="ELJ12" s="52"/>
      <c r="ELK12" s="52"/>
      <c r="ELL12" s="52"/>
      <c r="ELM12" s="52"/>
      <c r="ELN12" s="52"/>
      <c r="ELO12" s="52"/>
      <c r="ELP12" s="52"/>
      <c r="ELQ12" s="52"/>
      <c r="ELR12" s="52"/>
      <c r="ELS12" s="52"/>
      <c r="ELT12" s="52"/>
      <c r="ELU12" s="52"/>
      <c r="ELV12" s="52"/>
      <c r="ELW12" s="52"/>
      <c r="ELX12" s="52"/>
      <c r="ELY12" s="52"/>
      <c r="ELZ12" s="52"/>
      <c r="EMA12" s="52"/>
      <c r="EMB12" s="52"/>
      <c r="EMC12" s="52"/>
      <c r="EMD12" s="52"/>
      <c r="EME12" s="52"/>
      <c r="EMF12" s="52"/>
      <c r="EMG12" s="52"/>
      <c r="EMH12" s="52"/>
      <c r="EMI12" s="52"/>
      <c r="EMJ12" s="52"/>
      <c r="EMK12" s="52"/>
      <c r="EML12" s="52"/>
      <c r="EMM12" s="52"/>
      <c r="EMN12" s="52"/>
      <c r="EMO12" s="52"/>
      <c r="EMP12" s="52"/>
      <c r="EMQ12" s="52"/>
      <c r="EMR12" s="52"/>
      <c r="EMS12" s="52"/>
      <c r="EMT12" s="52"/>
      <c r="EMU12" s="52"/>
      <c r="EMV12" s="52"/>
      <c r="EMW12" s="52"/>
      <c r="EMX12" s="52"/>
      <c r="EMY12" s="52"/>
      <c r="EMZ12" s="52"/>
      <c r="ENA12" s="52"/>
      <c r="ENB12" s="52"/>
      <c r="ENC12" s="52"/>
      <c r="END12" s="52"/>
      <c r="ENE12" s="52"/>
      <c r="ENF12" s="52"/>
      <c r="ENG12" s="52"/>
      <c r="ENH12" s="52"/>
      <c r="ENI12" s="52"/>
      <c r="ENJ12" s="52"/>
      <c r="ENK12" s="52"/>
      <c r="ENL12" s="52"/>
      <c r="ENM12" s="52"/>
      <c r="ENN12" s="52"/>
      <c r="ENO12" s="52"/>
      <c r="ENP12" s="52"/>
      <c r="ENQ12" s="52"/>
      <c r="ENR12" s="52"/>
      <c r="ENS12" s="52"/>
      <c r="ENT12" s="52"/>
      <c r="ENU12" s="52"/>
      <c r="ENV12" s="52"/>
      <c r="ENW12" s="52"/>
      <c r="ENX12" s="52"/>
      <c r="ENY12" s="52"/>
      <c r="ENZ12" s="52"/>
      <c r="EOA12" s="52"/>
      <c r="EOB12" s="52"/>
      <c r="EOC12" s="52"/>
      <c r="EOD12" s="52"/>
      <c r="EOE12" s="52"/>
      <c r="EOF12" s="52"/>
      <c r="EOG12" s="52"/>
      <c r="EOH12" s="52"/>
      <c r="EOI12" s="52"/>
      <c r="EOJ12" s="52"/>
      <c r="EOK12" s="52"/>
      <c r="EOL12" s="52"/>
      <c r="EOM12" s="52"/>
      <c r="EON12" s="52"/>
      <c r="EOO12" s="52"/>
      <c r="EOP12" s="52"/>
      <c r="EOQ12" s="52"/>
      <c r="EOR12" s="52"/>
      <c r="EOS12" s="52"/>
      <c r="EOT12" s="52"/>
      <c r="EOU12" s="52"/>
      <c r="EOV12" s="52"/>
      <c r="EOW12" s="52"/>
      <c r="EOX12" s="52"/>
      <c r="EOY12" s="52"/>
      <c r="EOZ12" s="52"/>
      <c r="EPA12" s="52"/>
      <c r="EPB12" s="52"/>
      <c r="EPC12" s="52"/>
      <c r="EPD12" s="52"/>
      <c r="EPE12" s="52"/>
      <c r="EPF12" s="52"/>
      <c r="EPG12" s="52"/>
      <c r="EPH12" s="52"/>
      <c r="EPI12" s="52"/>
      <c r="EPJ12" s="52"/>
      <c r="EPK12" s="52"/>
      <c r="EPL12" s="52"/>
      <c r="EPM12" s="52"/>
      <c r="EPN12" s="52"/>
      <c r="EPO12" s="52"/>
      <c r="EPP12" s="52"/>
      <c r="EPQ12" s="52"/>
      <c r="EPR12" s="52"/>
      <c r="EPS12" s="52"/>
      <c r="EPT12" s="52"/>
      <c r="EPU12" s="52"/>
      <c r="EPV12" s="52"/>
      <c r="EPW12" s="52"/>
      <c r="EPX12" s="52"/>
      <c r="EPY12" s="52"/>
      <c r="EPZ12" s="52"/>
      <c r="EQA12" s="52"/>
      <c r="EQB12" s="52"/>
      <c r="EQC12" s="52"/>
      <c r="EQD12" s="52"/>
      <c r="EQE12" s="52"/>
      <c r="EQF12" s="52"/>
      <c r="EQG12" s="52"/>
      <c r="EQH12" s="52"/>
      <c r="EQI12" s="52"/>
      <c r="EQJ12" s="52"/>
      <c r="EQK12" s="52"/>
      <c r="EQL12" s="52"/>
      <c r="EQM12" s="52"/>
      <c r="EQN12" s="52"/>
      <c r="EQO12" s="52"/>
      <c r="EQP12" s="52"/>
      <c r="EQQ12" s="52"/>
      <c r="EQR12" s="52"/>
      <c r="EQS12" s="52"/>
      <c r="EQT12" s="52"/>
      <c r="EQU12" s="52"/>
      <c r="EQV12" s="52"/>
      <c r="EQW12" s="52"/>
      <c r="EQX12" s="52"/>
      <c r="EQY12" s="52"/>
      <c r="EQZ12" s="52"/>
      <c r="ERA12" s="52"/>
      <c r="ERB12" s="52"/>
      <c r="ERC12" s="52"/>
      <c r="ERD12" s="52"/>
      <c r="ERE12" s="52"/>
      <c r="ERF12" s="52"/>
      <c r="ERG12" s="52"/>
      <c r="ERH12" s="52"/>
      <c r="ERI12" s="52"/>
      <c r="ERJ12" s="52"/>
      <c r="ERK12" s="52"/>
      <c r="ERL12" s="52"/>
      <c r="ERM12" s="52"/>
      <c r="ERN12" s="52"/>
      <c r="ERO12" s="52"/>
      <c r="ERP12" s="52"/>
      <c r="ERQ12" s="52"/>
      <c r="ERR12" s="52"/>
      <c r="ERS12" s="52"/>
      <c r="ERT12" s="52"/>
      <c r="ERU12" s="52"/>
      <c r="ERV12" s="52"/>
      <c r="ERW12" s="52"/>
      <c r="ERX12" s="52"/>
      <c r="ERY12" s="52"/>
      <c r="ERZ12" s="52"/>
      <c r="ESA12" s="52"/>
      <c r="ESB12" s="52"/>
      <c r="ESC12" s="52"/>
      <c r="ESD12" s="52"/>
      <c r="ESE12" s="52"/>
      <c r="ESF12" s="52"/>
      <c r="ESG12" s="52"/>
      <c r="ESH12" s="52"/>
      <c r="ESI12" s="52"/>
      <c r="ESJ12" s="52"/>
      <c r="ESK12" s="52"/>
      <c r="ESL12" s="52"/>
      <c r="ESM12" s="52"/>
      <c r="ESN12" s="52"/>
      <c r="ESO12" s="52"/>
      <c r="ESP12" s="52"/>
      <c r="ESQ12" s="52"/>
      <c r="ESR12" s="52"/>
      <c r="ESS12" s="52"/>
      <c r="EST12" s="52"/>
      <c r="ESU12" s="52"/>
      <c r="ESV12" s="52"/>
      <c r="ESW12" s="52"/>
      <c r="ESX12" s="52"/>
      <c r="ESY12" s="52"/>
      <c r="ESZ12" s="52"/>
      <c r="ETA12" s="52"/>
      <c r="ETB12" s="52"/>
      <c r="ETC12" s="52"/>
      <c r="ETD12" s="52"/>
      <c r="ETE12" s="52"/>
      <c r="ETF12" s="52"/>
      <c r="ETG12" s="52"/>
      <c r="ETH12" s="52"/>
      <c r="ETI12" s="52"/>
      <c r="ETJ12" s="52"/>
      <c r="ETK12" s="52"/>
      <c r="ETL12" s="52"/>
      <c r="ETM12" s="52"/>
      <c r="ETN12" s="52"/>
      <c r="ETO12" s="52"/>
      <c r="ETP12" s="52"/>
      <c r="ETQ12" s="52"/>
      <c r="ETR12" s="52"/>
      <c r="ETS12" s="52"/>
      <c r="ETT12" s="52"/>
      <c r="ETU12" s="52"/>
      <c r="ETV12" s="52"/>
      <c r="ETW12" s="52"/>
      <c r="ETX12" s="52"/>
      <c r="ETY12" s="52"/>
      <c r="ETZ12" s="52"/>
      <c r="EUA12" s="52"/>
      <c r="EUB12" s="52"/>
      <c r="EUC12" s="52"/>
      <c r="EUD12" s="52"/>
      <c r="EUE12" s="52"/>
      <c r="EUF12" s="52"/>
      <c r="EUG12" s="52"/>
      <c r="EUH12" s="52"/>
      <c r="EUI12" s="52"/>
      <c r="EUJ12" s="52"/>
      <c r="EUK12" s="52"/>
      <c r="EUL12" s="52"/>
      <c r="EUM12" s="52"/>
      <c r="EUN12" s="52"/>
      <c r="EUO12" s="52"/>
      <c r="EUP12" s="52"/>
      <c r="EUQ12" s="52"/>
      <c r="EUR12" s="52"/>
      <c r="EUS12" s="52"/>
      <c r="EUT12" s="52"/>
      <c r="EUU12" s="52"/>
      <c r="EUV12" s="52"/>
      <c r="EUW12" s="52"/>
      <c r="EUX12" s="52"/>
      <c r="EUY12" s="52"/>
      <c r="EUZ12" s="52"/>
      <c r="EVA12" s="52"/>
      <c r="EVB12" s="52"/>
      <c r="EVC12" s="52"/>
      <c r="EVD12" s="52"/>
      <c r="EVE12" s="52"/>
      <c r="EVF12" s="52"/>
      <c r="EVG12" s="52"/>
      <c r="EVH12" s="52"/>
      <c r="EVI12" s="52"/>
      <c r="EVJ12" s="52"/>
      <c r="EVK12" s="52"/>
      <c r="EVL12" s="52"/>
      <c r="EVM12" s="52"/>
      <c r="EVN12" s="52"/>
      <c r="EVO12" s="52"/>
      <c r="EVP12" s="52"/>
      <c r="EVQ12" s="52"/>
      <c r="EVR12" s="52"/>
      <c r="EVS12" s="52"/>
      <c r="EVT12" s="52"/>
      <c r="EVU12" s="52"/>
      <c r="EVV12" s="52"/>
      <c r="EVW12" s="52"/>
      <c r="EVX12" s="52"/>
      <c r="EVY12" s="52"/>
      <c r="EVZ12" s="52"/>
      <c r="EWA12" s="52"/>
      <c r="EWB12" s="52"/>
      <c r="EWC12" s="52"/>
      <c r="EWD12" s="52"/>
      <c r="EWE12" s="52"/>
      <c r="EWF12" s="52"/>
      <c r="EWG12" s="52"/>
      <c r="EWH12" s="52"/>
      <c r="EWI12" s="52"/>
      <c r="EWJ12" s="52"/>
      <c r="EWK12" s="52"/>
      <c r="EWL12" s="52"/>
      <c r="EWM12" s="52"/>
      <c r="EWN12" s="52"/>
      <c r="EWO12" s="52"/>
      <c r="EWP12" s="52"/>
      <c r="EWQ12" s="52"/>
      <c r="EWR12" s="52"/>
      <c r="EWS12" s="52"/>
      <c r="EWT12" s="52"/>
      <c r="EWU12" s="52"/>
      <c r="EWV12" s="52"/>
      <c r="EWW12" s="52"/>
      <c r="EWX12" s="52"/>
      <c r="EWY12" s="52"/>
      <c r="EWZ12" s="52"/>
      <c r="EXA12" s="52"/>
      <c r="EXB12" s="52"/>
      <c r="EXC12" s="52"/>
      <c r="EXD12" s="52"/>
      <c r="EXE12" s="52"/>
      <c r="EXF12" s="52"/>
      <c r="EXG12" s="52"/>
      <c r="EXH12" s="52"/>
      <c r="EXI12" s="52"/>
      <c r="EXJ12" s="52"/>
      <c r="EXK12" s="52"/>
      <c r="EXL12" s="52"/>
      <c r="EXM12" s="52"/>
      <c r="EXN12" s="52"/>
      <c r="EXO12" s="52"/>
      <c r="EXP12" s="52"/>
      <c r="EXQ12" s="52"/>
      <c r="EXR12" s="52"/>
      <c r="EXS12" s="52"/>
      <c r="EXT12" s="52"/>
      <c r="EXU12" s="52"/>
      <c r="EXV12" s="52"/>
      <c r="EXW12" s="52"/>
      <c r="EXX12" s="52"/>
      <c r="EXY12" s="52"/>
      <c r="EXZ12" s="52"/>
      <c r="EYA12" s="52"/>
      <c r="EYB12" s="52"/>
      <c r="EYC12" s="52"/>
      <c r="EYD12" s="52"/>
      <c r="EYE12" s="52"/>
      <c r="EYF12" s="52"/>
      <c r="EYG12" s="52"/>
      <c r="EYH12" s="52"/>
      <c r="EYI12" s="52"/>
      <c r="EYJ12" s="52"/>
      <c r="EYK12" s="52"/>
      <c r="EYL12" s="52"/>
      <c r="EYM12" s="52"/>
      <c r="EYN12" s="52"/>
      <c r="EYO12" s="52"/>
      <c r="EYP12" s="52"/>
      <c r="EYQ12" s="52"/>
      <c r="EYR12" s="52"/>
      <c r="EYS12" s="52"/>
      <c r="EYT12" s="52"/>
      <c r="EYU12" s="52"/>
      <c r="EYV12" s="52"/>
      <c r="EYW12" s="52"/>
      <c r="EYX12" s="52"/>
      <c r="EYY12" s="52"/>
      <c r="EYZ12" s="52"/>
      <c r="EZA12" s="52"/>
      <c r="EZB12" s="52"/>
      <c r="EZC12" s="52"/>
      <c r="EZD12" s="52"/>
      <c r="EZE12" s="52"/>
      <c r="EZF12" s="52"/>
      <c r="EZG12" s="52"/>
      <c r="EZH12" s="52"/>
      <c r="EZI12" s="52"/>
      <c r="EZJ12" s="52"/>
      <c r="EZK12" s="52"/>
      <c r="EZL12" s="52"/>
      <c r="EZM12" s="52"/>
      <c r="EZN12" s="52"/>
      <c r="EZO12" s="52"/>
      <c r="EZP12" s="52"/>
      <c r="EZQ12" s="52"/>
      <c r="EZR12" s="52"/>
      <c r="EZS12" s="52"/>
      <c r="EZT12" s="52"/>
      <c r="EZU12" s="52"/>
      <c r="EZV12" s="52"/>
      <c r="EZW12" s="52"/>
      <c r="EZX12" s="52"/>
      <c r="EZY12" s="52"/>
      <c r="EZZ12" s="52"/>
      <c r="FAA12" s="52"/>
      <c r="FAB12" s="52"/>
      <c r="FAC12" s="52"/>
      <c r="FAD12" s="52"/>
      <c r="FAE12" s="52"/>
      <c r="FAF12" s="52"/>
      <c r="FAG12" s="52"/>
      <c r="FAH12" s="52"/>
      <c r="FAI12" s="52"/>
      <c r="FAJ12" s="52"/>
      <c r="FAK12" s="52"/>
      <c r="FAL12" s="52"/>
      <c r="FAM12" s="52"/>
      <c r="FAN12" s="52"/>
      <c r="FAO12" s="52"/>
      <c r="FAP12" s="52"/>
      <c r="FAQ12" s="52"/>
      <c r="FAR12" s="52"/>
      <c r="FAS12" s="52"/>
      <c r="FAT12" s="52"/>
      <c r="FAU12" s="52"/>
      <c r="FAV12" s="52"/>
      <c r="FAW12" s="52"/>
      <c r="FAX12" s="52"/>
      <c r="FAY12" s="52"/>
      <c r="FAZ12" s="52"/>
      <c r="FBA12" s="52"/>
      <c r="FBB12" s="52"/>
      <c r="FBC12" s="52"/>
      <c r="FBD12" s="52"/>
      <c r="FBE12" s="52"/>
      <c r="FBF12" s="52"/>
      <c r="FBG12" s="52"/>
      <c r="FBH12" s="52"/>
      <c r="FBI12" s="52"/>
      <c r="FBJ12" s="52"/>
      <c r="FBK12" s="52"/>
      <c r="FBL12" s="52"/>
      <c r="FBM12" s="52"/>
      <c r="FBN12" s="52"/>
      <c r="FBO12" s="52"/>
      <c r="FBP12" s="52"/>
      <c r="FBQ12" s="52"/>
      <c r="FBR12" s="52"/>
      <c r="FBS12" s="52"/>
      <c r="FBT12" s="52"/>
      <c r="FBU12" s="52"/>
      <c r="FBV12" s="52"/>
      <c r="FBW12" s="52"/>
      <c r="FBX12" s="52"/>
      <c r="FBY12" s="52"/>
      <c r="FBZ12" s="52"/>
      <c r="FCA12" s="52"/>
      <c r="FCB12" s="52"/>
      <c r="FCC12" s="52"/>
      <c r="FCD12" s="52"/>
      <c r="FCE12" s="52"/>
      <c r="FCF12" s="52"/>
      <c r="FCG12" s="52"/>
      <c r="FCH12" s="52"/>
      <c r="FCI12" s="52"/>
      <c r="FCJ12" s="52"/>
      <c r="FCK12" s="52"/>
      <c r="FCL12" s="52"/>
      <c r="FCM12" s="52"/>
      <c r="FCN12" s="52"/>
      <c r="FCO12" s="52"/>
      <c r="FCP12" s="52"/>
      <c r="FCQ12" s="52"/>
      <c r="FCR12" s="52"/>
      <c r="FCS12" s="52"/>
      <c r="FCT12" s="52"/>
      <c r="FCU12" s="52"/>
      <c r="FCV12" s="52"/>
      <c r="FCW12" s="52"/>
      <c r="FCX12" s="52"/>
      <c r="FCY12" s="52"/>
      <c r="FCZ12" s="52"/>
      <c r="FDA12" s="52"/>
      <c r="FDB12" s="52"/>
      <c r="FDC12" s="52"/>
      <c r="FDD12" s="52"/>
      <c r="FDE12" s="52"/>
      <c r="FDF12" s="52"/>
      <c r="FDG12" s="52"/>
      <c r="FDH12" s="52"/>
      <c r="FDI12" s="52"/>
      <c r="FDJ12" s="52"/>
      <c r="FDK12" s="52"/>
      <c r="FDL12" s="52"/>
      <c r="FDM12" s="52"/>
      <c r="FDN12" s="52"/>
      <c r="FDO12" s="52"/>
      <c r="FDP12" s="52"/>
      <c r="FDQ12" s="52"/>
      <c r="FDR12" s="52"/>
      <c r="FDS12" s="52"/>
      <c r="FDT12" s="52"/>
      <c r="FDU12" s="52"/>
      <c r="FDV12" s="52"/>
      <c r="FDW12" s="52"/>
      <c r="FDX12" s="52"/>
      <c r="FDY12" s="52"/>
      <c r="FDZ12" s="52"/>
      <c r="FEA12" s="52"/>
      <c r="FEB12" s="52"/>
      <c r="FEC12" s="52"/>
      <c r="FED12" s="52"/>
      <c r="FEE12" s="52"/>
      <c r="FEF12" s="52"/>
      <c r="FEG12" s="52"/>
      <c r="FEH12" s="52"/>
      <c r="FEI12" s="52"/>
      <c r="FEJ12" s="52"/>
      <c r="FEK12" s="52"/>
      <c r="FEL12" s="52"/>
      <c r="FEM12" s="52"/>
      <c r="FEN12" s="52"/>
      <c r="FEO12" s="52"/>
      <c r="FEP12" s="52"/>
      <c r="FEQ12" s="52"/>
      <c r="FER12" s="52"/>
      <c r="FES12" s="52"/>
      <c r="FET12" s="52"/>
      <c r="FEU12" s="52"/>
      <c r="FEV12" s="52"/>
      <c r="FEW12" s="52"/>
      <c r="FEX12" s="52"/>
      <c r="FEY12" s="52"/>
      <c r="FEZ12" s="52"/>
      <c r="FFA12" s="52"/>
      <c r="FFB12" s="52"/>
      <c r="FFC12" s="52"/>
      <c r="FFD12" s="52"/>
      <c r="FFE12" s="52"/>
      <c r="FFF12" s="52"/>
      <c r="FFG12" s="52"/>
      <c r="FFH12" s="52"/>
      <c r="FFI12" s="52"/>
      <c r="FFJ12" s="52"/>
      <c r="FFK12" s="52"/>
      <c r="FFL12" s="52"/>
      <c r="FFM12" s="52"/>
      <c r="FFN12" s="52"/>
      <c r="FFO12" s="52"/>
      <c r="FFP12" s="52"/>
      <c r="FFQ12" s="52"/>
      <c r="FFR12" s="52"/>
      <c r="FFS12" s="52"/>
      <c r="FFT12" s="52"/>
      <c r="FFU12" s="52"/>
      <c r="FFV12" s="52"/>
      <c r="FFW12" s="52"/>
      <c r="FFX12" s="52"/>
      <c r="FFY12" s="52"/>
      <c r="FFZ12" s="52"/>
      <c r="FGA12" s="52"/>
      <c r="FGB12" s="52"/>
      <c r="FGC12" s="52"/>
      <c r="FGD12" s="52"/>
      <c r="FGE12" s="52"/>
      <c r="FGF12" s="52"/>
      <c r="FGG12" s="52"/>
      <c r="FGH12" s="52"/>
      <c r="FGI12" s="52"/>
      <c r="FGJ12" s="52"/>
      <c r="FGK12" s="52"/>
      <c r="FGL12" s="52"/>
      <c r="FGM12" s="52"/>
      <c r="FGN12" s="52"/>
      <c r="FGO12" s="52"/>
      <c r="FGP12" s="52"/>
      <c r="FGQ12" s="52"/>
      <c r="FGR12" s="52"/>
      <c r="FGS12" s="52"/>
      <c r="FGT12" s="52"/>
      <c r="FGU12" s="52"/>
      <c r="FGV12" s="52"/>
      <c r="FGW12" s="52"/>
      <c r="FGX12" s="52"/>
      <c r="FGY12" s="52"/>
      <c r="FGZ12" s="52"/>
      <c r="FHA12" s="52"/>
      <c r="FHB12" s="52"/>
      <c r="FHC12" s="52"/>
      <c r="FHD12" s="52"/>
      <c r="FHE12" s="52"/>
      <c r="FHF12" s="52"/>
      <c r="FHG12" s="52"/>
      <c r="FHH12" s="52"/>
      <c r="FHI12" s="52"/>
      <c r="FHJ12" s="52"/>
      <c r="FHK12" s="52"/>
      <c r="FHL12" s="52"/>
      <c r="FHM12" s="52"/>
      <c r="FHN12" s="52"/>
      <c r="FHO12" s="52"/>
      <c r="FHP12" s="52"/>
      <c r="FHQ12" s="52"/>
      <c r="FHR12" s="52"/>
      <c r="FHS12" s="52"/>
      <c r="FHT12" s="52"/>
      <c r="FHU12" s="52"/>
      <c r="FHV12" s="52"/>
      <c r="FHW12" s="52"/>
      <c r="FHX12" s="52"/>
      <c r="FHY12" s="52"/>
      <c r="FHZ12" s="52"/>
      <c r="FIA12" s="52"/>
      <c r="FIB12" s="52"/>
      <c r="FIC12" s="52"/>
      <c r="FID12" s="52"/>
      <c r="FIE12" s="52"/>
      <c r="FIF12" s="52"/>
      <c r="FIG12" s="52"/>
      <c r="FIH12" s="52"/>
      <c r="FII12" s="52"/>
      <c r="FIJ12" s="52"/>
      <c r="FIK12" s="52"/>
      <c r="FIL12" s="52"/>
      <c r="FIM12" s="52"/>
      <c r="FIN12" s="52"/>
      <c r="FIO12" s="52"/>
      <c r="FIP12" s="52"/>
      <c r="FIQ12" s="52"/>
      <c r="FIR12" s="52"/>
      <c r="FIS12" s="52"/>
      <c r="FIT12" s="52"/>
      <c r="FIU12" s="52"/>
      <c r="FIV12" s="52"/>
      <c r="FIW12" s="52"/>
      <c r="FIX12" s="52"/>
      <c r="FIY12" s="52"/>
      <c r="FIZ12" s="52"/>
      <c r="FJA12" s="52"/>
      <c r="FJB12" s="52"/>
      <c r="FJC12" s="52"/>
      <c r="FJD12" s="52"/>
      <c r="FJE12" s="52"/>
      <c r="FJF12" s="52"/>
      <c r="FJG12" s="52"/>
      <c r="FJH12" s="52"/>
      <c r="FJI12" s="52"/>
      <c r="FJJ12" s="52"/>
      <c r="FJK12" s="52"/>
      <c r="FJL12" s="52"/>
      <c r="FJM12" s="52"/>
      <c r="FJN12" s="52"/>
      <c r="FJO12" s="52"/>
      <c r="FJP12" s="52"/>
      <c r="FJQ12" s="52"/>
      <c r="FJR12" s="52"/>
      <c r="FJS12" s="52"/>
      <c r="FJT12" s="52"/>
      <c r="FJU12" s="52"/>
      <c r="FJV12" s="52"/>
      <c r="FJW12" s="52"/>
      <c r="FJX12" s="52"/>
      <c r="FJY12" s="52"/>
      <c r="FJZ12" s="52"/>
      <c r="FKA12" s="52"/>
      <c r="FKB12" s="52"/>
      <c r="FKC12" s="52"/>
      <c r="FKD12" s="52"/>
      <c r="FKE12" s="52"/>
      <c r="FKF12" s="52"/>
      <c r="FKG12" s="52"/>
      <c r="FKH12" s="52"/>
      <c r="FKI12" s="52"/>
      <c r="FKJ12" s="52"/>
      <c r="FKK12" s="52"/>
      <c r="FKL12" s="52"/>
      <c r="FKM12" s="52"/>
      <c r="FKN12" s="52"/>
      <c r="FKO12" s="52"/>
      <c r="FKP12" s="52"/>
      <c r="FKQ12" s="52"/>
      <c r="FKR12" s="52"/>
      <c r="FKS12" s="52"/>
      <c r="FKT12" s="52"/>
      <c r="FKU12" s="52"/>
      <c r="FKV12" s="52"/>
      <c r="FKW12" s="52"/>
      <c r="FKX12" s="52"/>
      <c r="FKY12" s="52"/>
      <c r="FKZ12" s="52"/>
      <c r="FLA12" s="52"/>
      <c r="FLB12" s="52"/>
      <c r="FLC12" s="52"/>
      <c r="FLD12" s="52"/>
      <c r="FLE12" s="52"/>
      <c r="FLF12" s="52"/>
      <c r="FLG12" s="52"/>
      <c r="FLH12" s="52"/>
      <c r="FLI12" s="52"/>
      <c r="FLJ12" s="52"/>
      <c r="FLK12" s="52"/>
      <c r="FLL12" s="52"/>
      <c r="FLM12" s="52"/>
      <c r="FLN12" s="52"/>
      <c r="FLO12" s="52"/>
      <c r="FLP12" s="52"/>
      <c r="FLQ12" s="52"/>
      <c r="FLR12" s="52"/>
      <c r="FLS12" s="52"/>
      <c r="FLT12" s="52"/>
      <c r="FLU12" s="52"/>
      <c r="FLV12" s="52"/>
      <c r="FLW12" s="52"/>
      <c r="FLX12" s="52"/>
      <c r="FLY12" s="52"/>
      <c r="FLZ12" s="52"/>
      <c r="FMA12" s="52"/>
      <c r="FMB12" s="52"/>
      <c r="FMC12" s="52"/>
      <c r="FMD12" s="52"/>
      <c r="FME12" s="52"/>
      <c r="FMF12" s="52"/>
      <c r="FMG12" s="52"/>
      <c r="FMH12" s="52"/>
      <c r="FMI12" s="52"/>
      <c r="FMJ12" s="52"/>
      <c r="FMK12" s="52"/>
      <c r="FML12" s="52"/>
      <c r="FMM12" s="52"/>
      <c r="FMN12" s="52"/>
      <c r="FMO12" s="52"/>
      <c r="FMP12" s="52"/>
      <c r="FMQ12" s="52"/>
      <c r="FMR12" s="52"/>
      <c r="FMS12" s="52"/>
      <c r="FMT12" s="52"/>
      <c r="FMU12" s="52"/>
      <c r="FMV12" s="52"/>
      <c r="FMW12" s="52"/>
      <c r="FMX12" s="52"/>
      <c r="FMY12" s="52"/>
      <c r="FMZ12" s="52"/>
      <c r="FNA12" s="52"/>
      <c r="FNB12" s="52"/>
      <c r="FNC12" s="52"/>
      <c r="FND12" s="52"/>
      <c r="FNE12" s="52"/>
      <c r="FNF12" s="52"/>
      <c r="FNG12" s="52"/>
      <c r="FNH12" s="52"/>
      <c r="FNI12" s="52"/>
      <c r="FNJ12" s="52"/>
      <c r="FNK12" s="52"/>
      <c r="FNL12" s="52"/>
      <c r="FNM12" s="52"/>
      <c r="FNN12" s="52"/>
      <c r="FNO12" s="52"/>
      <c r="FNP12" s="52"/>
      <c r="FNQ12" s="52"/>
      <c r="FNR12" s="52"/>
      <c r="FNS12" s="52"/>
      <c r="FNT12" s="52"/>
      <c r="FNU12" s="52"/>
      <c r="FNV12" s="52"/>
      <c r="FNW12" s="52"/>
      <c r="FNX12" s="52"/>
      <c r="FNY12" s="52"/>
      <c r="FNZ12" s="52"/>
      <c r="FOA12" s="52"/>
      <c r="FOB12" s="52"/>
      <c r="FOC12" s="52"/>
      <c r="FOD12" s="52"/>
      <c r="FOE12" s="52"/>
      <c r="FOF12" s="52"/>
      <c r="FOG12" s="52"/>
      <c r="FOH12" s="52"/>
      <c r="FOI12" s="52"/>
      <c r="FOJ12" s="52"/>
      <c r="FOK12" s="52"/>
      <c r="FOL12" s="52"/>
      <c r="FOM12" s="52"/>
      <c r="FON12" s="52"/>
      <c r="FOO12" s="52"/>
      <c r="FOP12" s="52"/>
      <c r="FOQ12" s="52"/>
      <c r="FOR12" s="52"/>
      <c r="FOS12" s="52"/>
      <c r="FOT12" s="52"/>
      <c r="FOU12" s="52"/>
      <c r="FOV12" s="52"/>
      <c r="FOW12" s="52"/>
      <c r="FOX12" s="52"/>
      <c r="FOY12" s="52"/>
      <c r="FOZ12" s="52"/>
      <c r="FPA12" s="52"/>
      <c r="FPB12" s="52"/>
      <c r="FPC12" s="52"/>
      <c r="FPD12" s="52"/>
      <c r="FPE12" s="52"/>
      <c r="FPF12" s="52"/>
      <c r="FPG12" s="52"/>
      <c r="FPH12" s="52"/>
      <c r="FPI12" s="52"/>
      <c r="FPJ12" s="52"/>
      <c r="FPK12" s="52"/>
      <c r="FPL12" s="52"/>
      <c r="FPM12" s="52"/>
      <c r="FPN12" s="52"/>
      <c r="FPO12" s="52"/>
      <c r="FPP12" s="52"/>
      <c r="FPQ12" s="52"/>
      <c r="FPR12" s="52"/>
      <c r="FPS12" s="52"/>
      <c r="FPT12" s="52"/>
      <c r="FPU12" s="52"/>
      <c r="FPV12" s="52"/>
      <c r="FPW12" s="52"/>
      <c r="FPX12" s="52"/>
      <c r="FPY12" s="52"/>
      <c r="FPZ12" s="52"/>
      <c r="FQA12" s="52"/>
      <c r="FQB12" s="52"/>
      <c r="FQC12" s="52"/>
      <c r="FQD12" s="52"/>
      <c r="FQE12" s="52"/>
      <c r="FQF12" s="52"/>
      <c r="FQG12" s="52"/>
      <c r="FQH12" s="52"/>
      <c r="FQI12" s="52"/>
      <c r="FQJ12" s="52"/>
      <c r="FQK12" s="52"/>
      <c r="FQL12" s="52"/>
      <c r="FQM12" s="52"/>
      <c r="FQN12" s="52"/>
      <c r="FQO12" s="52"/>
      <c r="FQP12" s="52"/>
      <c r="FQQ12" s="52"/>
      <c r="FQR12" s="52"/>
      <c r="FQS12" s="52"/>
      <c r="FQT12" s="52"/>
      <c r="FQU12" s="52"/>
      <c r="FQV12" s="52"/>
      <c r="FQW12" s="52"/>
      <c r="FQX12" s="52"/>
      <c r="FQY12" s="52"/>
      <c r="FQZ12" s="52"/>
      <c r="FRA12" s="52"/>
      <c r="FRB12" s="52"/>
      <c r="FRC12" s="52"/>
      <c r="FRD12" s="52"/>
      <c r="FRE12" s="52"/>
      <c r="FRF12" s="52"/>
      <c r="FRG12" s="52"/>
      <c r="FRH12" s="52"/>
      <c r="FRI12" s="52"/>
      <c r="FRJ12" s="52"/>
      <c r="FRK12" s="52"/>
      <c r="FRL12" s="52"/>
      <c r="FRM12" s="52"/>
      <c r="FRN12" s="52"/>
      <c r="FRO12" s="52"/>
      <c r="FRP12" s="52"/>
      <c r="FRQ12" s="52"/>
      <c r="FRR12" s="52"/>
      <c r="FRS12" s="52"/>
      <c r="FRT12" s="52"/>
      <c r="FRU12" s="52"/>
      <c r="FRV12" s="52"/>
      <c r="FRW12" s="52"/>
      <c r="FRX12" s="52"/>
      <c r="FRY12" s="52"/>
      <c r="FRZ12" s="52"/>
      <c r="FSA12" s="52"/>
      <c r="FSB12" s="52"/>
      <c r="FSC12" s="52"/>
      <c r="FSD12" s="52"/>
      <c r="FSE12" s="52"/>
      <c r="FSF12" s="52"/>
      <c r="FSG12" s="52"/>
      <c r="FSH12" s="52"/>
      <c r="FSI12" s="52"/>
      <c r="FSJ12" s="52"/>
      <c r="FSK12" s="52"/>
      <c r="FSL12" s="52"/>
      <c r="FSM12" s="52"/>
      <c r="FSN12" s="52"/>
      <c r="FSO12" s="52"/>
      <c r="FSP12" s="52"/>
      <c r="FSQ12" s="52"/>
      <c r="FSR12" s="52"/>
      <c r="FSS12" s="52"/>
      <c r="FST12" s="52"/>
      <c r="FSU12" s="52"/>
      <c r="FSV12" s="52"/>
      <c r="FSW12" s="52"/>
      <c r="FSX12" s="52"/>
      <c r="FSY12" s="52"/>
      <c r="FSZ12" s="52"/>
      <c r="FTA12" s="52"/>
      <c r="FTB12" s="52"/>
      <c r="FTC12" s="52"/>
      <c r="FTD12" s="52"/>
      <c r="FTE12" s="52"/>
      <c r="FTF12" s="52"/>
      <c r="FTG12" s="52"/>
      <c r="FTH12" s="52"/>
      <c r="FTI12" s="52"/>
      <c r="FTJ12" s="52"/>
      <c r="FTK12" s="52"/>
      <c r="FTL12" s="52"/>
      <c r="FTM12" s="52"/>
      <c r="FTN12" s="52"/>
      <c r="FTO12" s="52"/>
      <c r="FTP12" s="52"/>
      <c r="FTQ12" s="52"/>
      <c r="FTR12" s="52"/>
      <c r="FTS12" s="52"/>
      <c r="FTT12" s="52"/>
      <c r="FTU12" s="52"/>
      <c r="FTV12" s="52"/>
      <c r="FTW12" s="52"/>
      <c r="FTX12" s="52"/>
      <c r="FTY12" s="52"/>
      <c r="FTZ12" s="52"/>
      <c r="FUA12" s="52"/>
      <c r="FUB12" s="52"/>
      <c r="FUC12" s="52"/>
      <c r="FUD12" s="52"/>
      <c r="FUE12" s="52"/>
      <c r="FUF12" s="52"/>
      <c r="FUG12" s="52"/>
      <c r="FUH12" s="52"/>
      <c r="FUI12" s="52"/>
      <c r="FUJ12" s="52"/>
      <c r="FUK12" s="52"/>
      <c r="FUL12" s="52"/>
      <c r="FUM12" s="52"/>
      <c r="FUN12" s="52"/>
      <c r="FUO12" s="52"/>
      <c r="FUP12" s="52"/>
      <c r="FUQ12" s="52"/>
      <c r="FUR12" s="52"/>
      <c r="FUS12" s="52"/>
      <c r="FUT12" s="52"/>
      <c r="FUU12" s="52"/>
      <c r="FUV12" s="52"/>
      <c r="FUW12" s="52"/>
      <c r="FUX12" s="52"/>
      <c r="FUY12" s="52"/>
      <c r="FUZ12" s="52"/>
      <c r="FVA12" s="52"/>
      <c r="FVB12" s="52"/>
      <c r="FVC12" s="52"/>
      <c r="FVD12" s="52"/>
      <c r="FVE12" s="52"/>
      <c r="FVF12" s="52"/>
      <c r="FVG12" s="52"/>
      <c r="FVH12" s="52"/>
      <c r="FVI12" s="52"/>
      <c r="FVJ12" s="52"/>
      <c r="FVK12" s="52"/>
      <c r="FVL12" s="52"/>
      <c r="FVM12" s="52"/>
      <c r="FVN12" s="52"/>
      <c r="FVO12" s="52"/>
      <c r="FVP12" s="52"/>
      <c r="FVQ12" s="52"/>
      <c r="FVR12" s="52"/>
      <c r="FVS12" s="52"/>
      <c r="FVT12" s="52"/>
      <c r="FVU12" s="52"/>
      <c r="FVV12" s="52"/>
      <c r="FVW12" s="52"/>
      <c r="FVX12" s="52"/>
      <c r="FVY12" s="52"/>
      <c r="FVZ12" s="52"/>
      <c r="FWA12" s="52"/>
      <c r="FWB12" s="52"/>
      <c r="FWC12" s="52"/>
      <c r="FWD12" s="52"/>
      <c r="FWE12" s="52"/>
      <c r="FWF12" s="52"/>
      <c r="FWG12" s="52"/>
      <c r="FWH12" s="52"/>
      <c r="FWI12" s="52"/>
      <c r="FWJ12" s="52"/>
      <c r="FWK12" s="52"/>
      <c r="FWL12" s="52"/>
      <c r="FWM12" s="52"/>
      <c r="FWN12" s="52"/>
      <c r="FWO12" s="52"/>
      <c r="FWP12" s="52"/>
      <c r="FWQ12" s="52"/>
      <c r="FWR12" s="52"/>
      <c r="FWS12" s="52"/>
      <c r="FWT12" s="52"/>
      <c r="FWU12" s="52"/>
      <c r="FWV12" s="52"/>
      <c r="FWW12" s="52"/>
      <c r="FWX12" s="52"/>
      <c r="FWY12" s="52"/>
      <c r="FWZ12" s="52"/>
      <c r="FXA12" s="52"/>
      <c r="FXB12" s="52"/>
      <c r="FXC12" s="52"/>
      <c r="FXD12" s="52"/>
      <c r="FXE12" s="52"/>
      <c r="FXF12" s="52"/>
      <c r="FXG12" s="52"/>
      <c r="FXH12" s="52"/>
      <c r="FXI12" s="52"/>
      <c r="FXJ12" s="52"/>
      <c r="FXK12" s="52"/>
      <c r="FXL12" s="52"/>
      <c r="FXM12" s="52"/>
      <c r="FXN12" s="52"/>
      <c r="FXO12" s="52"/>
      <c r="FXP12" s="52"/>
      <c r="FXQ12" s="52"/>
      <c r="FXR12" s="52"/>
      <c r="FXS12" s="52"/>
      <c r="FXT12" s="52"/>
      <c r="FXU12" s="52"/>
      <c r="FXV12" s="52"/>
      <c r="FXW12" s="52"/>
      <c r="FXX12" s="52"/>
      <c r="FXY12" s="52"/>
      <c r="FXZ12" s="52"/>
      <c r="FYA12" s="52"/>
      <c r="FYB12" s="52"/>
      <c r="FYC12" s="52"/>
      <c r="FYD12" s="52"/>
      <c r="FYE12" s="52"/>
      <c r="FYF12" s="52"/>
      <c r="FYG12" s="52"/>
      <c r="FYH12" s="52"/>
      <c r="FYI12" s="52"/>
      <c r="FYJ12" s="52"/>
      <c r="FYK12" s="52"/>
      <c r="FYL12" s="52"/>
      <c r="FYM12" s="52"/>
      <c r="FYN12" s="52"/>
      <c r="FYO12" s="52"/>
      <c r="FYP12" s="52"/>
      <c r="FYQ12" s="52"/>
      <c r="FYR12" s="52"/>
      <c r="FYS12" s="52"/>
      <c r="FYT12" s="52"/>
      <c r="FYU12" s="52"/>
      <c r="FYV12" s="52"/>
      <c r="FYW12" s="52"/>
      <c r="FYX12" s="52"/>
      <c r="FYY12" s="52"/>
      <c r="FYZ12" s="52"/>
      <c r="FZA12" s="52"/>
      <c r="FZB12" s="52"/>
      <c r="FZC12" s="52"/>
      <c r="FZD12" s="52"/>
      <c r="FZE12" s="52"/>
      <c r="FZF12" s="52"/>
      <c r="FZG12" s="52"/>
      <c r="FZH12" s="52"/>
      <c r="FZI12" s="52"/>
      <c r="FZJ12" s="52"/>
      <c r="FZK12" s="52"/>
      <c r="FZL12" s="52"/>
      <c r="FZM12" s="52"/>
      <c r="FZN12" s="52"/>
      <c r="FZO12" s="52"/>
      <c r="FZP12" s="52"/>
      <c r="FZQ12" s="52"/>
      <c r="FZR12" s="52"/>
      <c r="FZS12" s="52"/>
      <c r="FZT12" s="52"/>
      <c r="FZU12" s="52"/>
      <c r="FZV12" s="52"/>
      <c r="FZW12" s="52"/>
      <c r="FZX12" s="52"/>
      <c r="FZY12" s="52"/>
      <c r="FZZ12" s="52"/>
      <c r="GAA12" s="52"/>
      <c r="GAB12" s="52"/>
      <c r="GAC12" s="52"/>
      <c r="GAD12" s="52"/>
      <c r="GAE12" s="52"/>
      <c r="GAF12" s="52"/>
      <c r="GAG12" s="52"/>
      <c r="GAH12" s="52"/>
      <c r="GAI12" s="52"/>
      <c r="GAJ12" s="52"/>
      <c r="GAK12" s="52"/>
      <c r="GAL12" s="52"/>
      <c r="GAM12" s="52"/>
      <c r="GAN12" s="52"/>
      <c r="GAO12" s="52"/>
      <c r="GAP12" s="52"/>
      <c r="GAQ12" s="52"/>
      <c r="GAR12" s="52"/>
      <c r="GAS12" s="52"/>
      <c r="GAT12" s="52"/>
      <c r="GAU12" s="52"/>
      <c r="GAV12" s="52"/>
      <c r="GAW12" s="52"/>
      <c r="GAX12" s="52"/>
      <c r="GAY12" s="52"/>
      <c r="GAZ12" s="52"/>
      <c r="GBA12" s="52"/>
      <c r="GBB12" s="52"/>
      <c r="GBC12" s="52"/>
      <c r="GBD12" s="52"/>
      <c r="GBE12" s="52"/>
      <c r="GBF12" s="52"/>
      <c r="GBG12" s="52"/>
      <c r="GBH12" s="52"/>
      <c r="GBI12" s="52"/>
      <c r="GBJ12" s="52"/>
      <c r="GBK12" s="52"/>
      <c r="GBL12" s="52"/>
      <c r="GBM12" s="52"/>
      <c r="GBN12" s="52"/>
      <c r="GBO12" s="52"/>
      <c r="GBP12" s="52"/>
      <c r="GBQ12" s="52"/>
      <c r="GBR12" s="52"/>
      <c r="GBS12" s="52"/>
      <c r="GBT12" s="52"/>
      <c r="GBU12" s="52"/>
      <c r="GBV12" s="52"/>
      <c r="GBW12" s="52"/>
      <c r="GBX12" s="52"/>
      <c r="GBY12" s="52"/>
      <c r="GBZ12" s="52"/>
      <c r="GCA12" s="52"/>
      <c r="GCB12" s="52"/>
      <c r="GCC12" s="52"/>
      <c r="GCD12" s="52"/>
      <c r="GCE12" s="52"/>
      <c r="GCF12" s="52"/>
      <c r="GCG12" s="52"/>
      <c r="GCH12" s="52"/>
      <c r="GCI12" s="52"/>
      <c r="GCJ12" s="52"/>
      <c r="GCK12" s="52"/>
      <c r="GCL12" s="52"/>
      <c r="GCM12" s="52"/>
      <c r="GCN12" s="52"/>
      <c r="GCO12" s="52"/>
      <c r="GCP12" s="52"/>
      <c r="GCQ12" s="52"/>
      <c r="GCR12" s="52"/>
      <c r="GCS12" s="52"/>
      <c r="GCT12" s="52"/>
      <c r="GCU12" s="52"/>
      <c r="GCV12" s="52"/>
      <c r="GCW12" s="52"/>
      <c r="GCX12" s="52"/>
      <c r="GCY12" s="52"/>
      <c r="GCZ12" s="52"/>
      <c r="GDA12" s="52"/>
      <c r="GDB12" s="52"/>
      <c r="GDC12" s="52"/>
      <c r="GDD12" s="52"/>
      <c r="GDE12" s="52"/>
      <c r="GDF12" s="52"/>
      <c r="GDG12" s="52"/>
      <c r="GDH12" s="52"/>
      <c r="GDI12" s="52"/>
      <c r="GDJ12" s="52"/>
      <c r="GDK12" s="52"/>
      <c r="GDL12" s="52"/>
      <c r="GDM12" s="52"/>
      <c r="GDN12" s="52"/>
      <c r="GDO12" s="52"/>
      <c r="GDP12" s="52"/>
      <c r="GDQ12" s="52"/>
      <c r="GDR12" s="52"/>
      <c r="GDS12" s="52"/>
      <c r="GDT12" s="52"/>
      <c r="GDU12" s="52"/>
      <c r="GDV12" s="52"/>
      <c r="GDW12" s="52"/>
      <c r="GDX12" s="52"/>
      <c r="GDY12" s="52"/>
      <c r="GDZ12" s="52"/>
      <c r="GEA12" s="52"/>
      <c r="GEB12" s="52"/>
      <c r="GEC12" s="52"/>
      <c r="GED12" s="52"/>
      <c r="GEE12" s="52"/>
      <c r="GEF12" s="52"/>
      <c r="GEG12" s="52"/>
      <c r="GEH12" s="52"/>
      <c r="GEI12" s="52"/>
      <c r="GEJ12" s="52"/>
      <c r="GEK12" s="52"/>
      <c r="GEL12" s="52"/>
      <c r="GEM12" s="52"/>
      <c r="GEN12" s="52"/>
      <c r="GEO12" s="52"/>
      <c r="GEP12" s="52"/>
      <c r="GEQ12" s="52"/>
      <c r="GER12" s="52"/>
      <c r="GES12" s="52"/>
      <c r="GET12" s="52"/>
      <c r="GEU12" s="52"/>
      <c r="GEV12" s="52"/>
      <c r="GEW12" s="52"/>
      <c r="GEX12" s="52"/>
      <c r="GEY12" s="52"/>
      <c r="GEZ12" s="52"/>
      <c r="GFA12" s="52"/>
      <c r="GFB12" s="52"/>
      <c r="GFC12" s="52"/>
      <c r="GFD12" s="52"/>
      <c r="GFE12" s="52"/>
      <c r="GFF12" s="52"/>
      <c r="GFG12" s="52"/>
      <c r="GFH12" s="52"/>
      <c r="GFI12" s="52"/>
      <c r="GFJ12" s="52"/>
      <c r="GFK12" s="52"/>
      <c r="GFL12" s="52"/>
      <c r="GFM12" s="52"/>
      <c r="GFN12" s="52"/>
      <c r="GFO12" s="52"/>
      <c r="GFP12" s="52"/>
      <c r="GFQ12" s="52"/>
      <c r="GFR12" s="52"/>
      <c r="GFS12" s="52"/>
      <c r="GFT12" s="52"/>
      <c r="GFU12" s="52"/>
      <c r="GFV12" s="52"/>
      <c r="GFW12" s="52"/>
      <c r="GFX12" s="52"/>
      <c r="GFY12" s="52"/>
      <c r="GFZ12" s="52"/>
      <c r="GGA12" s="52"/>
      <c r="GGB12" s="52"/>
      <c r="GGC12" s="52"/>
      <c r="GGD12" s="52"/>
      <c r="GGE12" s="52"/>
      <c r="GGF12" s="52"/>
      <c r="GGG12" s="52"/>
      <c r="GGH12" s="52"/>
      <c r="GGI12" s="52"/>
      <c r="GGJ12" s="52"/>
      <c r="GGK12" s="52"/>
      <c r="GGL12" s="52"/>
      <c r="GGM12" s="52"/>
      <c r="GGN12" s="52"/>
      <c r="GGO12" s="52"/>
      <c r="GGP12" s="52"/>
      <c r="GGQ12" s="52"/>
      <c r="GGR12" s="52"/>
      <c r="GGS12" s="52"/>
      <c r="GGT12" s="52"/>
      <c r="GGU12" s="52"/>
      <c r="GGV12" s="52"/>
      <c r="GGW12" s="52"/>
      <c r="GGX12" s="52"/>
      <c r="GGY12" s="52"/>
      <c r="GGZ12" s="52"/>
      <c r="GHA12" s="52"/>
      <c r="GHB12" s="52"/>
      <c r="GHC12" s="52"/>
      <c r="GHD12" s="52"/>
      <c r="GHE12" s="52"/>
      <c r="GHF12" s="52"/>
      <c r="GHG12" s="52"/>
      <c r="GHH12" s="52"/>
      <c r="GHI12" s="52"/>
      <c r="GHJ12" s="52"/>
      <c r="GHK12" s="52"/>
      <c r="GHL12" s="52"/>
      <c r="GHM12" s="52"/>
      <c r="GHN12" s="52"/>
      <c r="GHO12" s="52"/>
      <c r="GHP12" s="52"/>
      <c r="GHQ12" s="52"/>
      <c r="GHR12" s="52"/>
      <c r="GHS12" s="52"/>
      <c r="GHT12" s="52"/>
      <c r="GHU12" s="52"/>
      <c r="GHV12" s="52"/>
      <c r="GHW12" s="52"/>
      <c r="GHX12" s="52"/>
      <c r="GHY12" s="52"/>
      <c r="GHZ12" s="52"/>
      <c r="GIA12" s="52"/>
      <c r="GIB12" s="52"/>
      <c r="GIC12" s="52"/>
      <c r="GID12" s="52"/>
      <c r="GIE12" s="52"/>
      <c r="GIF12" s="52"/>
      <c r="GIG12" s="52"/>
      <c r="GIH12" s="52"/>
      <c r="GII12" s="52"/>
      <c r="GIJ12" s="52"/>
      <c r="GIK12" s="52"/>
      <c r="GIL12" s="52"/>
      <c r="GIM12" s="52"/>
      <c r="GIN12" s="52"/>
      <c r="GIO12" s="52"/>
      <c r="GIP12" s="52"/>
      <c r="GIQ12" s="52"/>
      <c r="GIR12" s="52"/>
      <c r="GIS12" s="52"/>
      <c r="GIT12" s="52"/>
      <c r="GIU12" s="52"/>
      <c r="GIV12" s="52"/>
      <c r="GIW12" s="52"/>
      <c r="GIX12" s="52"/>
      <c r="GIY12" s="52"/>
      <c r="GIZ12" s="52"/>
      <c r="GJA12" s="52"/>
      <c r="GJB12" s="52"/>
      <c r="GJC12" s="52"/>
      <c r="GJD12" s="52"/>
      <c r="GJE12" s="52"/>
      <c r="GJF12" s="52"/>
      <c r="GJG12" s="52"/>
      <c r="GJH12" s="52"/>
      <c r="GJI12" s="52"/>
      <c r="GJJ12" s="52"/>
      <c r="GJK12" s="52"/>
      <c r="GJL12" s="52"/>
      <c r="GJM12" s="52"/>
      <c r="GJN12" s="52"/>
      <c r="GJO12" s="52"/>
      <c r="GJP12" s="52"/>
      <c r="GJQ12" s="52"/>
      <c r="GJR12" s="52"/>
      <c r="GJS12" s="52"/>
      <c r="GJT12" s="52"/>
      <c r="GJU12" s="52"/>
      <c r="GJV12" s="52"/>
      <c r="GJW12" s="52"/>
      <c r="GJX12" s="52"/>
      <c r="GJY12" s="52"/>
      <c r="GJZ12" s="52"/>
      <c r="GKA12" s="52"/>
      <c r="GKB12" s="52"/>
      <c r="GKC12" s="52"/>
      <c r="GKD12" s="52"/>
      <c r="GKE12" s="52"/>
      <c r="GKF12" s="52"/>
      <c r="GKG12" s="52"/>
      <c r="GKH12" s="52"/>
      <c r="GKI12" s="52"/>
      <c r="GKJ12" s="52"/>
      <c r="GKK12" s="52"/>
      <c r="GKL12" s="52"/>
      <c r="GKM12" s="52"/>
      <c r="GKN12" s="52"/>
      <c r="GKO12" s="52"/>
      <c r="GKP12" s="52"/>
      <c r="GKQ12" s="52"/>
      <c r="GKR12" s="52"/>
      <c r="GKS12" s="52"/>
      <c r="GKT12" s="52"/>
      <c r="GKU12" s="52"/>
      <c r="GKV12" s="52"/>
      <c r="GKW12" s="52"/>
      <c r="GKX12" s="52"/>
      <c r="GKY12" s="52"/>
      <c r="GKZ12" s="52"/>
      <c r="GLA12" s="52"/>
      <c r="GLB12" s="52"/>
      <c r="GLC12" s="52"/>
      <c r="GLD12" s="52"/>
      <c r="GLE12" s="52"/>
      <c r="GLF12" s="52"/>
      <c r="GLG12" s="52"/>
      <c r="GLH12" s="52"/>
      <c r="GLI12" s="52"/>
      <c r="GLJ12" s="52"/>
      <c r="GLK12" s="52"/>
      <c r="GLL12" s="52"/>
      <c r="GLM12" s="52"/>
      <c r="GLN12" s="52"/>
      <c r="GLO12" s="52"/>
      <c r="GLP12" s="52"/>
      <c r="GLQ12" s="52"/>
      <c r="GLR12" s="52"/>
      <c r="GLS12" s="52"/>
      <c r="GLT12" s="52"/>
      <c r="GLU12" s="52"/>
      <c r="GLV12" s="52"/>
      <c r="GLW12" s="52"/>
      <c r="GLX12" s="52"/>
      <c r="GLY12" s="52"/>
      <c r="GLZ12" s="52"/>
      <c r="GMA12" s="52"/>
      <c r="GMB12" s="52"/>
      <c r="GMC12" s="52"/>
      <c r="GMD12" s="52"/>
      <c r="GME12" s="52"/>
      <c r="GMF12" s="52"/>
      <c r="GMG12" s="52"/>
      <c r="GMH12" s="52"/>
      <c r="GMI12" s="52"/>
      <c r="GMJ12" s="52"/>
      <c r="GMK12" s="52"/>
      <c r="GML12" s="52"/>
      <c r="GMM12" s="52"/>
      <c r="GMN12" s="52"/>
      <c r="GMO12" s="52"/>
      <c r="GMP12" s="52"/>
      <c r="GMQ12" s="52"/>
      <c r="GMR12" s="52"/>
      <c r="GMS12" s="52"/>
      <c r="GMT12" s="52"/>
      <c r="GMU12" s="52"/>
      <c r="GMV12" s="52"/>
      <c r="GMW12" s="52"/>
      <c r="GMX12" s="52"/>
      <c r="GMY12" s="52"/>
      <c r="GMZ12" s="52"/>
      <c r="GNA12" s="52"/>
      <c r="GNB12" s="52"/>
      <c r="GNC12" s="52"/>
      <c r="GND12" s="52"/>
      <c r="GNE12" s="52"/>
      <c r="GNF12" s="52"/>
      <c r="GNG12" s="52"/>
      <c r="GNH12" s="52"/>
      <c r="GNI12" s="52"/>
      <c r="GNJ12" s="52"/>
      <c r="GNK12" s="52"/>
      <c r="GNL12" s="52"/>
      <c r="GNM12" s="52"/>
      <c r="GNN12" s="52"/>
      <c r="GNO12" s="52"/>
      <c r="GNP12" s="52"/>
      <c r="GNQ12" s="52"/>
      <c r="GNR12" s="52"/>
      <c r="GNS12" s="52"/>
      <c r="GNT12" s="52"/>
      <c r="GNU12" s="52"/>
      <c r="GNV12" s="52"/>
      <c r="GNW12" s="52"/>
      <c r="GNX12" s="52"/>
      <c r="GNY12" s="52"/>
      <c r="GNZ12" s="52"/>
      <c r="GOA12" s="52"/>
      <c r="GOB12" s="52"/>
      <c r="GOC12" s="52"/>
      <c r="GOD12" s="52"/>
      <c r="GOE12" s="52"/>
      <c r="GOF12" s="52"/>
      <c r="GOG12" s="52"/>
      <c r="GOH12" s="52"/>
      <c r="GOI12" s="52"/>
      <c r="GOJ12" s="52"/>
      <c r="GOK12" s="52"/>
      <c r="GOL12" s="52"/>
      <c r="GOM12" s="52"/>
      <c r="GON12" s="52"/>
      <c r="GOO12" s="52"/>
      <c r="GOP12" s="52"/>
      <c r="GOQ12" s="52"/>
      <c r="GOR12" s="52"/>
      <c r="GOS12" s="52"/>
      <c r="GOT12" s="52"/>
      <c r="GOU12" s="52"/>
      <c r="GOV12" s="52"/>
      <c r="GOW12" s="52"/>
      <c r="GOX12" s="52"/>
      <c r="GOY12" s="52"/>
      <c r="GOZ12" s="52"/>
      <c r="GPA12" s="52"/>
      <c r="GPB12" s="52"/>
      <c r="GPC12" s="52"/>
      <c r="GPD12" s="52"/>
      <c r="GPE12" s="52"/>
      <c r="GPF12" s="52"/>
      <c r="GPG12" s="52"/>
      <c r="GPH12" s="52"/>
      <c r="GPI12" s="52"/>
      <c r="GPJ12" s="52"/>
      <c r="GPK12" s="52"/>
      <c r="GPL12" s="52"/>
      <c r="GPM12" s="52"/>
      <c r="GPN12" s="52"/>
      <c r="GPO12" s="52"/>
      <c r="GPP12" s="52"/>
      <c r="GPQ12" s="52"/>
      <c r="GPR12" s="52"/>
      <c r="GPS12" s="52"/>
      <c r="GPT12" s="52"/>
      <c r="GPU12" s="52"/>
      <c r="GPV12" s="52"/>
      <c r="GPW12" s="52"/>
      <c r="GPX12" s="52"/>
      <c r="GPY12" s="52"/>
      <c r="GPZ12" s="52"/>
      <c r="GQA12" s="52"/>
      <c r="GQB12" s="52"/>
      <c r="GQC12" s="52"/>
      <c r="GQD12" s="52"/>
      <c r="GQE12" s="52"/>
      <c r="GQF12" s="52"/>
      <c r="GQG12" s="52"/>
      <c r="GQH12" s="52"/>
      <c r="GQI12" s="52"/>
      <c r="GQJ12" s="52"/>
      <c r="GQK12" s="52"/>
      <c r="GQL12" s="52"/>
      <c r="GQM12" s="52"/>
      <c r="GQN12" s="52"/>
      <c r="GQO12" s="52"/>
      <c r="GQP12" s="52"/>
      <c r="GQQ12" s="52"/>
      <c r="GQR12" s="52"/>
      <c r="GQS12" s="52"/>
      <c r="GQT12" s="52"/>
      <c r="GQU12" s="52"/>
      <c r="GQV12" s="52"/>
      <c r="GQW12" s="52"/>
      <c r="GQX12" s="52"/>
      <c r="GQY12" s="52"/>
      <c r="GQZ12" s="52"/>
      <c r="GRA12" s="52"/>
      <c r="GRB12" s="52"/>
      <c r="GRC12" s="52"/>
      <c r="GRD12" s="52"/>
      <c r="GRE12" s="52"/>
      <c r="GRF12" s="52"/>
      <c r="GRG12" s="52"/>
      <c r="GRH12" s="52"/>
      <c r="GRI12" s="52"/>
      <c r="GRJ12" s="52"/>
      <c r="GRK12" s="52"/>
      <c r="GRL12" s="52"/>
      <c r="GRM12" s="52"/>
      <c r="GRN12" s="52"/>
      <c r="GRO12" s="52"/>
      <c r="GRP12" s="52"/>
      <c r="GRQ12" s="52"/>
      <c r="GRR12" s="52"/>
      <c r="GRS12" s="52"/>
      <c r="GRT12" s="52"/>
      <c r="GRU12" s="52"/>
      <c r="GRV12" s="52"/>
      <c r="GRW12" s="52"/>
      <c r="GRX12" s="52"/>
      <c r="GRY12" s="52"/>
      <c r="GRZ12" s="52"/>
      <c r="GSA12" s="52"/>
      <c r="GSB12" s="52"/>
      <c r="GSC12" s="52"/>
      <c r="GSD12" s="52"/>
      <c r="GSE12" s="52"/>
      <c r="GSF12" s="52"/>
      <c r="GSG12" s="52"/>
      <c r="GSH12" s="52"/>
      <c r="GSI12" s="52"/>
      <c r="GSJ12" s="52"/>
      <c r="GSK12" s="52"/>
      <c r="GSL12" s="52"/>
      <c r="GSM12" s="52"/>
      <c r="GSN12" s="52"/>
      <c r="GSO12" s="52"/>
      <c r="GSP12" s="52"/>
      <c r="GSQ12" s="52"/>
      <c r="GSR12" s="52"/>
      <c r="GSS12" s="52"/>
      <c r="GST12" s="52"/>
      <c r="GSU12" s="52"/>
      <c r="GSV12" s="52"/>
      <c r="GSW12" s="52"/>
      <c r="GSX12" s="52"/>
      <c r="GSY12" s="52"/>
      <c r="GSZ12" s="52"/>
      <c r="GTA12" s="52"/>
      <c r="GTB12" s="52"/>
      <c r="GTC12" s="52"/>
      <c r="GTD12" s="52"/>
      <c r="GTE12" s="52"/>
      <c r="GTF12" s="52"/>
      <c r="GTG12" s="52"/>
      <c r="GTH12" s="52"/>
      <c r="GTI12" s="52"/>
      <c r="GTJ12" s="52"/>
      <c r="GTK12" s="52"/>
      <c r="GTL12" s="52"/>
      <c r="GTM12" s="52"/>
      <c r="GTN12" s="52"/>
      <c r="GTO12" s="52"/>
      <c r="GTP12" s="52"/>
      <c r="GTQ12" s="52"/>
      <c r="GTR12" s="52"/>
      <c r="GTS12" s="52"/>
      <c r="GTT12" s="52"/>
      <c r="GTU12" s="52"/>
      <c r="GTV12" s="52"/>
      <c r="GTW12" s="52"/>
      <c r="GTX12" s="52"/>
      <c r="GTY12" s="52"/>
      <c r="GTZ12" s="52"/>
      <c r="GUA12" s="52"/>
      <c r="GUB12" s="52"/>
      <c r="GUC12" s="52"/>
      <c r="GUD12" s="52"/>
      <c r="GUE12" s="52"/>
      <c r="GUF12" s="52"/>
      <c r="GUG12" s="52"/>
      <c r="GUH12" s="52"/>
      <c r="GUI12" s="52"/>
      <c r="GUJ12" s="52"/>
      <c r="GUK12" s="52"/>
      <c r="GUL12" s="52"/>
      <c r="GUM12" s="52"/>
      <c r="GUN12" s="52"/>
      <c r="GUO12" s="52"/>
      <c r="GUP12" s="52"/>
      <c r="GUQ12" s="52"/>
      <c r="GUR12" s="52"/>
      <c r="GUS12" s="52"/>
      <c r="GUT12" s="52"/>
      <c r="GUU12" s="52"/>
      <c r="GUV12" s="52"/>
      <c r="GUW12" s="52"/>
      <c r="GUX12" s="52"/>
      <c r="GUY12" s="52"/>
      <c r="GUZ12" s="52"/>
      <c r="GVA12" s="52"/>
      <c r="GVB12" s="52"/>
      <c r="GVC12" s="52"/>
      <c r="GVD12" s="52"/>
      <c r="GVE12" s="52"/>
      <c r="GVF12" s="52"/>
      <c r="GVG12" s="52"/>
      <c r="GVH12" s="52"/>
      <c r="GVI12" s="52"/>
      <c r="GVJ12" s="52"/>
      <c r="GVK12" s="52"/>
      <c r="GVL12" s="52"/>
      <c r="GVM12" s="52"/>
      <c r="GVN12" s="52"/>
      <c r="GVO12" s="52"/>
      <c r="GVP12" s="52"/>
      <c r="GVQ12" s="52"/>
      <c r="GVR12" s="52"/>
      <c r="GVS12" s="52"/>
      <c r="GVT12" s="52"/>
      <c r="GVU12" s="52"/>
      <c r="GVV12" s="52"/>
      <c r="GVW12" s="52"/>
      <c r="GVX12" s="52"/>
      <c r="GVY12" s="52"/>
      <c r="GVZ12" s="52"/>
      <c r="GWA12" s="52"/>
      <c r="GWB12" s="52"/>
      <c r="GWC12" s="52"/>
      <c r="GWD12" s="52"/>
      <c r="GWE12" s="52"/>
      <c r="GWF12" s="52"/>
      <c r="GWG12" s="52"/>
      <c r="GWH12" s="52"/>
      <c r="GWI12" s="52"/>
      <c r="GWJ12" s="52"/>
      <c r="GWK12" s="52"/>
      <c r="GWL12" s="52"/>
      <c r="GWM12" s="52"/>
      <c r="GWN12" s="52"/>
      <c r="GWO12" s="52"/>
      <c r="GWP12" s="52"/>
      <c r="GWQ12" s="52"/>
      <c r="GWR12" s="52"/>
      <c r="GWS12" s="52"/>
      <c r="GWT12" s="52"/>
      <c r="GWU12" s="52"/>
      <c r="GWV12" s="52"/>
      <c r="GWW12" s="52"/>
      <c r="GWX12" s="52"/>
      <c r="GWY12" s="52"/>
      <c r="GWZ12" s="52"/>
      <c r="GXA12" s="52"/>
      <c r="GXB12" s="52"/>
      <c r="GXC12" s="52"/>
      <c r="GXD12" s="52"/>
      <c r="GXE12" s="52"/>
      <c r="GXF12" s="52"/>
      <c r="GXG12" s="52"/>
      <c r="GXH12" s="52"/>
      <c r="GXI12" s="52"/>
      <c r="GXJ12" s="52"/>
      <c r="GXK12" s="52"/>
      <c r="GXL12" s="52"/>
      <c r="GXM12" s="52"/>
      <c r="GXN12" s="52"/>
      <c r="GXO12" s="52"/>
      <c r="GXP12" s="52"/>
      <c r="GXQ12" s="52"/>
      <c r="GXR12" s="52"/>
      <c r="GXS12" s="52"/>
      <c r="GXT12" s="52"/>
      <c r="GXU12" s="52"/>
      <c r="GXV12" s="52"/>
      <c r="GXW12" s="52"/>
      <c r="GXX12" s="52"/>
      <c r="GXY12" s="52"/>
      <c r="GXZ12" s="52"/>
      <c r="GYA12" s="52"/>
      <c r="GYB12" s="52"/>
      <c r="GYC12" s="52"/>
      <c r="GYD12" s="52"/>
      <c r="GYE12" s="52"/>
      <c r="GYF12" s="52"/>
      <c r="GYG12" s="52"/>
      <c r="GYH12" s="52"/>
      <c r="GYI12" s="52"/>
      <c r="GYJ12" s="52"/>
      <c r="GYK12" s="52"/>
      <c r="GYL12" s="52"/>
      <c r="GYM12" s="52"/>
      <c r="GYN12" s="52"/>
      <c r="GYO12" s="52"/>
      <c r="GYP12" s="52"/>
      <c r="GYQ12" s="52"/>
      <c r="GYR12" s="52"/>
      <c r="GYS12" s="52"/>
      <c r="GYT12" s="52"/>
      <c r="GYU12" s="52"/>
      <c r="GYV12" s="52"/>
      <c r="GYW12" s="52"/>
      <c r="GYX12" s="52"/>
      <c r="GYY12" s="52"/>
      <c r="GYZ12" s="52"/>
      <c r="GZA12" s="52"/>
      <c r="GZB12" s="52"/>
      <c r="GZC12" s="52"/>
      <c r="GZD12" s="52"/>
      <c r="GZE12" s="52"/>
      <c r="GZF12" s="52"/>
      <c r="GZG12" s="52"/>
      <c r="GZH12" s="52"/>
      <c r="GZI12" s="52"/>
      <c r="GZJ12" s="52"/>
      <c r="GZK12" s="52"/>
      <c r="GZL12" s="52"/>
      <c r="GZM12" s="52"/>
      <c r="GZN12" s="52"/>
      <c r="GZO12" s="52"/>
      <c r="GZP12" s="52"/>
      <c r="GZQ12" s="52"/>
      <c r="GZR12" s="52"/>
      <c r="GZS12" s="52"/>
      <c r="GZT12" s="52"/>
      <c r="GZU12" s="52"/>
      <c r="GZV12" s="52"/>
      <c r="GZW12" s="52"/>
      <c r="GZX12" s="52"/>
      <c r="GZY12" s="52"/>
      <c r="GZZ12" s="52"/>
      <c r="HAA12" s="52"/>
      <c r="HAB12" s="52"/>
      <c r="HAC12" s="52"/>
      <c r="HAD12" s="52"/>
      <c r="HAE12" s="52"/>
      <c r="HAF12" s="52"/>
      <c r="HAG12" s="52"/>
      <c r="HAH12" s="52"/>
      <c r="HAI12" s="52"/>
      <c r="HAJ12" s="52"/>
      <c r="HAK12" s="52"/>
      <c r="HAL12" s="52"/>
      <c r="HAM12" s="52"/>
      <c r="HAN12" s="52"/>
      <c r="HAO12" s="52"/>
      <c r="HAP12" s="52"/>
      <c r="HAQ12" s="52"/>
      <c r="HAR12" s="52"/>
      <c r="HAS12" s="52"/>
      <c r="HAT12" s="52"/>
      <c r="HAU12" s="52"/>
      <c r="HAV12" s="52"/>
      <c r="HAW12" s="52"/>
      <c r="HAX12" s="52"/>
      <c r="HAY12" s="52"/>
      <c r="HAZ12" s="52"/>
      <c r="HBA12" s="52"/>
      <c r="HBB12" s="52"/>
      <c r="HBC12" s="52"/>
      <c r="HBD12" s="52"/>
      <c r="HBE12" s="52"/>
      <c r="HBF12" s="52"/>
      <c r="HBG12" s="52"/>
      <c r="HBH12" s="52"/>
      <c r="HBI12" s="52"/>
      <c r="HBJ12" s="52"/>
      <c r="HBK12" s="52"/>
      <c r="HBL12" s="52"/>
      <c r="HBM12" s="52"/>
      <c r="HBN12" s="52"/>
      <c r="HBO12" s="52"/>
      <c r="HBP12" s="52"/>
      <c r="HBQ12" s="52"/>
      <c r="HBR12" s="52"/>
      <c r="HBS12" s="52"/>
      <c r="HBT12" s="52"/>
      <c r="HBU12" s="52"/>
      <c r="HBV12" s="52"/>
      <c r="HBW12" s="52"/>
      <c r="HBX12" s="52"/>
      <c r="HBY12" s="52"/>
      <c r="HBZ12" s="52"/>
      <c r="HCA12" s="52"/>
      <c r="HCB12" s="52"/>
      <c r="HCC12" s="52"/>
      <c r="HCD12" s="52"/>
      <c r="HCE12" s="52"/>
      <c r="HCF12" s="52"/>
      <c r="HCG12" s="52"/>
      <c r="HCH12" s="52"/>
      <c r="HCI12" s="52"/>
      <c r="HCJ12" s="52"/>
      <c r="HCK12" s="52"/>
      <c r="HCL12" s="52"/>
      <c r="HCM12" s="52"/>
      <c r="HCN12" s="52"/>
      <c r="HCO12" s="52"/>
      <c r="HCP12" s="52"/>
      <c r="HCQ12" s="52"/>
      <c r="HCR12" s="52"/>
      <c r="HCS12" s="52"/>
      <c r="HCT12" s="52"/>
      <c r="HCU12" s="52"/>
      <c r="HCV12" s="52"/>
      <c r="HCW12" s="52"/>
      <c r="HCX12" s="52"/>
      <c r="HCY12" s="52"/>
      <c r="HCZ12" s="52"/>
      <c r="HDA12" s="52"/>
      <c r="HDB12" s="52"/>
      <c r="HDC12" s="52"/>
      <c r="HDD12" s="52"/>
      <c r="HDE12" s="52"/>
      <c r="HDF12" s="52"/>
      <c r="HDG12" s="52"/>
      <c r="HDH12" s="52"/>
      <c r="HDI12" s="52"/>
      <c r="HDJ12" s="52"/>
      <c r="HDK12" s="52"/>
      <c r="HDL12" s="52"/>
      <c r="HDM12" s="52"/>
      <c r="HDN12" s="52"/>
      <c r="HDO12" s="52"/>
      <c r="HDP12" s="52"/>
      <c r="HDQ12" s="52"/>
      <c r="HDR12" s="52"/>
      <c r="HDS12" s="52"/>
      <c r="HDT12" s="52"/>
      <c r="HDU12" s="52"/>
      <c r="HDV12" s="52"/>
      <c r="HDW12" s="52"/>
      <c r="HDX12" s="52"/>
      <c r="HDY12" s="52"/>
      <c r="HDZ12" s="52"/>
      <c r="HEA12" s="52"/>
      <c r="HEB12" s="52"/>
      <c r="HEC12" s="52"/>
      <c r="HED12" s="52"/>
      <c r="HEE12" s="52"/>
      <c r="HEF12" s="52"/>
      <c r="HEG12" s="52"/>
      <c r="HEH12" s="52"/>
      <c r="HEI12" s="52"/>
      <c r="HEJ12" s="52"/>
      <c r="HEK12" s="52"/>
      <c r="HEL12" s="52"/>
      <c r="HEM12" s="52"/>
      <c r="HEN12" s="52"/>
      <c r="HEO12" s="52"/>
      <c r="HEP12" s="52"/>
      <c r="HEQ12" s="52"/>
      <c r="HER12" s="52"/>
      <c r="HES12" s="52"/>
      <c r="HET12" s="52"/>
      <c r="HEU12" s="52"/>
      <c r="HEV12" s="52"/>
      <c r="HEW12" s="52"/>
      <c r="HEX12" s="52"/>
      <c r="HEY12" s="52"/>
      <c r="HEZ12" s="52"/>
      <c r="HFA12" s="52"/>
      <c r="HFB12" s="52"/>
      <c r="HFC12" s="52"/>
      <c r="HFD12" s="52"/>
      <c r="HFE12" s="52"/>
      <c r="HFF12" s="52"/>
      <c r="HFG12" s="52"/>
      <c r="HFH12" s="52"/>
      <c r="HFI12" s="52"/>
      <c r="HFJ12" s="52"/>
      <c r="HFK12" s="52"/>
      <c r="HFL12" s="52"/>
      <c r="HFM12" s="52"/>
      <c r="HFN12" s="52"/>
      <c r="HFO12" s="52"/>
      <c r="HFP12" s="52"/>
      <c r="HFQ12" s="52"/>
      <c r="HFR12" s="52"/>
      <c r="HFS12" s="52"/>
      <c r="HFT12" s="52"/>
      <c r="HFU12" s="52"/>
      <c r="HFV12" s="52"/>
      <c r="HFW12" s="52"/>
      <c r="HFX12" s="52"/>
      <c r="HFY12" s="52"/>
      <c r="HFZ12" s="52"/>
      <c r="HGA12" s="52"/>
      <c r="HGB12" s="52"/>
      <c r="HGC12" s="52"/>
      <c r="HGD12" s="52"/>
      <c r="HGE12" s="52"/>
      <c r="HGF12" s="52"/>
      <c r="HGG12" s="52"/>
      <c r="HGH12" s="52"/>
      <c r="HGI12" s="52"/>
      <c r="HGJ12" s="52"/>
      <c r="HGK12" s="52"/>
      <c r="HGL12" s="52"/>
      <c r="HGM12" s="52"/>
      <c r="HGN12" s="52"/>
      <c r="HGO12" s="52"/>
      <c r="HGP12" s="52"/>
      <c r="HGQ12" s="52"/>
      <c r="HGR12" s="52"/>
      <c r="HGS12" s="52"/>
      <c r="HGT12" s="52"/>
      <c r="HGU12" s="52"/>
      <c r="HGV12" s="52"/>
      <c r="HGW12" s="52"/>
      <c r="HGX12" s="52"/>
      <c r="HGY12" s="52"/>
      <c r="HGZ12" s="52"/>
      <c r="HHA12" s="52"/>
      <c r="HHB12" s="52"/>
      <c r="HHC12" s="52"/>
      <c r="HHD12" s="52"/>
      <c r="HHE12" s="52"/>
      <c r="HHF12" s="52"/>
      <c r="HHG12" s="52"/>
      <c r="HHH12" s="52"/>
      <c r="HHI12" s="52"/>
      <c r="HHJ12" s="52"/>
      <c r="HHK12" s="52"/>
      <c r="HHL12" s="52"/>
      <c r="HHM12" s="52"/>
      <c r="HHN12" s="52"/>
      <c r="HHO12" s="52"/>
      <c r="HHP12" s="52"/>
      <c r="HHQ12" s="52"/>
      <c r="HHR12" s="52"/>
      <c r="HHS12" s="52"/>
      <c r="HHT12" s="52"/>
      <c r="HHU12" s="52"/>
      <c r="HHV12" s="52"/>
      <c r="HHW12" s="52"/>
      <c r="HHX12" s="52"/>
      <c r="HHY12" s="52"/>
      <c r="HHZ12" s="52"/>
      <c r="HIA12" s="52"/>
      <c r="HIB12" s="52"/>
      <c r="HIC12" s="52"/>
      <c r="HID12" s="52"/>
      <c r="HIE12" s="52"/>
      <c r="HIF12" s="52"/>
      <c r="HIG12" s="52"/>
      <c r="HIH12" s="52"/>
      <c r="HII12" s="52"/>
      <c r="HIJ12" s="52"/>
      <c r="HIK12" s="52"/>
      <c r="HIL12" s="52"/>
      <c r="HIM12" s="52"/>
      <c r="HIN12" s="52"/>
      <c r="HIO12" s="52"/>
      <c r="HIP12" s="52"/>
      <c r="HIQ12" s="52"/>
      <c r="HIR12" s="52"/>
      <c r="HIS12" s="52"/>
      <c r="HIT12" s="52"/>
      <c r="HIU12" s="52"/>
      <c r="HIV12" s="52"/>
      <c r="HIW12" s="52"/>
      <c r="HIX12" s="52"/>
      <c r="HIY12" s="52"/>
      <c r="HIZ12" s="52"/>
      <c r="HJA12" s="52"/>
      <c r="HJB12" s="52"/>
      <c r="HJC12" s="52"/>
      <c r="HJD12" s="52"/>
      <c r="HJE12" s="52"/>
      <c r="HJF12" s="52"/>
      <c r="HJG12" s="52"/>
      <c r="HJH12" s="52"/>
      <c r="HJI12" s="52"/>
      <c r="HJJ12" s="52"/>
      <c r="HJK12" s="52"/>
      <c r="HJL12" s="52"/>
      <c r="HJM12" s="52"/>
      <c r="HJN12" s="52"/>
      <c r="HJO12" s="52"/>
      <c r="HJP12" s="52"/>
      <c r="HJQ12" s="52"/>
      <c r="HJR12" s="52"/>
      <c r="HJS12" s="52"/>
      <c r="HJT12" s="52"/>
      <c r="HJU12" s="52"/>
      <c r="HJV12" s="52"/>
      <c r="HJW12" s="52"/>
      <c r="HJX12" s="52"/>
      <c r="HJY12" s="52"/>
      <c r="HJZ12" s="52"/>
      <c r="HKA12" s="52"/>
      <c r="HKB12" s="52"/>
      <c r="HKC12" s="52"/>
      <c r="HKD12" s="52"/>
      <c r="HKE12" s="52"/>
      <c r="HKF12" s="52"/>
      <c r="HKG12" s="52"/>
      <c r="HKH12" s="52"/>
      <c r="HKI12" s="52"/>
      <c r="HKJ12" s="52"/>
      <c r="HKK12" s="52"/>
      <c r="HKL12" s="52"/>
      <c r="HKM12" s="52"/>
      <c r="HKN12" s="52"/>
      <c r="HKO12" s="52"/>
      <c r="HKP12" s="52"/>
      <c r="HKQ12" s="52"/>
      <c r="HKR12" s="52"/>
      <c r="HKS12" s="52"/>
      <c r="HKT12" s="52"/>
      <c r="HKU12" s="52"/>
      <c r="HKV12" s="52"/>
      <c r="HKW12" s="52"/>
      <c r="HKX12" s="52"/>
      <c r="HKY12" s="52"/>
      <c r="HKZ12" s="52"/>
      <c r="HLA12" s="52"/>
      <c r="HLB12" s="52"/>
      <c r="HLC12" s="52"/>
      <c r="HLD12" s="52"/>
      <c r="HLE12" s="52"/>
      <c r="HLF12" s="52"/>
      <c r="HLG12" s="52"/>
      <c r="HLH12" s="52"/>
      <c r="HLI12" s="52"/>
      <c r="HLJ12" s="52"/>
      <c r="HLK12" s="52"/>
      <c r="HLL12" s="52"/>
      <c r="HLM12" s="52"/>
      <c r="HLN12" s="52"/>
      <c r="HLO12" s="52"/>
      <c r="HLP12" s="52"/>
      <c r="HLQ12" s="52"/>
      <c r="HLR12" s="52"/>
      <c r="HLS12" s="52"/>
      <c r="HLT12" s="52"/>
      <c r="HLU12" s="52"/>
      <c r="HLV12" s="52"/>
      <c r="HLW12" s="52"/>
      <c r="HLX12" s="52"/>
      <c r="HLY12" s="52"/>
      <c r="HLZ12" s="52"/>
      <c r="HMA12" s="52"/>
      <c r="HMB12" s="52"/>
      <c r="HMC12" s="52"/>
      <c r="HMD12" s="52"/>
      <c r="HME12" s="52"/>
      <c r="HMF12" s="52"/>
      <c r="HMG12" s="52"/>
      <c r="HMH12" s="52"/>
      <c r="HMI12" s="52"/>
      <c r="HMJ12" s="52"/>
      <c r="HMK12" s="52"/>
      <c r="HML12" s="52"/>
      <c r="HMM12" s="52"/>
      <c r="HMN12" s="52"/>
      <c r="HMO12" s="52"/>
      <c r="HMP12" s="52"/>
      <c r="HMQ12" s="52"/>
      <c r="HMR12" s="52"/>
      <c r="HMS12" s="52"/>
      <c r="HMT12" s="52"/>
      <c r="HMU12" s="52"/>
      <c r="HMV12" s="52"/>
      <c r="HMW12" s="52"/>
      <c r="HMX12" s="52"/>
      <c r="HMY12" s="52"/>
      <c r="HMZ12" s="52"/>
      <c r="HNA12" s="52"/>
      <c r="HNB12" s="52"/>
      <c r="HNC12" s="52"/>
      <c r="HND12" s="52"/>
      <c r="HNE12" s="52"/>
      <c r="HNF12" s="52"/>
      <c r="HNG12" s="52"/>
      <c r="HNH12" s="52"/>
      <c r="HNI12" s="52"/>
      <c r="HNJ12" s="52"/>
      <c r="HNK12" s="52"/>
      <c r="HNL12" s="52"/>
      <c r="HNM12" s="52"/>
      <c r="HNN12" s="52"/>
      <c r="HNO12" s="52"/>
      <c r="HNP12" s="52"/>
      <c r="HNQ12" s="52"/>
      <c r="HNR12" s="52"/>
      <c r="HNS12" s="52"/>
      <c r="HNT12" s="52"/>
      <c r="HNU12" s="52"/>
      <c r="HNV12" s="52"/>
      <c r="HNW12" s="52"/>
      <c r="HNX12" s="52"/>
      <c r="HNY12" s="52"/>
      <c r="HNZ12" s="52"/>
      <c r="HOA12" s="52"/>
      <c r="HOB12" s="52"/>
      <c r="HOC12" s="52"/>
      <c r="HOD12" s="52"/>
      <c r="HOE12" s="52"/>
      <c r="HOF12" s="52"/>
      <c r="HOG12" s="52"/>
      <c r="HOH12" s="52"/>
      <c r="HOI12" s="52"/>
      <c r="HOJ12" s="52"/>
      <c r="HOK12" s="52"/>
      <c r="HOL12" s="52"/>
      <c r="HOM12" s="52"/>
      <c r="HON12" s="52"/>
      <c r="HOO12" s="52"/>
      <c r="HOP12" s="52"/>
      <c r="HOQ12" s="52"/>
      <c r="HOR12" s="52"/>
      <c r="HOS12" s="52"/>
      <c r="HOT12" s="52"/>
      <c r="HOU12" s="52"/>
      <c r="HOV12" s="52"/>
      <c r="HOW12" s="52"/>
      <c r="HOX12" s="52"/>
      <c r="HOY12" s="52"/>
      <c r="HOZ12" s="52"/>
      <c r="HPA12" s="52"/>
      <c r="HPB12" s="52"/>
      <c r="HPC12" s="52"/>
      <c r="HPD12" s="52"/>
      <c r="HPE12" s="52"/>
      <c r="HPF12" s="52"/>
      <c r="HPG12" s="52"/>
      <c r="HPH12" s="52"/>
      <c r="HPI12" s="52"/>
      <c r="HPJ12" s="52"/>
      <c r="HPK12" s="52"/>
      <c r="HPL12" s="52"/>
      <c r="HPM12" s="52"/>
      <c r="HPN12" s="52"/>
      <c r="HPO12" s="52"/>
      <c r="HPP12" s="52"/>
      <c r="HPQ12" s="52"/>
      <c r="HPR12" s="52"/>
      <c r="HPS12" s="52"/>
      <c r="HPT12" s="52"/>
      <c r="HPU12" s="52"/>
      <c r="HPV12" s="52"/>
      <c r="HPW12" s="52"/>
      <c r="HPX12" s="52"/>
      <c r="HPY12" s="52"/>
      <c r="HPZ12" s="52"/>
      <c r="HQA12" s="52"/>
      <c r="HQB12" s="52"/>
      <c r="HQC12" s="52"/>
      <c r="HQD12" s="52"/>
      <c r="HQE12" s="52"/>
      <c r="HQF12" s="52"/>
      <c r="HQG12" s="52"/>
      <c r="HQH12" s="52"/>
      <c r="HQI12" s="52"/>
      <c r="HQJ12" s="52"/>
      <c r="HQK12" s="52"/>
      <c r="HQL12" s="52"/>
      <c r="HQM12" s="52"/>
      <c r="HQN12" s="52"/>
      <c r="HQO12" s="52"/>
      <c r="HQP12" s="52"/>
      <c r="HQQ12" s="52"/>
      <c r="HQR12" s="52"/>
      <c r="HQS12" s="52"/>
      <c r="HQT12" s="52"/>
      <c r="HQU12" s="52"/>
      <c r="HQV12" s="52"/>
      <c r="HQW12" s="52"/>
      <c r="HQX12" s="52"/>
      <c r="HQY12" s="52"/>
      <c r="HQZ12" s="52"/>
      <c r="HRA12" s="52"/>
      <c r="HRB12" s="52"/>
      <c r="HRC12" s="52"/>
      <c r="HRD12" s="52"/>
      <c r="HRE12" s="52"/>
      <c r="HRF12" s="52"/>
      <c r="HRG12" s="52"/>
      <c r="HRH12" s="52"/>
      <c r="HRI12" s="52"/>
      <c r="HRJ12" s="52"/>
      <c r="HRK12" s="52"/>
      <c r="HRL12" s="52"/>
      <c r="HRM12" s="52"/>
      <c r="HRN12" s="52"/>
      <c r="HRO12" s="52"/>
      <c r="HRP12" s="52"/>
      <c r="HRQ12" s="52"/>
      <c r="HRR12" s="52"/>
      <c r="HRS12" s="52"/>
      <c r="HRT12" s="52"/>
      <c r="HRU12" s="52"/>
      <c r="HRV12" s="52"/>
      <c r="HRW12" s="52"/>
      <c r="HRX12" s="52"/>
      <c r="HRY12" s="52"/>
      <c r="HRZ12" s="52"/>
      <c r="HSA12" s="52"/>
      <c r="HSB12" s="52"/>
      <c r="HSC12" s="52"/>
      <c r="HSD12" s="52"/>
      <c r="HSE12" s="52"/>
      <c r="HSF12" s="52"/>
      <c r="HSG12" s="52"/>
      <c r="HSH12" s="52"/>
      <c r="HSI12" s="52"/>
      <c r="HSJ12" s="52"/>
      <c r="HSK12" s="52"/>
      <c r="HSL12" s="52"/>
      <c r="HSM12" s="52"/>
      <c r="HSN12" s="52"/>
      <c r="HSO12" s="52"/>
      <c r="HSP12" s="52"/>
      <c r="HSQ12" s="52"/>
      <c r="HSR12" s="52"/>
      <c r="HSS12" s="52"/>
      <c r="HST12" s="52"/>
      <c r="HSU12" s="52"/>
      <c r="HSV12" s="52"/>
      <c r="HSW12" s="52"/>
      <c r="HSX12" s="52"/>
      <c r="HSY12" s="52"/>
      <c r="HSZ12" s="52"/>
      <c r="HTA12" s="52"/>
      <c r="HTB12" s="52"/>
      <c r="HTC12" s="52"/>
      <c r="HTD12" s="52"/>
      <c r="HTE12" s="52"/>
      <c r="HTF12" s="52"/>
      <c r="HTG12" s="52"/>
      <c r="HTH12" s="52"/>
      <c r="HTI12" s="52"/>
      <c r="HTJ12" s="52"/>
      <c r="HTK12" s="52"/>
      <c r="HTL12" s="52"/>
      <c r="HTM12" s="52"/>
      <c r="HTN12" s="52"/>
      <c r="HTO12" s="52"/>
      <c r="HTP12" s="52"/>
      <c r="HTQ12" s="52"/>
      <c r="HTR12" s="52"/>
      <c r="HTS12" s="52"/>
      <c r="HTT12" s="52"/>
      <c r="HTU12" s="52"/>
      <c r="HTV12" s="52"/>
      <c r="HTW12" s="52"/>
      <c r="HTX12" s="52"/>
      <c r="HTY12" s="52"/>
      <c r="HTZ12" s="52"/>
      <c r="HUA12" s="52"/>
      <c r="HUB12" s="52"/>
      <c r="HUC12" s="52"/>
      <c r="HUD12" s="52"/>
      <c r="HUE12" s="52"/>
      <c r="HUF12" s="52"/>
      <c r="HUG12" s="52"/>
      <c r="HUH12" s="52"/>
      <c r="HUI12" s="52"/>
      <c r="HUJ12" s="52"/>
      <c r="HUK12" s="52"/>
      <c r="HUL12" s="52"/>
      <c r="HUM12" s="52"/>
      <c r="HUN12" s="52"/>
      <c r="HUO12" s="52"/>
      <c r="HUP12" s="52"/>
      <c r="HUQ12" s="52"/>
      <c r="HUR12" s="52"/>
      <c r="HUS12" s="52"/>
      <c r="HUT12" s="52"/>
      <c r="HUU12" s="52"/>
      <c r="HUV12" s="52"/>
      <c r="HUW12" s="52"/>
      <c r="HUX12" s="52"/>
      <c r="HUY12" s="52"/>
      <c r="HUZ12" s="52"/>
      <c r="HVA12" s="52"/>
      <c r="HVB12" s="52"/>
      <c r="HVC12" s="52"/>
      <c r="HVD12" s="52"/>
      <c r="HVE12" s="52"/>
      <c r="HVF12" s="52"/>
      <c r="HVG12" s="52"/>
      <c r="HVH12" s="52"/>
      <c r="HVI12" s="52"/>
      <c r="HVJ12" s="52"/>
      <c r="HVK12" s="52"/>
      <c r="HVL12" s="52"/>
      <c r="HVM12" s="52"/>
      <c r="HVN12" s="52"/>
      <c r="HVO12" s="52"/>
      <c r="HVP12" s="52"/>
      <c r="HVQ12" s="52"/>
      <c r="HVR12" s="52"/>
      <c r="HVS12" s="52"/>
      <c r="HVT12" s="52"/>
      <c r="HVU12" s="52"/>
      <c r="HVV12" s="52"/>
      <c r="HVW12" s="52"/>
      <c r="HVX12" s="52"/>
      <c r="HVY12" s="52"/>
      <c r="HVZ12" s="52"/>
      <c r="HWA12" s="52"/>
      <c r="HWB12" s="52"/>
      <c r="HWC12" s="52"/>
      <c r="HWD12" s="52"/>
      <c r="HWE12" s="52"/>
      <c r="HWF12" s="52"/>
      <c r="HWG12" s="52"/>
      <c r="HWH12" s="52"/>
      <c r="HWI12" s="52"/>
      <c r="HWJ12" s="52"/>
      <c r="HWK12" s="52"/>
      <c r="HWL12" s="52"/>
      <c r="HWM12" s="52"/>
      <c r="HWN12" s="52"/>
      <c r="HWO12" s="52"/>
      <c r="HWP12" s="52"/>
      <c r="HWQ12" s="52"/>
      <c r="HWR12" s="52"/>
      <c r="HWS12" s="52"/>
      <c r="HWT12" s="52"/>
      <c r="HWU12" s="52"/>
      <c r="HWV12" s="52"/>
      <c r="HWW12" s="52"/>
      <c r="HWX12" s="52"/>
      <c r="HWY12" s="52"/>
      <c r="HWZ12" s="52"/>
      <c r="HXA12" s="52"/>
      <c r="HXB12" s="52"/>
      <c r="HXC12" s="52"/>
      <c r="HXD12" s="52"/>
      <c r="HXE12" s="52"/>
      <c r="HXF12" s="52"/>
      <c r="HXG12" s="52"/>
      <c r="HXH12" s="52"/>
      <c r="HXI12" s="52"/>
      <c r="HXJ12" s="52"/>
      <c r="HXK12" s="52"/>
      <c r="HXL12" s="52"/>
      <c r="HXM12" s="52"/>
      <c r="HXN12" s="52"/>
      <c r="HXO12" s="52"/>
      <c r="HXP12" s="52"/>
      <c r="HXQ12" s="52"/>
      <c r="HXR12" s="52"/>
      <c r="HXS12" s="52"/>
      <c r="HXT12" s="52"/>
      <c r="HXU12" s="52"/>
      <c r="HXV12" s="52"/>
      <c r="HXW12" s="52"/>
      <c r="HXX12" s="52"/>
      <c r="HXY12" s="52"/>
      <c r="HXZ12" s="52"/>
      <c r="HYA12" s="52"/>
      <c r="HYB12" s="52"/>
      <c r="HYC12" s="52"/>
      <c r="HYD12" s="52"/>
      <c r="HYE12" s="52"/>
      <c r="HYF12" s="52"/>
      <c r="HYG12" s="52"/>
      <c r="HYH12" s="52"/>
      <c r="HYI12" s="52"/>
      <c r="HYJ12" s="52"/>
      <c r="HYK12" s="52"/>
      <c r="HYL12" s="52"/>
      <c r="HYM12" s="52"/>
      <c r="HYN12" s="52"/>
      <c r="HYO12" s="52"/>
      <c r="HYP12" s="52"/>
      <c r="HYQ12" s="52"/>
      <c r="HYR12" s="52"/>
      <c r="HYS12" s="52"/>
      <c r="HYT12" s="52"/>
      <c r="HYU12" s="52"/>
      <c r="HYV12" s="52"/>
      <c r="HYW12" s="52"/>
      <c r="HYX12" s="52"/>
      <c r="HYY12" s="52"/>
      <c r="HYZ12" s="52"/>
      <c r="HZA12" s="52"/>
      <c r="HZB12" s="52"/>
      <c r="HZC12" s="52"/>
      <c r="HZD12" s="52"/>
      <c r="HZE12" s="52"/>
      <c r="HZF12" s="52"/>
      <c r="HZG12" s="52"/>
      <c r="HZH12" s="52"/>
      <c r="HZI12" s="52"/>
      <c r="HZJ12" s="52"/>
      <c r="HZK12" s="52"/>
      <c r="HZL12" s="52"/>
      <c r="HZM12" s="52"/>
      <c r="HZN12" s="52"/>
      <c r="HZO12" s="52"/>
      <c r="HZP12" s="52"/>
      <c r="HZQ12" s="52"/>
      <c r="HZR12" s="52"/>
      <c r="HZS12" s="52"/>
      <c r="HZT12" s="52"/>
      <c r="HZU12" s="52"/>
      <c r="HZV12" s="52"/>
      <c r="HZW12" s="52"/>
      <c r="HZX12" s="52"/>
      <c r="HZY12" s="52"/>
      <c r="HZZ12" s="52"/>
      <c r="IAA12" s="52"/>
      <c r="IAB12" s="52"/>
      <c r="IAC12" s="52"/>
      <c r="IAD12" s="52"/>
      <c r="IAE12" s="52"/>
      <c r="IAF12" s="52"/>
      <c r="IAG12" s="52"/>
      <c r="IAH12" s="52"/>
      <c r="IAI12" s="52"/>
      <c r="IAJ12" s="52"/>
      <c r="IAK12" s="52"/>
      <c r="IAL12" s="52"/>
      <c r="IAM12" s="52"/>
      <c r="IAN12" s="52"/>
      <c r="IAO12" s="52"/>
      <c r="IAP12" s="52"/>
      <c r="IAQ12" s="52"/>
      <c r="IAR12" s="52"/>
      <c r="IAS12" s="52"/>
      <c r="IAT12" s="52"/>
      <c r="IAU12" s="52"/>
      <c r="IAV12" s="52"/>
      <c r="IAW12" s="52"/>
      <c r="IAX12" s="52"/>
      <c r="IAY12" s="52"/>
      <c r="IAZ12" s="52"/>
      <c r="IBA12" s="52"/>
      <c r="IBB12" s="52"/>
      <c r="IBC12" s="52"/>
      <c r="IBD12" s="52"/>
      <c r="IBE12" s="52"/>
      <c r="IBF12" s="52"/>
      <c r="IBG12" s="52"/>
      <c r="IBH12" s="52"/>
      <c r="IBI12" s="52"/>
      <c r="IBJ12" s="52"/>
      <c r="IBK12" s="52"/>
      <c r="IBL12" s="52"/>
      <c r="IBM12" s="52"/>
      <c r="IBN12" s="52"/>
      <c r="IBO12" s="52"/>
      <c r="IBP12" s="52"/>
      <c r="IBQ12" s="52"/>
      <c r="IBR12" s="52"/>
      <c r="IBS12" s="52"/>
      <c r="IBT12" s="52"/>
      <c r="IBU12" s="52"/>
      <c r="IBV12" s="52"/>
      <c r="IBW12" s="52"/>
      <c r="IBX12" s="52"/>
      <c r="IBY12" s="52"/>
      <c r="IBZ12" s="52"/>
      <c r="ICA12" s="52"/>
      <c r="ICB12" s="52"/>
      <c r="ICC12" s="52"/>
      <c r="ICD12" s="52"/>
      <c r="ICE12" s="52"/>
      <c r="ICF12" s="52"/>
      <c r="ICG12" s="52"/>
      <c r="ICH12" s="52"/>
      <c r="ICI12" s="52"/>
      <c r="ICJ12" s="52"/>
      <c r="ICK12" s="52"/>
      <c r="ICL12" s="52"/>
      <c r="ICM12" s="52"/>
      <c r="ICN12" s="52"/>
      <c r="ICO12" s="52"/>
      <c r="ICP12" s="52"/>
      <c r="ICQ12" s="52"/>
      <c r="ICR12" s="52"/>
      <c r="ICS12" s="52"/>
      <c r="ICT12" s="52"/>
      <c r="ICU12" s="52"/>
      <c r="ICV12" s="52"/>
      <c r="ICW12" s="52"/>
      <c r="ICX12" s="52"/>
      <c r="ICY12" s="52"/>
      <c r="ICZ12" s="52"/>
      <c r="IDA12" s="52"/>
      <c r="IDB12" s="52"/>
      <c r="IDC12" s="52"/>
      <c r="IDD12" s="52"/>
      <c r="IDE12" s="52"/>
      <c r="IDF12" s="52"/>
      <c r="IDG12" s="52"/>
      <c r="IDH12" s="52"/>
      <c r="IDI12" s="52"/>
      <c r="IDJ12" s="52"/>
      <c r="IDK12" s="52"/>
      <c r="IDL12" s="52"/>
      <c r="IDM12" s="52"/>
      <c r="IDN12" s="52"/>
      <c r="IDO12" s="52"/>
      <c r="IDP12" s="52"/>
      <c r="IDQ12" s="52"/>
      <c r="IDR12" s="52"/>
      <c r="IDS12" s="52"/>
      <c r="IDT12" s="52"/>
      <c r="IDU12" s="52"/>
      <c r="IDV12" s="52"/>
      <c r="IDW12" s="52"/>
      <c r="IDX12" s="52"/>
      <c r="IDY12" s="52"/>
      <c r="IDZ12" s="52"/>
      <c r="IEA12" s="52"/>
      <c r="IEB12" s="52"/>
      <c r="IEC12" s="52"/>
      <c r="IED12" s="52"/>
      <c r="IEE12" s="52"/>
      <c r="IEF12" s="52"/>
      <c r="IEG12" s="52"/>
      <c r="IEH12" s="52"/>
      <c r="IEI12" s="52"/>
      <c r="IEJ12" s="52"/>
      <c r="IEK12" s="52"/>
      <c r="IEL12" s="52"/>
      <c r="IEM12" s="52"/>
      <c r="IEN12" s="52"/>
      <c r="IEO12" s="52"/>
      <c r="IEP12" s="52"/>
      <c r="IEQ12" s="52"/>
      <c r="IER12" s="52"/>
      <c r="IES12" s="52"/>
      <c r="IET12" s="52"/>
      <c r="IEU12" s="52"/>
      <c r="IEV12" s="52"/>
      <c r="IEW12" s="52"/>
      <c r="IEX12" s="52"/>
      <c r="IEY12" s="52"/>
      <c r="IEZ12" s="52"/>
      <c r="IFA12" s="52"/>
      <c r="IFB12" s="52"/>
      <c r="IFC12" s="52"/>
      <c r="IFD12" s="52"/>
      <c r="IFE12" s="52"/>
      <c r="IFF12" s="52"/>
      <c r="IFG12" s="52"/>
      <c r="IFH12" s="52"/>
      <c r="IFI12" s="52"/>
      <c r="IFJ12" s="52"/>
      <c r="IFK12" s="52"/>
      <c r="IFL12" s="52"/>
      <c r="IFM12" s="52"/>
      <c r="IFN12" s="52"/>
      <c r="IFO12" s="52"/>
      <c r="IFP12" s="52"/>
      <c r="IFQ12" s="52"/>
      <c r="IFR12" s="52"/>
      <c r="IFS12" s="52"/>
      <c r="IFT12" s="52"/>
      <c r="IFU12" s="52"/>
      <c r="IFV12" s="52"/>
      <c r="IFW12" s="52"/>
      <c r="IFX12" s="52"/>
      <c r="IFY12" s="52"/>
      <c r="IFZ12" s="52"/>
      <c r="IGA12" s="52"/>
      <c r="IGB12" s="52"/>
      <c r="IGC12" s="52"/>
      <c r="IGD12" s="52"/>
      <c r="IGE12" s="52"/>
      <c r="IGF12" s="52"/>
      <c r="IGG12" s="52"/>
      <c r="IGH12" s="52"/>
      <c r="IGI12" s="52"/>
      <c r="IGJ12" s="52"/>
      <c r="IGK12" s="52"/>
      <c r="IGL12" s="52"/>
      <c r="IGM12" s="52"/>
      <c r="IGN12" s="52"/>
      <c r="IGO12" s="52"/>
      <c r="IGP12" s="52"/>
      <c r="IGQ12" s="52"/>
      <c r="IGR12" s="52"/>
      <c r="IGS12" s="52"/>
      <c r="IGT12" s="52"/>
      <c r="IGU12" s="52"/>
      <c r="IGV12" s="52"/>
      <c r="IGW12" s="52"/>
      <c r="IGX12" s="52"/>
      <c r="IGY12" s="52"/>
      <c r="IGZ12" s="52"/>
      <c r="IHA12" s="52"/>
      <c r="IHB12" s="52"/>
      <c r="IHC12" s="52"/>
      <c r="IHD12" s="52"/>
      <c r="IHE12" s="52"/>
      <c r="IHF12" s="52"/>
      <c r="IHG12" s="52"/>
      <c r="IHH12" s="52"/>
      <c r="IHI12" s="52"/>
      <c r="IHJ12" s="52"/>
      <c r="IHK12" s="52"/>
      <c r="IHL12" s="52"/>
      <c r="IHM12" s="52"/>
      <c r="IHN12" s="52"/>
      <c r="IHO12" s="52"/>
      <c r="IHP12" s="52"/>
      <c r="IHQ12" s="52"/>
      <c r="IHR12" s="52"/>
      <c r="IHS12" s="52"/>
      <c r="IHT12" s="52"/>
      <c r="IHU12" s="52"/>
      <c r="IHV12" s="52"/>
      <c r="IHW12" s="52"/>
      <c r="IHX12" s="52"/>
      <c r="IHY12" s="52"/>
      <c r="IHZ12" s="52"/>
      <c r="IIA12" s="52"/>
      <c r="IIB12" s="52"/>
      <c r="IIC12" s="52"/>
      <c r="IID12" s="52"/>
      <c r="IIE12" s="52"/>
      <c r="IIF12" s="52"/>
      <c r="IIG12" s="52"/>
      <c r="IIH12" s="52"/>
      <c r="III12" s="52"/>
      <c r="IIJ12" s="52"/>
      <c r="IIK12" s="52"/>
      <c r="IIL12" s="52"/>
      <c r="IIM12" s="52"/>
      <c r="IIN12" s="52"/>
      <c r="IIO12" s="52"/>
      <c r="IIP12" s="52"/>
      <c r="IIQ12" s="52"/>
      <c r="IIR12" s="52"/>
      <c r="IIS12" s="52"/>
      <c r="IIT12" s="52"/>
      <c r="IIU12" s="52"/>
      <c r="IIV12" s="52"/>
      <c r="IIW12" s="52"/>
      <c r="IIX12" s="52"/>
      <c r="IIY12" s="52"/>
      <c r="IIZ12" s="52"/>
      <c r="IJA12" s="52"/>
      <c r="IJB12" s="52"/>
      <c r="IJC12" s="52"/>
      <c r="IJD12" s="52"/>
      <c r="IJE12" s="52"/>
      <c r="IJF12" s="52"/>
      <c r="IJG12" s="52"/>
      <c r="IJH12" s="52"/>
      <c r="IJI12" s="52"/>
      <c r="IJJ12" s="52"/>
      <c r="IJK12" s="52"/>
      <c r="IJL12" s="52"/>
      <c r="IJM12" s="52"/>
      <c r="IJN12" s="52"/>
      <c r="IJO12" s="52"/>
      <c r="IJP12" s="52"/>
      <c r="IJQ12" s="52"/>
      <c r="IJR12" s="52"/>
      <c r="IJS12" s="52"/>
      <c r="IJT12" s="52"/>
      <c r="IJU12" s="52"/>
      <c r="IJV12" s="52"/>
      <c r="IJW12" s="52"/>
      <c r="IJX12" s="52"/>
      <c r="IJY12" s="52"/>
      <c r="IJZ12" s="52"/>
      <c r="IKA12" s="52"/>
      <c r="IKB12" s="52"/>
      <c r="IKC12" s="52"/>
      <c r="IKD12" s="52"/>
      <c r="IKE12" s="52"/>
      <c r="IKF12" s="52"/>
      <c r="IKG12" s="52"/>
      <c r="IKH12" s="52"/>
      <c r="IKI12" s="52"/>
      <c r="IKJ12" s="52"/>
      <c r="IKK12" s="52"/>
      <c r="IKL12" s="52"/>
      <c r="IKM12" s="52"/>
      <c r="IKN12" s="52"/>
      <c r="IKO12" s="52"/>
      <c r="IKP12" s="52"/>
      <c r="IKQ12" s="52"/>
      <c r="IKR12" s="52"/>
      <c r="IKS12" s="52"/>
      <c r="IKT12" s="52"/>
      <c r="IKU12" s="52"/>
      <c r="IKV12" s="52"/>
      <c r="IKW12" s="52"/>
      <c r="IKX12" s="52"/>
      <c r="IKY12" s="52"/>
      <c r="IKZ12" s="52"/>
      <c r="ILA12" s="52"/>
      <c r="ILB12" s="52"/>
      <c r="ILC12" s="52"/>
      <c r="ILD12" s="52"/>
      <c r="ILE12" s="52"/>
      <c r="ILF12" s="52"/>
      <c r="ILG12" s="52"/>
      <c r="ILH12" s="52"/>
      <c r="ILI12" s="52"/>
      <c r="ILJ12" s="52"/>
      <c r="ILK12" s="52"/>
      <c r="ILL12" s="52"/>
      <c r="ILM12" s="52"/>
      <c r="ILN12" s="52"/>
      <c r="ILO12" s="52"/>
      <c r="ILP12" s="52"/>
      <c r="ILQ12" s="52"/>
      <c r="ILR12" s="52"/>
      <c r="ILS12" s="52"/>
      <c r="ILT12" s="52"/>
      <c r="ILU12" s="52"/>
      <c r="ILV12" s="52"/>
      <c r="ILW12" s="52"/>
      <c r="ILX12" s="52"/>
      <c r="ILY12" s="52"/>
      <c r="ILZ12" s="52"/>
      <c r="IMA12" s="52"/>
      <c r="IMB12" s="52"/>
      <c r="IMC12" s="52"/>
      <c r="IMD12" s="52"/>
      <c r="IME12" s="52"/>
      <c r="IMF12" s="52"/>
      <c r="IMG12" s="52"/>
      <c r="IMH12" s="52"/>
      <c r="IMI12" s="52"/>
      <c r="IMJ12" s="52"/>
      <c r="IMK12" s="52"/>
      <c r="IML12" s="52"/>
      <c r="IMM12" s="52"/>
      <c r="IMN12" s="52"/>
      <c r="IMO12" s="52"/>
      <c r="IMP12" s="52"/>
      <c r="IMQ12" s="52"/>
      <c r="IMR12" s="52"/>
      <c r="IMS12" s="52"/>
      <c r="IMT12" s="52"/>
      <c r="IMU12" s="52"/>
      <c r="IMV12" s="52"/>
      <c r="IMW12" s="52"/>
      <c r="IMX12" s="52"/>
      <c r="IMY12" s="52"/>
      <c r="IMZ12" s="52"/>
      <c r="INA12" s="52"/>
      <c r="INB12" s="52"/>
      <c r="INC12" s="52"/>
      <c r="IND12" s="52"/>
      <c r="INE12" s="52"/>
      <c r="INF12" s="52"/>
      <c r="ING12" s="52"/>
      <c r="INH12" s="52"/>
      <c r="INI12" s="52"/>
      <c r="INJ12" s="52"/>
      <c r="INK12" s="52"/>
      <c r="INL12" s="52"/>
      <c r="INM12" s="52"/>
      <c r="INN12" s="52"/>
      <c r="INO12" s="52"/>
      <c r="INP12" s="52"/>
      <c r="INQ12" s="52"/>
      <c r="INR12" s="52"/>
      <c r="INS12" s="52"/>
      <c r="INT12" s="52"/>
      <c r="INU12" s="52"/>
      <c r="INV12" s="52"/>
      <c r="INW12" s="52"/>
      <c r="INX12" s="52"/>
      <c r="INY12" s="52"/>
      <c r="INZ12" s="52"/>
      <c r="IOA12" s="52"/>
      <c r="IOB12" s="52"/>
      <c r="IOC12" s="52"/>
      <c r="IOD12" s="52"/>
      <c r="IOE12" s="52"/>
      <c r="IOF12" s="52"/>
      <c r="IOG12" s="52"/>
      <c r="IOH12" s="52"/>
      <c r="IOI12" s="52"/>
      <c r="IOJ12" s="52"/>
      <c r="IOK12" s="52"/>
      <c r="IOL12" s="52"/>
      <c r="IOM12" s="52"/>
      <c r="ION12" s="52"/>
      <c r="IOO12" s="52"/>
      <c r="IOP12" s="52"/>
      <c r="IOQ12" s="52"/>
      <c r="IOR12" s="52"/>
      <c r="IOS12" s="52"/>
      <c r="IOT12" s="52"/>
      <c r="IOU12" s="52"/>
      <c r="IOV12" s="52"/>
      <c r="IOW12" s="52"/>
      <c r="IOX12" s="52"/>
      <c r="IOY12" s="52"/>
      <c r="IOZ12" s="52"/>
      <c r="IPA12" s="52"/>
      <c r="IPB12" s="52"/>
      <c r="IPC12" s="52"/>
      <c r="IPD12" s="52"/>
      <c r="IPE12" s="52"/>
      <c r="IPF12" s="52"/>
      <c r="IPG12" s="52"/>
      <c r="IPH12" s="52"/>
      <c r="IPI12" s="52"/>
      <c r="IPJ12" s="52"/>
      <c r="IPK12" s="52"/>
      <c r="IPL12" s="52"/>
      <c r="IPM12" s="52"/>
      <c r="IPN12" s="52"/>
      <c r="IPO12" s="52"/>
      <c r="IPP12" s="52"/>
      <c r="IPQ12" s="52"/>
      <c r="IPR12" s="52"/>
      <c r="IPS12" s="52"/>
      <c r="IPT12" s="52"/>
      <c r="IPU12" s="52"/>
      <c r="IPV12" s="52"/>
      <c r="IPW12" s="52"/>
      <c r="IPX12" s="52"/>
      <c r="IPY12" s="52"/>
      <c r="IPZ12" s="52"/>
      <c r="IQA12" s="52"/>
      <c r="IQB12" s="52"/>
      <c r="IQC12" s="52"/>
      <c r="IQD12" s="52"/>
      <c r="IQE12" s="52"/>
      <c r="IQF12" s="52"/>
      <c r="IQG12" s="52"/>
      <c r="IQH12" s="52"/>
      <c r="IQI12" s="52"/>
      <c r="IQJ12" s="52"/>
      <c r="IQK12" s="52"/>
      <c r="IQL12" s="52"/>
      <c r="IQM12" s="52"/>
      <c r="IQN12" s="52"/>
      <c r="IQO12" s="52"/>
      <c r="IQP12" s="52"/>
      <c r="IQQ12" s="52"/>
      <c r="IQR12" s="52"/>
      <c r="IQS12" s="52"/>
      <c r="IQT12" s="52"/>
      <c r="IQU12" s="52"/>
      <c r="IQV12" s="52"/>
      <c r="IQW12" s="52"/>
      <c r="IQX12" s="52"/>
      <c r="IQY12" s="52"/>
      <c r="IQZ12" s="52"/>
      <c r="IRA12" s="52"/>
      <c r="IRB12" s="52"/>
      <c r="IRC12" s="52"/>
      <c r="IRD12" s="52"/>
      <c r="IRE12" s="52"/>
      <c r="IRF12" s="52"/>
      <c r="IRG12" s="52"/>
      <c r="IRH12" s="52"/>
      <c r="IRI12" s="52"/>
      <c r="IRJ12" s="52"/>
      <c r="IRK12" s="52"/>
      <c r="IRL12" s="52"/>
      <c r="IRM12" s="52"/>
      <c r="IRN12" s="52"/>
      <c r="IRO12" s="52"/>
      <c r="IRP12" s="52"/>
      <c r="IRQ12" s="52"/>
      <c r="IRR12" s="52"/>
      <c r="IRS12" s="52"/>
      <c r="IRT12" s="52"/>
      <c r="IRU12" s="52"/>
      <c r="IRV12" s="52"/>
      <c r="IRW12" s="52"/>
      <c r="IRX12" s="52"/>
      <c r="IRY12" s="52"/>
      <c r="IRZ12" s="52"/>
      <c r="ISA12" s="52"/>
      <c r="ISB12" s="52"/>
      <c r="ISC12" s="52"/>
      <c r="ISD12" s="52"/>
      <c r="ISE12" s="52"/>
      <c r="ISF12" s="52"/>
      <c r="ISG12" s="52"/>
      <c r="ISH12" s="52"/>
      <c r="ISI12" s="52"/>
      <c r="ISJ12" s="52"/>
      <c r="ISK12" s="52"/>
      <c r="ISL12" s="52"/>
      <c r="ISM12" s="52"/>
      <c r="ISN12" s="52"/>
      <c r="ISO12" s="52"/>
      <c r="ISP12" s="52"/>
      <c r="ISQ12" s="52"/>
      <c r="ISR12" s="52"/>
      <c r="ISS12" s="52"/>
      <c r="IST12" s="52"/>
      <c r="ISU12" s="52"/>
      <c r="ISV12" s="52"/>
      <c r="ISW12" s="52"/>
      <c r="ISX12" s="52"/>
      <c r="ISY12" s="52"/>
      <c r="ISZ12" s="52"/>
      <c r="ITA12" s="52"/>
      <c r="ITB12" s="52"/>
      <c r="ITC12" s="52"/>
      <c r="ITD12" s="52"/>
      <c r="ITE12" s="52"/>
      <c r="ITF12" s="52"/>
      <c r="ITG12" s="52"/>
      <c r="ITH12" s="52"/>
      <c r="ITI12" s="52"/>
      <c r="ITJ12" s="52"/>
      <c r="ITK12" s="52"/>
      <c r="ITL12" s="52"/>
      <c r="ITM12" s="52"/>
      <c r="ITN12" s="52"/>
      <c r="ITO12" s="52"/>
      <c r="ITP12" s="52"/>
      <c r="ITQ12" s="52"/>
      <c r="ITR12" s="52"/>
      <c r="ITS12" s="52"/>
      <c r="ITT12" s="52"/>
      <c r="ITU12" s="52"/>
      <c r="ITV12" s="52"/>
      <c r="ITW12" s="52"/>
      <c r="ITX12" s="52"/>
      <c r="ITY12" s="52"/>
      <c r="ITZ12" s="52"/>
      <c r="IUA12" s="52"/>
      <c r="IUB12" s="52"/>
      <c r="IUC12" s="52"/>
      <c r="IUD12" s="52"/>
      <c r="IUE12" s="52"/>
      <c r="IUF12" s="52"/>
      <c r="IUG12" s="52"/>
      <c r="IUH12" s="52"/>
      <c r="IUI12" s="52"/>
      <c r="IUJ12" s="52"/>
      <c r="IUK12" s="52"/>
      <c r="IUL12" s="52"/>
      <c r="IUM12" s="52"/>
      <c r="IUN12" s="52"/>
      <c r="IUO12" s="52"/>
      <c r="IUP12" s="52"/>
      <c r="IUQ12" s="52"/>
      <c r="IUR12" s="52"/>
      <c r="IUS12" s="52"/>
      <c r="IUT12" s="52"/>
      <c r="IUU12" s="52"/>
      <c r="IUV12" s="52"/>
      <c r="IUW12" s="52"/>
      <c r="IUX12" s="52"/>
      <c r="IUY12" s="52"/>
      <c r="IUZ12" s="52"/>
      <c r="IVA12" s="52"/>
      <c r="IVB12" s="52"/>
      <c r="IVC12" s="52"/>
      <c r="IVD12" s="52"/>
      <c r="IVE12" s="52"/>
      <c r="IVF12" s="52"/>
      <c r="IVG12" s="52"/>
      <c r="IVH12" s="52"/>
      <c r="IVI12" s="52"/>
      <c r="IVJ12" s="52"/>
      <c r="IVK12" s="52"/>
      <c r="IVL12" s="52"/>
      <c r="IVM12" s="52"/>
      <c r="IVN12" s="52"/>
      <c r="IVO12" s="52"/>
      <c r="IVP12" s="52"/>
      <c r="IVQ12" s="52"/>
      <c r="IVR12" s="52"/>
      <c r="IVS12" s="52"/>
      <c r="IVT12" s="52"/>
      <c r="IVU12" s="52"/>
      <c r="IVV12" s="52"/>
      <c r="IVW12" s="52"/>
      <c r="IVX12" s="52"/>
      <c r="IVY12" s="52"/>
      <c r="IVZ12" s="52"/>
      <c r="IWA12" s="52"/>
      <c r="IWB12" s="52"/>
      <c r="IWC12" s="52"/>
      <c r="IWD12" s="52"/>
      <c r="IWE12" s="52"/>
      <c r="IWF12" s="52"/>
      <c r="IWG12" s="52"/>
      <c r="IWH12" s="52"/>
      <c r="IWI12" s="52"/>
      <c r="IWJ12" s="52"/>
      <c r="IWK12" s="52"/>
      <c r="IWL12" s="52"/>
      <c r="IWM12" s="52"/>
      <c r="IWN12" s="52"/>
      <c r="IWO12" s="52"/>
      <c r="IWP12" s="52"/>
      <c r="IWQ12" s="52"/>
      <c r="IWR12" s="52"/>
      <c r="IWS12" s="52"/>
      <c r="IWT12" s="52"/>
      <c r="IWU12" s="52"/>
      <c r="IWV12" s="52"/>
      <c r="IWW12" s="52"/>
      <c r="IWX12" s="52"/>
      <c r="IWY12" s="52"/>
      <c r="IWZ12" s="52"/>
      <c r="IXA12" s="52"/>
      <c r="IXB12" s="52"/>
      <c r="IXC12" s="52"/>
      <c r="IXD12" s="52"/>
      <c r="IXE12" s="52"/>
      <c r="IXF12" s="52"/>
      <c r="IXG12" s="52"/>
      <c r="IXH12" s="52"/>
      <c r="IXI12" s="52"/>
      <c r="IXJ12" s="52"/>
      <c r="IXK12" s="52"/>
      <c r="IXL12" s="52"/>
      <c r="IXM12" s="52"/>
      <c r="IXN12" s="52"/>
      <c r="IXO12" s="52"/>
      <c r="IXP12" s="52"/>
      <c r="IXQ12" s="52"/>
      <c r="IXR12" s="52"/>
      <c r="IXS12" s="52"/>
      <c r="IXT12" s="52"/>
      <c r="IXU12" s="52"/>
      <c r="IXV12" s="52"/>
      <c r="IXW12" s="52"/>
      <c r="IXX12" s="52"/>
      <c r="IXY12" s="52"/>
      <c r="IXZ12" s="52"/>
      <c r="IYA12" s="52"/>
      <c r="IYB12" s="52"/>
      <c r="IYC12" s="52"/>
      <c r="IYD12" s="52"/>
      <c r="IYE12" s="52"/>
      <c r="IYF12" s="52"/>
      <c r="IYG12" s="52"/>
      <c r="IYH12" s="52"/>
      <c r="IYI12" s="52"/>
      <c r="IYJ12" s="52"/>
      <c r="IYK12" s="52"/>
      <c r="IYL12" s="52"/>
      <c r="IYM12" s="52"/>
      <c r="IYN12" s="52"/>
      <c r="IYO12" s="52"/>
      <c r="IYP12" s="52"/>
      <c r="IYQ12" s="52"/>
      <c r="IYR12" s="52"/>
      <c r="IYS12" s="52"/>
      <c r="IYT12" s="52"/>
      <c r="IYU12" s="52"/>
      <c r="IYV12" s="52"/>
      <c r="IYW12" s="52"/>
      <c r="IYX12" s="52"/>
      <c r="IYY12" s="52"/>
      <c r="IYZ12" s="52"/>
      <c r="IZA12" s="52"/>
      <c r="IZB12" s="52"/>
      <c r="IZC12" s="52"/>
      <c r="IZD12" s="52"/>
      <c r="IZE12" s="52"/>
      <c r="IZF12" s="52"/>
      <c r="IZG12" s="52"/>
      <c r="IZH12" s="52"/>
      <c r="IZI12" s="52"/>
      <c r="IZJ12" s="52"/>
      <c r="IZK12" s="52"/>
      <c r="IZL12" s="52"/>
      <c r="IZM12" s="52"/>
      <c r="IZN12" s="52"/>
      <c r="IZO12" s="52"/>
      <c r="IZP12" s="52"/>
      <c r="IZQ12" s="52"/>
      <c r="IZR12" s="52"/>
      <c r="IZS12" s="52"/>
      <c r="IZT12" s="52"/>
      <c r="IZU12" s="52"/>
      <c r="IZV12" s="52"/>
      <c r="IZW12" s="52"/>
      <c r="IZX12" s="52"/>
      <c r="IZY12" s="52"/>
      <c r="IZZ12" s="52"/>
      <c r="JAA12" s="52"/>
      <c r="JAB12" s="52"/>
      <c r="JAC12" s="52"/>
      <c r="JAD12" s="52"/>
      <c r="JAE12" s="52"/>
      <c r="JAF12" s="52"/>
      <c r="JAG12" s="52"/>
      <c r="JAH12" s="52"/>
      <c r="JAI12" s="52"/>
      <c r="JAJ12" s="52"/>
      <c r="JAK12" s="52"/>
      <c r="JAL12" s="52"/>
      <c r="JAM12" s="52"/>
      <c r="JAN12" s="52"/>
      <c r="JAO12" s="52"/>
      <c r="JAP12" s="52"/>
      <c r="JAQ12" s="52"/>
      <c r="JAR12" s="52"/>
      <c r="JAS12" s="52"/>
      <c r="JAT12" s="52"/>
      <c r="JAU12" s="52"/>
      <c r="JAV12" s="52"/>
      <c r="JAW12" s="52"/>
      <c r="JAX12" s="52"/>
      <c r="JAY12" s="52"/>
      <c r="JAZ12" s="52"/>
      <c r="JBA12" s="52"/>
      <c r="JBB12" s="52"/>
      <c r="JBC12" s="52"/>
      <c r="JBD12" s="52"/>
      <c r="JBE12" s="52"/>
      <c r="JBF12" s="52"/>
      <c r="JBG12" s="52"/>
      <c r="JBH12" s="52"/>
      <c r="JBI12" s="52"/>
      <c r="JBJ12" s="52"/>
      <c r="JBK12" s="52"/>
      <c r="JBL12" s="52"/>
      <c r="JBM12" s="52"/>
      <c r="JBN12" s="52"/>
      <c r="JBO12" s="52"/>
      <c r="JBP12" s="52"/>
      <c r="JBQ12" s="52"/>
      <c r="JBR12" s="52"/>
      <c r="JBS12" s="52"/>
      <c r="JBT12" s="52"/>
      <c r="JBU12" s="52"/>
      <c r="JBV12" s="52"/>
      <c r="JBW12" s="52"/>
      <c r="JBX12" s="52"/>
      <c r="JBY12" s="52"/>
      <c r="JBZ12" s="52"/>
      <c r="JCA12" s="52"/>
      <c r="JCB12" s="52"/>
      <c r="JCC12" s="52"/>
      <c r="JCD12" s="52"/>
      <c r="JCE12" s="52"/>
      <c r="JCF12" s="52"/>
      <c r="JCG12" s="52"/>
      <c r="JCH12" s="52"/>
      <c r="JCI12" s="52"/>
      <c r="JCJ12" s="52"/>
      <c r="JCK12" s="52"/>
      <c r="JCL12" s="52"/>
      <c r="JCM12" s="52"/>
      <c r="JCN12" s="52"/>
      <c r="JCO12" s="52"/>
      <c r="JCP12" s="52"/>
      <c r="JCQ12" s="52"/>
      <c r="JCR12" s="52"/>
      <c r="JCS12" s="52"/>
      <c r="JCT12" s="52"/>
      <c r="JCU12" s="52"/>
      <c r="JCV12" s="52"/>
      <c r="JCW12" s="52"/>
      <c r="JCX12" s="52"/>
      <c r="JCY12" s="52"/>
      <c r="JCZ12" s="52"/>
      <c r="JDA12" s="52"/>
      <c r="JDB12" s="52"/>
      <c r="JDC12" s="52"/>
      <c r="JDD12" s="52"/>
      <c r="JDE12" s="52"/>
      <c r="JDF12" s="52"/>
      <c r="JDG12" s="52"/>
      <c r="JDH12" s="52"/>
      <c r="JDI12" s="52"/>
      <c r="JDJ12" s="52"/>
      <c r="JDK12" s="52"/>
      <c r="JDL12" s="52"/>
      <c r="JDM12" s="52"/>
      <c r="JDN12" s="52"/>
      <c r="JDO12" s="52"/>
      <c r="JDP12" s="52"/>
      <c r="JDQ12" s="52"/>
      <c r="JDR12" s="52"/>
      <c r="JDS12" s="52"/>
      <c r="JDT12" s="52"/>
      <c r="JDU12" s="52"/>
      <c r="JDV12" s="52"/>
      <c r="JDW12" s="52"/>
      <c r="JDX12" s="52"/>
      <c r="JDY12" s="52"/>
      <c r="JDZ12" s="52"/>
      <c r="JEA12" s="52"/>
      <c r="JEB12" s="52"/>
      <c r="JEC12" s="52"/>
      <c r="JED12" s="52"/>
      <c r="JEE12" s="52"/>
      <c r="JEF12" s="52"/>
      <c r="JEG12" s="52"/>
      <c r="JEH12" s="52"/>
      <c r="JEI12" s="52"/>
      <c r="JEJ12" s="52"/>
      <c r="JEK12" s="52"/>
      <c r="JEL12" s="52"/>
      <c r="JEM12" s="52"/>
      <c r="JEN12" s="52"/>
      <c r="JEO12" s="52"/>
      <c r="JEP12" s="52"/>
      <c r="JEQ12" s="52"/>
      <c r="JER12" s="52"/>
      <c r="JES12" s="52"/>
      <c r="JET12" s="52"/>
      <c r="JEU12" s="52"/>
      <c r="JEV12" s="52"/>
      <c r="JEW12" s="52"/>
      <c r="JEX12" s="52"/>
      <c r="JEY12" s="52"/>
      <c r="JEZ12" s="52"/>
      <c r="JFA12" s="52"/>
      <c r="JFB12" s="52"/>
      <c r="JFC12" s="52"/>
      <c r="JFD12" s="52"/>
      <c r="JFE12" s="52"/>
      <c r="JFF12" s="52"/>
      <c r="JFG12" s="52"/>
      <c r="JFH12" s="52"/>
      <c r="JFI12" s="52"/>
      <c r="JFJ12" s="52"/>
      <c r="JFK12" s="52"/>
      <c r="JFL12" s="52"/>
      <c r="JFM12" s="52"/>
      <c r="JFN12" s="52"/>
      <c r="JFO12" s="52"/>
      <c r="JFP12" s="52"/>
      <c r="JFQ12" s="52"/>
      <c r="JFR12" s="52"/>
      <c r="JFS12" s="52"/>
      <c r="JFT12" s="52"/>
      <c r="JFU12" s="52"/>
      <c r="JFV12" s="52"/>
      <c r="JFW12" s="52"/>
      <c r="JFX12" s="52"/>
      <c r="JFY12" s="52"/>
      <c r="JFZ12" s="52"/>
      <c r="JGA12" s="52"/>
      <c r="JGB12" s="52"/>
      <c r="JGC12" s="52"/>
      <c r="JGD12" s="52"/>
      <c r="JGE12" s="52"/>
      <c r="JGF12" s="52"/>
      <c r="JGG12" s="52"/>
      <c r="JGH12" s="52"/>
      <c r="JGI12" s="52"/>
      <c r="JGJ12" s="52"/>
      <c r="JGK12" s="52"/>
      <c r="JGL12" s="52"/>
      <c r="JGM12" s="52"/>
      <c r="JGN12" s="52"/>
      <c r="JGO12" s="52"/>
      <c r="JGP12" s="52"/>
      <c r="JGQ12" s="52"/>
      <c r="JGR12" s="52"/>
      <c r="JGS12" s="52"/>
      <c r="JGT12" s="52"/>
      <c r="JGU12" s="52"/>
      <c r="JGV12" s="52"/>
      <c r="JGW12" s="52"/>
      <c r="JGX12" s="52"/>
      <c r="JGY12" s="52"/>
      <c r="JGZ12" s="52"/>
      <c r="JHA12" s="52"/>
      <c r="JHB12" s="52"/>
      <c r="JHC12" s="52"/>
      <c r="JHD12" s="52"/>
      <c r="JHE12" s="52"/>
      <c r="JHF12" s="52"/>
      <c r="JHG12" s="52"/>
      <c r="JHH12" s="52"/>
      <c r="JHI12" s="52"/>
      <c r="JHJ12" s="52"/>
      <c r="JHK12" s="52"/>
      <c r="JHL12" s="52"/>
      <c r="JHM12" s="52"/>
      <c r="JHN12" s="52"/>
      <c r="JHO12" s="52"/>
      <c r="JHP12" s="52"/>
      <c r="JHQ12" s="52"/>
      <c r="JHR12" s="52"/>
      <c r="JHS12" s="52"/>
      <c r="JHT12" s="52"/>
      <c r="JHU12" s="52"/>
      <c r="JHV12" s="52"/>
      <c r="JHW12" s="52"/>
      <c r="JHX12" s="52"/>
      <c r="JHY12" s="52"/>
      <c r="JHZ12" s="52"/>
      <c r="JIA12" s="52"/>
      <c r="JIB12" s="52"/>
      <c r="JIC12" s="52"/>
      <c r="JID12" s="52"/>
      <c r="JIE12" s="52"/>
      <c r="JIF12" s="52"/>
      <c r="JIG12" s="52"/>
      <c r="JIH12" s="52"/>
      <c r="JII12" s="52"/>
      <c r="JIJ12" s="52"/>
      <c r="JIK12" s="52"/>
      <c r="JIL12" s="52"/>
      <c r="JIM12" s="52"/>
      <c r="JIN12" s="52"/>
      <c r="JIO12" s="52"/>
      <c r="JIP12" s="52"/>
      <c r="JIQ12" s="52"/>
      <c r="JIR12" s="52"/>
      <c r="JIS12" s="52"/>
      <c r="JIT12" s="52"/>
      <c r="JIU12" s="52"/>
      <c r="JIV12" s="52"/>
      <c r="JIW12" s="52"/>
      <c r="JIX12" s="52"/>
      <c r="JIY12" s="52"/>
      <c r="JIZ12" s="52"/>
      <c r="JJA12" s="52"/>
      <c r="JJB12" s="52"/>
      <c r="JJC12" s="52"/>
      <c r="JJD12" s="52"/>
      <c r="JJE12" s="52"/>
      <c r="JJF12" s="52"/>
      <c r="JJG12" s="52"/>
      <c r="JJH12" s="52"/>
      <c r="JJI12" s="52"/>
      <c r="JJJ12" s="52"/>
      <c r="JJK12" s="52"/>
      <c r="JJL12" s="52"/>
      <c r="JJM12" s="52"/>
      <c r="JJN12" s="52"/>
      <c r="JJO12" s="52"/>
      <c r="JJP12" s="52"/>
      <c r="JJQ12" s="52"/>
      <c r="JJR12" s="52"/>
      <c r="JJS12" s="52"/>
      <c r="JJT12" s="52"/>
      <c r="JJU12" s="52"/>
      <c r="JJV12" s="52"/>
      <c r="JJW12" s="52"/>
      <c r="JJX12" s="52"/>
      <c r="JJY12" s="52"/>
      <c r="JJZ12" s="52"/>
      <c r="JKA12" s="52"/>
      <c r="JKB12" s="52"/>
      <c r="JKC12" s="52"/>
      <c r="JKD12" s="52"/>
      <c r="JKE12" s="52"/>
      <c r="JKF12" s="52"/>
      <c r="JKG12" s="52"/>
      <c r="JKH12" s="52"/>
      <c r="JKI12" s="52"/>
      <c r="JKJ12" s="52"/>
      <c r="JKK12" s="52"/>
      <c r="JKL12" s="52"/>
      <c r="JKM12" s="52"/>
      <c r="JKN12" s="52"/>
      <c r="JKO12" s="52"/>
      <c r="JKP12" s="52"/>
      <c r="JKQ12" s="52"/>
      <c r="JKR12" s="52"/>
      <c r="JKS12" s="52"/>
      <c r="JKT12" s="52"/>
      <c r="JKU12" s="52"/>
      <c r="JKV12" s="52"/>
      <c r="JKW12" s="52"/>
      <c r="JKX12" s="52"/>
      <c r="JKY12" s="52"/>
      <c r="JKZ12" s="52"/>
      <c r="JLA12" s="52"/>
      <c r="JLB12" s="52"/>
      <c r="JLC12" s="52"/>
      <c r="JLD12" s="52"/>
      <c r="JLE12" s="52"/>
      <c r="JLF12" s="52"/>
      <c r="JLG12" s="52"/>
      <c r="JLH12" s="52"/>
      <c r="JLI12" s="52"/>
      <c r="JLJ12" s="52"/>
      <c r="JLK12" s="52"/>
      <c r="JLL12" s="52"/>
      <c r="JLM12" s="52"/>
      <c r="JLN12" s="52"/>
      <c r="JLO12" s="52"/>
      <c r="JLP12" s="52"/>
      <c r="JLQ12" s="52"/>
      <c r="JLR12" s="52"/>
      <c r="JLS12" s="52"/>
      <c r="JLT12" s="52"/>
      <c r="JLU12" s="52"/>
      <c r="JLV12" s="52"/>
      <c r="JLW12" s="52"/>
      <c r="JLX12" s="52"/>
      <c r="JLY12" s="52"/>
      <c r="JLZ12" s="52"/>
      <c r="JMA12" s="52"/>
      <c r="JMB12" s="52"/>
      <c r="JMC12" s="52"/>
      <c r="JMD12" s="52"/>
      <c r="JME12" s="52"/>
      <c r="JMF12" s="52"/>
      <c r="JMG12" s="52"/>
      <c r="JMH12" s="52"/>
      <c r="JMI12" s="52"/>
      <c r="JMJ12" s="52"/>
      <c r="JMK12" s="52"/>
      <c r="JML12" s="52"/>
      <c r="JMM12" s="52"/>
      <c r="JMN12" s="52"/>
      <c r="JMO12" s="52"/>
      <c r="JMP12" s="52"/>
      <c r="JMQ12" s="52"/>
      <c r="JMR12" s="52"/>
      <c r="JMS12" s="52"/>
      <c r="JMT12" s="52"/>
      <c r="JMU12" s="52"/>
      <c r="JMV12" s="52"/>
      <c r="JMW12" s="52"/>
      <c r="JMX12" s="52"/>
      <c r="JMY12" s="52"/>
      <c r="JMZ12" s="52"/>
      <c r="JNA12" s="52"/>
      <c r="JNB12" s="52"/>
      <c r="JNC12" s="52"/>
      <c r="JND12" s="52"/>
      <c r="JNE12" s="52"/>
      <c r="JNF12" s="52"/>
      <c r="JNG12" s="52"/>
      <c r="JNH12" s="52"/>
      <c r="JNI12" s="52"/>
      <c r="JNJ12" s="52"/>
      <c r="JNK12" s="52"/>
      <c r="JNL12" s="52"/>
      <c r="JNM12" s="52"/>
      <c r="JNN12" s="52"/>
      <c r="JNO12" s="52"/>
      <c r="JNP12" s="52"/>
      <c r="JNQ12" s="52"/>
      <c r="JNR12" s="52"/>
      <c r="JNS12" s="52"/>
      <c r="JNT12" s="52"/>
      <c r="JNU12" s="52"/>
      <c r="JNV12" s="52"/>
      <c r="JNW12" s="52"/>
      <c r="JNX12" s="52"/>
      <c r="JNY12" s="52"/>
      <c r="JNZ12" s="52"/>
      <c r="JOA12" s="52"/>
      <c r="JOB12" s="52"/>
      <c r="JOC12" s="52"/>
      <c r="JOD12" s="52"/>
      <c r="JOE12" s="52"/>
      <c r="JOF12" s="52"/>
      <c r="JOG12" s="52"/>
      <c r="JOH12" s="52"/>
      <c r="JOI12" s="52"/>
      <c r="JOJ12" s="52"/>
      <c r="JOK12" s="52"/>
      <c r="JOL12" s="52"/>
      <c r="JOM12" s="52"/>
      <c r="JON12" s="52"/>
      <c r="JOO12" s="52"/>
      <c r="JOP12" s="52"/>
      <c r="JOQ12" s="52"/>
      <c r="JOR12" s="52"/>
      <c r="JOS12" s="52"/>
      <c r="JOT12" s="52"/>
      <c r="JOU12" s="52"/>
      <c r="JOV12" s="52"/>
      <c r="JOW12" s="52"/>
      <c r="JOX12" s="52"/>
      <c r="JOY12" s="52"/>
      <c r="JOZ12" s="52"/>
      <c r="JPA12" s="52"/>
      <c r="JPB12" s="52"/>
      <c r="JPC12" s="52"/>
      <c r="JPD12" s="52"/>
      <c r="JPE12" s="52"/>
      <c r="JPF12" s="52"/>
      <c r="JPG12" s="52"/>
      <c r="JPH12" s="52"/>
      <c r="JPI12" s="52"/>
      <c r="JPJ12" s="52"/>
      <c r="JPK12" s="52"/>
      <c r="JPL12" s="52"/>
      <c r="JPM12" s="52"/>
      <c r="JPN12" s="52"/>
      <c r="JPO12" s="52"/>
      <c r="JPP12" s="52"/>
      <c r="JPQ12" s="52"/>
      <c r="JPR12" s="52"/>
      <c r="JPS12" s="52"/>
      <c r="JPT12" s="52"/>
      <c r="JPU12" s="52"/>
      <c r="JPV12" s="52"/>
      <c r="JPW12" s="52"/>
      <c r="JPX12" s="52"/>
      <c r="JPY12" s="52"/>
      <c r="JPZ12" s="52"/>
      <c r="JQA12" s="52"/>
      <c r="JQB12" s="52"/>
      <c r="JQC12" s="52"/>
      <c r="JQD12" s="52"/>
      <c r="JQE12" s="52"/>
      <c r="JQF12" s="52"/>
      <c r="JQG12" s="52"/>
      <c r="JQH12" s="52"/>
      <c r="JQI12" s="52"/>
      <c r="JQJ12" s="52"/>
      <c r="JQK12" s="52"/>
      <c r="JQL12" s="52"/>
      <c r="JQM12" s="52"/>
      <c r="JQN12" s="52"/>
      <c r="JQO12" s="52"/>
      <c r="JQP12" s="52"/>
      <c r="JQQ12" s="52"/>
      <c r="JQR12" s="52"/>
      <c r="JQS12" s="52"/>
      <c r="JQT12" s="52"/>
      <c r="JQU12" s="52"/>
      <c r="JQV12" s="52"/>
      <c r="JQW12" s="52"/>
      <c r="JQX12" s="52"/>
      <c r="JQY12" s="52"/>
      <c r="JQZ12" s="52"/>
      <c r="JRA12" s="52"/>
      <c r="JRB12" s="52"/>
      <c r="JRC12" s="52"/>
      <c r="JRD12" s="52"/>
      <c r="JRE12" s="52"/>
      <c r="JRF12" s="52"/>
      <c r="JRG12" s="52"/>
      <c r="JRH12" s="52"/>
      <c r="JRI12" s="52"/>
      <c r="JRJ12" s="52"/>
      <c r="JRK12" s="52"/>
      <c r="JRL12" s="52"/>
      <c r="JRM12" s="52"/>
      <c r="JRN12" s="52"/>
      <c r="JRO12" s="52"/>
      <c r="JRP12" s="52"/>
      <c r="JRQ12" s="52"/>
      <c r="JRR12" s="52"/>
      <c r="JRS12" s="52"/>
      <c r="JRT12" s="52"/>
      <c r="JRU12" s="52"/>
      <c r="JRV12" s="52"/>
      <c r="JRW12" s="52"/>
      <c r="JRX12" s="52"/>
      <c r="JRY12" s="52"/>
      <c r="JRZ12" s="52"/>
      <c r="JSA12" s="52"/>
      <c r="JSB12" s="52"/>
      <c r="JSC12" s="52"/>
      <c r="JSD12" s="52"/>
      <c r="JSE12" s="52"/>
      <c r="JSF12" s="52"/>
      <c r="JSG12" s="52"/>
      <c r="JSH12" s="52"/>
      <c r="JSI12" s="52"/>
      <c r="JSJ12" s="52"/>
      <c r="JSK12" s="52"/>
      <c r="JSL12" s="52"/>
      <c r="JSM12" s="52"/>
      <c r="JSN12" s="52"/>
      <c r="JSO12" s="52"/>
      <c r="JSP12" s="52"/>
      <c r="JSQ12" s="52"/>
      <c r="JSR12" s="52"/>
      <c r="JSS12" s="52"/>
      <c r="JST12" s="52"/>
      <c r="JSU12" s="52"/>
      <c r="JSV12" s="52"/>
      <c r="JSW12" s="52"/>
      <c r="JSX12" s="52"/>
      <c r="JSY12" s="52"/>
      <c r="JSZ12" s="52"/>
      <c r="JTA12" s="52"/>
      <c r="JTB12" s="52"/>
      <c r="JTC12" s="52"/>
      <c r="JTD12" s="52"/>
      <c r="JTE12" s="52"/>
      <c r="JTF12" s="52"/>
      <c r="JTG12" s="52"/>
      <c r="JTH12" s="52"/>
      <c r="JTI12" s="52"/>
      <c r="JTJ12" s="52"/>
      <c r="JTK12" s="52"/>
      <c r="JTL12" s="52"/>
      <c r="JTM12" s="52"/>
      <c r="JTN12" s="52"/>
      <c r="JTO12" s="52"/>
      <c r="JTP12" s="52"/>
      <c r="JTQ12" s="52"/>
      <c r="JTR12" s="52"/>
      <c r="JTS12" s="52"/>
      <c r="JTT12" s="52"/>
      <c r="JTU12" s="52"/>
      <c r="JTV12" s="52"/>
      <c r="JTW12" s="52"/>
      <c r="JTX12" s="52"/>
      <c r="JTY12" s="52"/>
      <c r="JTZ12" s="52"/>
      <c r="JUA12" s="52"/>
      <c r="JUB12" s="52"/>
      <c r="JUC12" s="52"/>
      <c r="JUD12" s="52"/>
      <c r="JUE12" s="52"/>
      <c r="JUF12" s="52"/>
      <c r="JUG12" s="52"/>
      <c r="JUH12" s="52"/>
      <c r="JUI12" s="52"/>
      <c r="JUJ12" s="52"/>
      <c r="JUK12" s="52"/>
      <c r="JUL12" s="52"/>
      <c r="JUM12" s="52"/>
      <c r="JUN12" s="52"/>
      <c r="JUO12" s="52"/>
      <c r="JUP12" s="52"/>
      <c r="JUQ12" s="52"/>
      <c r="JUR12" s="52"/>
      <c r="JUS12" s="52"/>
      <c r="JUT12" s="52"/>
      <c r="JUU12" s="52"/>
      <c r="JUV12" s="52"/>
      <c r="JUW12" s="52"/>
      <c r="JUX12" s="52"/>
      <c r="JUY12" s="52"/>
      <c r="JUZ12" s="52"/>
      <c r="JVA12" s="52"/>
      <c r="JVB12" s="52"/>
      <c r="JVC12" s="52"/>
      <c r="JVD12" s="52"/>
      <c r="JVE12" s="52"/>
      <c r="JVF12" s="52"/>
      <c r="JVG12" s="52"/>
      <c r="JVH12" s="52"/>
      <c r="JVI12" s="52"/>
      <c r="JVJ12" s="52"/>
      <c r="JVK12" s="52"/>
      <c r="JVL12" s="52"/>
      <c r="JVM12" s="52"/>
      <c r="JVN12" s="52"/>
      <c r="JVO12" s="52"/>
      <c r="JVP12" s="52"/>
      <c r="JVQ12" s="52"/>
      <c r="JVR12" s="52"/>
      <c r="JVS12" s="52"/>
      <c r="JVT12" s="52"/>
      <c r="JVU12" s="52"/>
      <c r="JVV12" s="52"/>
      <c r="JVW12" s="52"/>
      <c r="JVX12" s="52"/>
      <c r="JVY12" s="52"/>
      <c r="JVZ12" s="52"/>
      <c r="JWA12" s="52"/>
      <c r="JWB12" s="52"/>
      <c r="JWC12" s="52"/>
      <c r="JWD12" s="52"/>
      <c r="JWE12" s="52"/>
      <c r="JWF12" s="52"/>
      <c r="JWG12" s="52"/>
      <c r="JWH12" s="52"/>
      <c r="JWI12" s="52"/>
      <c r="JWJ12" s="52"/>
      <c r="JWK12" s="52"/>
      <c r="JWL12" s="52"/>
      <c r="JWM12" s="52"/>
      <c r="JWN12" s="52"/>
      <c r="JWO12" s="52"/>
      <c r="JWP12" s="52"/>
      <c r="JWQ12" s="52"/>
      <c r="JWR12" s="52"/>
      <c r="JWS12" s="52"/>
      <c r="JWT12" s="52"/>
      <c r="JWU12" s="52"/>
      <c r="JWV12" s="52"/>
      <c r="JWW12" s="52"/>
      <c r="JWX12" s="52"/>
      <c r="JWY12" s="52"/>
      <c r="JWZ12" s="52"/>
      <c r="JXA12" s="52"/>
      <c r="JXB12" s="52"/>
      <c r="JXC12" s="52"/>
      <c r="JXD12" s="52"/>
      <c r="JXE12" s="52"/>
      <c r="JXF12" s="52"/>
      <c r="JXG12" s="52"/>
      <c r="JXH12" s="52"/>
      <c r="JXI12" s="52"/>
      <c r="JXJ12" s="52"/>
      <c r="JXK12" s="52"/>
      <c r="JXL12" s="52"/>
      <c r="JXM12" s="52"/>
      <c r="JXN12" s="52"/>
      <c r="JXO12" s="52"/>
      <c r="JXP12" s="52"/>
      <c r="JXQ12" s="52"/>
      <c r="JXR12" s="52"/>
      <c r="JXS12" s="52"/>
      <c r="JXT12" s="52"/>
      <c r="JXU12" s="52"/>
      <c r="JXV12" s="52"/>
      <c r="JXW12" s="52"/>
      <c r="JXX12" s="52"/>
      <c r="JXY12" s="52"/>
      <c r="JXZ12" s="52"/>
      <c r="JYA12" s="52"/>
      <c r="JYB12" s="52"/>
      <c r="JYC12" s="52"/>
      <c r="JYD12" s="52"/>
      <c r="JYE12" s="52"/>
      <c r="JYF12" s="52"/>
      <c r="JYG12" s="52"/>
      <c r="JYH12" s="52"/>
      <c r="JYI12" s="52"/>
      <c r="JYJ12" s="52"/>
      <c r="JYK12" s="52"/>
      <c r="JYL12" s="52"/>
      <c r="JYM12" s="52"/>
      <c r="JYN12" s="52"/>
      <c r="JYO12" s="52"/>
      <c r="JYP12" s="52"/>
      <c r="JYQ12" s="52"/>
      <c r="JYR12" s="52"/>
      <c r="JYS12" s="52"/>
      <c r="JYT12" s="52"/>
      <c r="JYU12" s="52"/>
      <c r="JYV12" s="52"/>
      <c r="JYW12" s="52"/>
      <c r="JYX12" s="52"/>
      <c r="JYY12" s="52"/>
      <c r="JYZ12" s="52"/>
      <c r="JZA12" s="52"/>
      <c r="JZB12" s="52"/>
      <c r="JZC12" s="52"/>
      <c r="JZD12" s="52"/>
      <c r="JZE12" s="52"/>
      <c r="JZF12" s="52"/>
      <c r="JZG12" s="52"/>
      <c r="JZH12" s="52"/>
      <c r="JZI12" s="52"/>
      <c r="JZJ12" s="52"/>
      <c r="JZK12" s="52"/>
      <c r="JZL12" s="52"/>
      <c r="JZM12" s="52"/>
      <c r="JZN12" s="52"/>
      <c r="JZO12" s="52"/>
      <c r="JZP12" s="52"/>
      <c r="JZQ12" s="52"/>
      <c r="JZR12" s="52"/>
      <c r="JZS12" s="52"/>
      <c r="JZT12" s="52"/>
      <c r="JZU12" s="52"/>
      <c r="JZV12" s="52"/>
      <c r="JZW12" s="52"/>
      <c r="JZX12" s="52"/>
      <c r="JZY12" s="52"/>
      <c r="JZZ12" s="52"/>
      <c r="KAA12" s="52"/>
      <c r="KAB12" s="52"/>
      <c r="KAC12" s="52"/>
      <c r="KAD12" s="52"/>
      <c r="KAE12" s="52"/>
      <c r="KAF12" s="52"/>
      <c r="KAG12" s="52"/>
      <c r="KAH12" s="52"/>
      <c r="KAI12" s="52"/>
      <c r="KAJ12" s="52"/>
      <c r="KAK12" s="52"/>
      <c r="KAL12" s="52"/>
      <c r="KAM12" s="52"/>
      <c r="KAN12" s="52"/>
      <c r="KAO12" s="52"/>
      <c r="KAP12" s="52"/>
      <c r="KAQ12" s="52"/>
      <c r="KAR12" s="52"/>
      <c r="KAS12" s="52"/>
      <c r="KAT12" s="52"/>
      <c r="KAU12" s="52"/>
      <c r="KAV12" s="52"/>
      <c r="KAW12" s="52"/>
      <c r="KAX12" s="52"/>
      <c r="KAY12" s="52"/>
      <c r="KAZ12" s="52"/>
      <c r="KBA12" s="52"/>
      <c r="KBB12" s="52"/>
      <c r="KBC12" s="52"/>
      <c r="KBD12" s="52"/>
      <c r="KBE12" s="52"/>
      <c r="KBF12" s="52"/>
      <c r="KBG12" s="52"/>
      <c r="KBH12" s="52"/>
      <c r="KBI12" s="52"/>
      <c r="KBJ12" s="52"/>
      <c r="KBK12" s="52"/>
      <c r="KBL12" s="52"/>
      <c r="KBM12" s="52"/>
      <c r="KBN12" s="52"/>
      <c r="KBO12" s="52"/>
      <c r="KBP12" s="52"/>
      <c r="KBQ12" s="52"/>
      <c r="KBR12" s="52"/>
      <c r="KBS12" s="52"/>
      <c r="KBT12" s="52"/>
      <c r="KBU12" s="52"/>
      <c r="KBV12" s="52"/>
      <c r="KBW12" s="52"/>
      <c r="KBX12" s="52"/>
      <c r="KBY12" s="52"/>
      <c r="KBZ12" s="52"/>
      <c r="KCA12" s="52"/>
      <c r="KCB12" s="52"/>
      <c r="KCC12" s="52"/>
      <c r="KCD12" s="52"/>
      <c r="KCE12" s="52"/>
      <c r="KCF12" s="52"/>
      <c r="KCG12" s="52"/>
      <c r="KCH12" s="52"/>
      <c r="KCI12" s="52"/>
      <c r="KCJ12" s="52"/>
      <c r="KCK12" s="52"/>
      <c r="KCL12" s="52"/>
      <c r="KCM12" s="52"/>
      <c r="KCN12" s="52"/>
      <c r="KCO12" s="52"/>
      <c r="KCP12" s="52"/>
      <c r="KCQ12" s="52"/>
      <c r="KCR12" s="52"/>
      <c r="KCS12" s="52"/>
      <c r="KCT12" s="52"/>
      <c r="KCU12" s="52"/>
      <c r="KCV12" s="52"/>
      <c r="KCW12" s="52"/>
      <c r="KCX12" s="52"/>
      <c r="KCY12" s="52"/>
      <c r="KCZ12" s="52"/>
      <c r="KDA12" s="52"/>
      <c r="KDB12" s="52"/>
      <c r="KDC12" s="52"/>
      <c r="KDD12" s="52"/>
      <c r="KDE12" s="52"/>
      <c r="KDF12" s="52"/>
      <c r="KDG12" s="52"/>
      <c r="KDH12" s="52"/>
      <c r="KDI12" s="52"/>
      <c r="KDJ12" s="52"/>
      <c r="KDK12" s="52"/>
      <c r="KDL12" s="52"/>
      <c r="KDM12" s="52"/>
      <c r="KDN12" s="52"/>
      <c r="KDO12" s="52"/>
      <c r="KDP12" s="52"/>
      <c r="KDQ12" s="52"/>
      <c r="KDR12" s="52"/>
      <c r="KDS12" s="52"/>
      <c r="KDT12" s="52"/>
      <c r="KDU12" s="52"/>
      <c r="KDV12" s="52"/>
      <c r="KDW12" s="52"/>
      <c r="KDX12" s="52"/>
      <c r="KDY12" s="52"/>
      <c r="KDZ12" s="52"/>
      <c r="KEA12" s="52"/>
      <c r="KEB12" s="52"/>
      <c r="KEC12" s="52"/>
      <c r="KED12" s="52"/>
      <c r="KEE12" s="52"/>
      <c r="KEF12" s="52"/>
      <c r="KEG12" s="52"/>
      <c r="KEH12" s="52"/>
      <c r="KEI12" s="52"/>
      <c r="KEJ12" s="52"/>
      <c r="KEK12" s="52"/>
      <c r="KEL12" s="52"/>
      <c r="KEM12" s="52"/>
      <c r="KEN12" s="52"/>
      <c r="KEO12" s="52"/>
      <c r="KEP12" s="52"/>
      <c r="KEQ12" s="52"/>
      <c r="KER12" s="52"/>
      <c r="KES12" s="52"/>
      <c r="KET12" s="52"/>
      <c r="KEU12" s="52"/>
      <c r="KEV12" s="52"/>
      <c r="KEW12" s="52"/>
      <c r="KEX12" s="52"/>
      <c r="KEY12" s="52"/>
      <c r="KEZ12" s="52"/>
      <c r="KFA12" s="52"/>
      <c r="KFB12" s="52"/>
      <c r="KFC12" s="52"/>
      <c r="KFD12" s="52"/>
      <c r="KFE12" s="52"/>
      <c r="KFF12" s="52"/>
      <c r="KFG12" s="52"/>
      <c r="KFH12" s="52"/>
      <c r="KFI12" s="52"/>
      <c r="KFJ12" s="52"/>
      <c r="KFK12" s="52"/>
      <c r="KFL12" s="52"/>
      <c r="KFM12" s="52"/>
      <c r="KFN12" s="52"/>
      <c r="KFO12" s="52"/>
      <c r="KFP12" s="52"/>
      <c r="KFQ12" s="52"/>
      <c r="KFR12" s="52"/>
      <c r="KFS12" s="52"/>
      <c r="KFT12" s="52"/>
      <c r="KFU12" s="52"/>
      <c r="KFV12" s="52"/>
      <c r="KFW12" s="52"/>
      <c r="KFX12" s="52"/>
      <c r="KFY12" s="52"/>
      <c r="KFZ12" s="52"/>
      <c r="KGA12" s="52"/>
      <c r="KGB12" s="52"/>
      <c r="KGC12" s="52"/>
      <c r="KGD12" s="52"/>
      <c r="KGE12" s="52"/>
      <c r="KGF12" s="52"/>
      <c r="KGG12" s="52"/>
      <c r="KGH12" s="52"/>
      <c r="KGI12" s="52"/>
      <c r="KGJ12" s="52"/>
      <c r="KGK12" s="52"/>
      <c r="KGL12" s="52"/>
      <c r="KGM12" s="52"/>
      <c r="KGN12" s="52"/>
      <c r="KGO12" s="52"/>
      <c r="KGP12" s="52"/>
      <c r="KGQ12" s="52"/>
      <c r="KGR12" s="52"/>
      <c r="KGS12" s="52"/>
      <c r="KGT12" s="52"/>
      <c r="KGU12" s="52"/>
      <c r="KGV12" s="52"/>
      <c r="KGW12" s="52"/>
      <c r="KGX12" s="52"/>
      <c r="KGY12" s="52"/>
      <c r="KGZ12" s="52"/>
      <c r="KHA12" s="52"/>
      <c r="KHB12" s="52"/>
      <c r="KHC12" s="52"/>
      <c r="KHD12" s="52"/>
      <c r="KHE12" s="52"/>
      <c r="KHF12" s="52"/>
      <c r="KHG12" s="52"/>
      <c r="KHH12" s="52"/>
      <c r="KHI12" s="52"/>
      <c r="KHJ12" s="52"/>
      <c r="KHK12" s="52"/>
      <c r="KHL12" s="52"/>
      <c r="KHM12" s="52"/>
      <c r="KHN12" s="52"/>
      <c r="KHO12" s="52"/>
      <c r="KHP12" s="52"/>
      <c r="KHQ12" s="52"/>
      <c r="KHR12" s="52"/>
      <c r="KHS12" s="52"/>
      <c r="KHT12" s="52"/>
      <c r="KHU12" s="52"/>
      <c r="KHV12" s="52"/>
      <c r="KHW12" s="52"/>
      <c r="KHX12" s="52"/>
      <c r="KHY12" s="52"/>
      <c r="KHZ12" s="52"/>
      <c r="KIA12" s="52"/>
      <c r="KIB12" s="52"/>
      <c r="KIC12" s="52"/>
      <c r="KID12" s="52"/>
      <c r="KIE12" s="52"/>
      <c r="KIF12" s="52"/>
      <c r="KIG12" s="52"/>
      <c r="KIH12" s="52"/>
      <c r="KII12" s="52"/>
      <c r="KIJ12" s="52"/>
      <c r="KIK12" s="52"/>
      <c r="KIL12" s="52"/>
      <c r="KIM12" s="52"/>
      <c r="KIN12" s="52"/>
      <c r="KIO12" s="52"/>
      <c r="KIP12" s="52"/>
      <c r="KIQ12" s="52"/>
      <c r="KIR12" s="52"/>
      <c r="KIS12" s="52"/>
      <c r="KIT12" s="52"/>
      <c r="KIU12" s="52"/>
      <c r="KIV12" s="52"/>
      <c r="KIW12" s="52"/>
      <c r="KIX12" s="52"/>
      <c r="KIY12" s="52"/>
      <c r="KIZ12" s="52"/>
      <c r="KJA12" s="52"/>
      <c r="KJB12" s="52"/>
      <c r="KJC12" s="52"/>
      <c r="KJD12" s="52"/>
      <c r="KJE12" s="52"/>
      <c r="KJF12" s="52"/>
      <c r="KJG12" s="52"/>
      <c r="KJH12" s="52"/>
      <c r="KJI12" s="52"/>
      <c r="KJJ12" s="52"/>
      <c r="KJK12" s="52"/>
      <c r="KJL12" s="52"/>
      <c r="KJM12" s="52"/>
      <c r="KJN12" s="52"/>
      <c r="KJO12" s="52"/>
      <c r="KJP12" s="52"/>
      <c r="KJQ12" s="52"/>
      <c r="KJR12" s="52"/>
      <c r="KJS12" s="52"/>
      <c r="KJT12" s="52"/>
      <c r="KJU12" s="52"/>
      <c r="KJV12" s="52"/>
      <c r="KJW12" s="52"/>
      <c r="KJX12" s="52"/>
      <c r="KJY12" s="52"/>
      <c r="KJZ12" s="52"/>
      <c r="KKA12" s="52"/>
      <c r="KKB12" s="52"/>
      <c r="KKC12" s="52"/>
      <c r="KKD12" s="52"/>
      <c r="KKE12" s="52"/>
      <c r="KKF12" s="52"/>
      <c r="KKG12" s="52"/>
      <c r="KKH12" s="52"/>
      <c r="KKI12" s="52"/>
      <c r="KKJ12" s="52"/>
      <c r="KKK12" s="52"/>
      <c r="KKL12" s="52"/>
      <c r="KKM12" s="52"/>
      <c r="KKN12" s="52"/>
      <c r="KKO12" s="52"/>
      <c r="KKP12" s="52"/>
      <c r="KKQ12" s="52"/>
      <c r="KKR12" s="52"/>
      <c r="KKS12" s="52"/>
      <c r="KKT12" s="52"/>
      <c r="KKU12" s="52"/>
      <c r="KKV12" s="52"/>
      <c r="KKW12" s="52"/>
      <c r="KKX12" s="52"/>
      <c r="KKY12" s="52"/>
      <c r="KKZ12" s="52"/>
      <c r="KLA12" s="52"/>
      <c r="KLB12" s="52"/>
      <c r="KLC12" s="52"/>
      <c r="KLD12" s="52"/>
      <c r="KLE12" s="52"/>
      <c r="KLF12" s="52"/>
      <c r="KLG12" s="52"/>
      <c r="KLH12" s="52"/>
      <c r="KLI12" s="52"/>
      <c r="KLJ12" s="52"/>
      <c r="KLK12" s="52"/>
      <c r="KLL12" s="52"/>
      <c r="KLM12" s="52"/>
      <c r="KLN12" s="52"/>
      <c r="KLO12" s="52"/>
      <c r="KLP12" s="52"/>
      <c r="KLQ12" s="52"/>
      <c r="KLR12" s="52"/>
      <c r="KLS12" s="52"/>
      <c r="KLT12" s="52"/>
      <c r="KLU12" s="52"/>
      <c r="KLV12" s="52"/>
      <c r="KLW12" s="52"/>
      <c r="KLX12" s="52"/>
      <c r="KLY12" s="52"/>
      <c r="KLZ12" s="52"/>
      <c r="KMA12" s="52"/>
      <c r="KMB12" s="52"/>
      <c r="KMC12" s="52"/>
      <c r="KMD12" s="52"/>
      <c r="KME12" s="52"/>
      <c r="KMF12" s="52"/>
      <c r="KMG12" s="52"/>
      <c r="KMH12" s="52"/>
      <c r="KMI12" s="52"/>
      <c r="KMJ12" s="52"/>
      <c r="KMK12" s="52"/>
      <c r="KML12" s="52"/>
      <c r="KMM12" s="52"/>
      <c r="KMN12" s="52"/>
      <c r="KMO12" s="52"/>
      <c r="KMP12" s="52"/>
      <c r="KMQ12" s="52"/>
      <c r="KMR12" s="52"/>
      <c r="KMS12" s="52"/>
      <c r="KMT12" s="52"/>
      <c r="KMU12" s="52"/>
      <c r="KMV12" s="52"/>
      <c r="KMW12" s="52"/>
      <c r="KMX12" s="52"/>
      <c r="KMY12" s="52"/>
      <c r="KMZ12" s="52"/>
      <c r="KNA12" s="52"/>
      <c r="KNB12" s="52"/>
      <c r="KNC12" s="52"/>
      <c r="KND12" s="52"/>
      <c r="KNE12" s="52"/>
      <c r="KNF12" s="52"/>
      <c r="KNG12" s="52"/>
      <c r="KNH12" s="52"/>
      <c r="KNI12" s="52"/>
      <c r="KNJ12" s="52"/>
      <c r="KNK12" s="52"/>
      <c r="KNL12" s="52"/>
      <c r="KNM12" s="52"/>
      <c r="KNN12" s="52"/>
      <c r="KNO12" s="52"/>
      <c r="KNP12" s="52"/>
      <c r="KNQ12" s="52"/>
      <c r="KNR12" s="52"/>
      <c r="KNS12" s="52"/>
      <c r="KNT12" s="52"/>
      <c r="KNU12" s="52"/>
      <c r="KNV12" s="52"/>
      <c r="KNW12" s="52"/>
      <c r="KNX12" s="52"/>
      <c r="KNY12" s="52"/>
      <c r="KNZ12" s="52"/>
      <c r="KOA12" s="52"/>
      <c r="KOB12" s="52"/>
      <c r="KOC12" s="52"/>
      <c r="KOD12" s="52"/>
      <c r="KOE12" s="52"/>
      <c r="KOF12" s="52"/>
      <c r="KOG12" s="52"/>
      <c r="KOH12" s="52"/>
      <c r="KOI12" s="52"/>
      <c r="KOJ12" s="52"/>
      <c r="KOK12" s="52"/>
      <c r="KOL12" s="52"/>
      <c r="KOM12" s="52"/>
      <c r="KON12" s="52"/>
      <c r="KOO12" s="52"/>
      <c r="KOP12" s="52"/>
      <c r="KOQ12" s="52"/>
      <c r="KOR12" s="52"/>
      <c r="KOS12" s="52"/>
      <c r="KOT12" s="52"/>
      <c r="KOU12" s="52"/>
      <c r="KOV12" s="52"/>
      <c r="KOW12" s="52"/>
      <c r="KOX12" s="52"/>
      <c r="KOY12" s="52"/>
      <c r="KOZ12" s="52"/>
      <c r="KPA12" s="52"/>
      <c r="KPB12" s="52"/>
      <c r="KPC12" s="52"/>
      <c r="KPD12" s="52"/>
      <c r="KPE12" s="52"/>
      <c r="KPF12" s="52"/>
      <c r="KPG12" s="52"/>
      <c r="KPH12" s="52"/>
      <c r="KPI12" s="52"/>
      <c r="KPJ12" s="52"/>
      <c r="KPK12" s="52"/>
      <c r="KPL12" s="52"/>
      <c r="KPM12" s="52"/>
      <c r="KPN12" s="52"/>
      <c r="KPO12" s="52"/>
      <c r="KPP12" s="52"/>
      <c r="KPQ12" s="52"/>
      <c r="KPR12" s="52"/>
      <c r="KPS12" s="52"/>
      <c r="KPT12" s="52"/>
      <c r="KPU12" s="52"/>
      <c r="KPV12" s="52"/>
      <c r="KPW12" s="52"/>
      <c r="KPX12" s="52"/>
      <c r="KPY12" s="52"/>
      <c r="KPZ12" s="52"/>
      <c r="KQA12" s="52"/>
      <c r="KQB12" s="52"/>
      <c r="KQC12" s="52"/>
      <c r="KQD12" s="52"/>
      <c r="KQE12" s="52"/>
      <c r="KQF12" s="52"/>
      <c r="KQG12" s="52"/>
      <c r="KQH12" s="52"/>
      <c r="KQI12" s="52"/>
      <c r="KQJ12" s="52"/>
      <c r="KQK12" s="52"/>
      <c r="KQL12" s="52"/>
      <c r="KQM12" s="52"/>
      <c r="KQN12" s="52"/>
      <c r="KQO12" s="52"/>
      <c r="KQP12" s="52"/>
      <c r="KQQ12" s="52"/>
      <c r="KQR12" s="52"/>
      <c r="KQS12" s="52"/>
      <c r="KQT12" s="52"/>
      <c r="KQU12" s="52"/>
      <c r="KQV12" s="52"/>
      <c r="KQW12" s="52"/>
      <c r="KQX12" s="52"/>
      <c r="KQY12" s="52"/>
      <c r="KQZ12" s="52"/>
      <c r="KRA12" s="52"/>
      <c r="KRB12" s="52"/>
      <c r="KRC12" s="52"/>
      <c r="KRD12" s="52"/>
      <c r="KRE12" s="52"/>
      <c r="KRF12" s="52"/>
      <c r="KRG12" s="52"/>
      <c r="KRH12" s="52"/>
      <c r="KRI12" s="52"/>
      <c r="KRJ12" s="52"/>
      <c r="KRK12" s="52"/>
      <c r="KRL12" s="52"/>
      <c r="KRM12" s="52"/>
      <c r="KRN12" s="52"/>
      <c r="KRO12" s="52"/>
      <c r="KRP12" s="52"/>
      <c r="KRQ12" s="52"/>
      <c r="KRR12" s="52"/>
      <c r="KRS12" s="52"/>
      <c r="KRT12" s="52"/>
      <c r="KRU12" s="52"/>
      <c r="KRV12" s="52"/>
      <c r="KRW12" s="52"/>
      <c r="KRX12" s="52"/>
      <c r="KRY12" s="52"/>
      <c r="KRZ12" s="52"/>
      <c r="KSA12" s="52"/>
      <c r="KSB12" s="52"/>
      <c r="KSC12" s="52"/>
      <c r="KSD12" s="52"/>
      <c r="KSE12" s="52"/>
      <c r="KSF12" s="52"/>
      <c r="KSG12" s="52"/>
      <c r="KSH12" s="52"/>
      <c r="KSI12" s="52"/>
      <c r="KSJ12" s="52"/>
      <c r="KSK12" s="52"/>
      <c r="KSL12" s="52"/>
      <c r="KSM12" s="52"/>
      <c r="KSN12" s="52"/>
      <c r="KSO12" s="52"/>
      <c r="KSP12" s="52"/>
      <c r="KSQ12" s="52"/>
      <c r="KSR12" s="52"/>
      <c r="KSS12" s="52"/>
      <c r="KST12" s="52"/>
      <c r="KSU12" s="52"/>
      <c r="KSV12" s="52"/>
      <c r="KSW12" s="52"/>
      <c r="KSX12" s="52"/>
      <c r="KSY12" s="52"/>
      <c r="KSZ12" s="52"/>
      <c r="KTA12" s="52"/>
      <c r="KTB12" s="52"/>
      <c r="KTC12" s="52"/>
      <c r="KTD12" s="52"/>
      <c r="KTE12" s="52"/>
      <c r="KTF12" s="52"/>
      <c r="KTG12" s="52"/>
      <c r="KTH12" s="52"/>
      <c r="KTI12" s="52"/>
      <c r="KTJ12" s="52"/>
      <c r="KTK12" s="52"/>
      <c r="KTL12" s="52"/>
      <c r="KTM12" s="52"/>
      <c r="KTN12" s="52"/>
      <c r="KTO12" s="52"/>
      <c r="KTP12" s="52"/>
      <c r="KTQ12" s="52"/>
      <c r="KTR12" s="52"/>
      <c r="KTS12" s="52"/>
      <c r="KTT12" s="52"/>
      <c r="KTU12" s="52"/>
      <c r="KTV12" s="52"/>
      <c r="KTW12" s="52"/>
      <c r="KTX12" s="52"/>
      <c r="KTY12" s="52"/>
      <c r="KTZ12" s="52"/>
      <c r="KUA12" s="52"/>
      <c r="KUB12" s="52"/>
      <c r="KUC12" s="52"/>
      <c r="KUD12" s="52"/>
      <c r="KUE12" s="52"/>
      <c r="KUF12" s="52"/>
      <c r="KUG12" s="52"/>
      <c r="KUH12" s="52"/>
      <c r="KUI12" s="52"/>
      <c r="KUJ12" s="52"/>
      <c r="KUK12" s="52"/>
      <c r="KUL12" s="52"/>
      <c r="KUM12" s="52"/>
      <c r="KUN12" s="52"/>
      <c r="KUO12" s="52"/>
      <c r="KUP12" s="52"/>
      <c r="KUQ12" s="52"/>
      <c r="KUR12" s="52"/>
      <c r="KUS12" s="52"/>
      <c r="KUT12" s="52"/>
      <c r="KUU12" s="52"/>
      <c r="KUV12" s="52"/>
      <c r="KUW12" s="52"/>
      <c r="KUX12" s="52"/>
      <c r="KUY12" s="52"/>
      <c r="KUZ12" s="52"/>
      <c r="KVA12" s="52"/>
      <c r="KVB12" s="52"/>
      <c r="KVC12" s="52"/>
      <c r="KVD12" s="52"/>
      <c r="KVE12" s="52"/>
      <c r="KVF12" s="52"/>
      <c r="KVG12" s="52"/>
      <c r="KVH12" s="52"/>
      <c r="KVI12" s="52"/>
      <c r="KVJ12" s="52"/>
      <c r="KVK12" s="52"/>
      <c r="KVL12" s="52"/>
      <c r="KVM12" s="52"/>
      <c r="KVN12" s="52"/>
      <c r="KVO12" s="52"/>
      <c r="KVP12" s="52"/>
      <c r="KVQ12" s="52"/>
      <c r="KVR12" s="52"/>
      <c r="KVS12" s="52"/>
      <c r="KVT12" s="52"/>
      <c r="KVU12" s="52"/>
      <c r="KVV12" s="52"/>
      <c r="KVW12" s="52"/>
      <c r="KVX12" s="52"/>
      <c r="KVY12" s="52"/>
      <c r="KVZ12" s="52"/>
      <c r="KWA12" s="52"/>
      <c r="KWB12" s="52"/>
      <c r="KWC12" s="52"/>
      <c r="KWD12" s="52"/>
      <c r="KWE12" s="52"/>
      <c r="KWF12" s="52"/>
      <c r="KWG12" s="52"/>
      <c r="KWH12" s="52"/>
      <c r="KWI12" s="52"/>
      <c r="KWJ12" s="52"/>
      <c r="KWK12" s="52"/>
      <c r="KWL12" s="52"/>
      <c r="KWM12" s="52"/>
      <c r="KWN12" s="52"/>
      <c r="KWO12" s="52"/>
      <c r="KWP12" s="52"/>
      <c r="KWQ12" s="52"/>
      <c r="KWR12" s="52"/>
      <c r="KWS12" s="52"/>
      <c r="KWT12" s="52"/>
      <c r="KWU12" s="52"/>
      <c r="KWV12" s="52"/>
      <c r="KWW12" s="52"/>
      <c r="KWX12" s="52"/>
      <c r="KWY12" s="52"/>
      <c r="KWZ12" s="52"/>
      <c r="KXA12" s="52"/>
      <c r="KXB12" s="52"/>
      <c r="KXC12" s="52"/>
      <c r="KXD12" s="52"/>
      <c r="KXE12" s="52"/>
      <c r="KXF12" s="52"/>
      <c r="KXG12" s="52"/>
      <c r="KXH12" s="52"/>
      <c r="KXI12" s="52"/>
      <c r="KXJ12" s="52"/>
      <c r="KXK12" s="52"/>
      <c r="KXL12" s="52"/>
      <c r="KXM12" s="52"/>
      <c r="KXN12" s="52"/>
      <c r="KXO12" s="52"/>
      <c r="KXP12" s="52"/>
      <c r="KXQ12" s="52"/>
      <c r="KXR12" s="52"/>
      <c r="KXS12" s="52"/>
      <c r="KXT12" s="52"/>
      <c r="KXU12" s="52"/>
      <c r="KXV12" s="52"/>
      <c r="KXW12" s="52"/>
      <c r="KXX12" s="52"/>
      <c r="KXY12" s="52"/>
      <c r="KXZ12" s="52"/>
      <c r="KYA12" s="52"/>
      <c r="KYB12" s="52"/>
      <c r="KYC12" s="52"/>
      <c r="KYD12" s="52"/>
      <c r="KYE12" s="52"/>
      <c r="KYF12" s="52"/>
      <c r="KYG12" s="52"/>
      <c r="KYH12" s="52"/>
      <c r="KYI12" s="52"/>
      <c r="KYJ12" s="52"/>
      <c r="KYK12" s="52"/>
      <c r="KYL12" s="52"/>
      <c r="KYM12" s="52"/>
      <c r="KYN12" s="52"/>
      <c r="KYO12" s="52"/>
      <c r="KYP12" s="52"/>
      <c r="KYQ12" s="52"/>
      <c r="KYR12" s="52"/>
      <c r="KYS12" s="52"/>
      <c r="KYT12" s="52"/>
      <c r="KYU12" s="52"/>
      <c r="KYV12" s="52"/>
      <c r="KYW12" s="52"/>
      <c r="KYX12" s="52"/>
      <c r="KYY12" s="52"/>
      <c r="KYZ12" s="52"/>
      <c r="KZA12" s="52"/>
      <c r="KZB12" s="52"/>
      <c r="KZC12" s="52"/>
      <c r="KZD12" s="52"/>
      <c r="KZE12" s="52"/>
      <c r="KZF12" s="52"/>
      <c r="KZG12" s="52"/>
      <c r="KZH12" s="52"/>
      <c r="KZI12" s="52"/>
      <c r="KZJ12" s="52"/>
      <c r="KZK12" s="52"/>
      <c r="KZL12" s="52"/>
      <c r="KZM12" s="52"/>
      <c r="KZN12" s="52"/>
      <c r="KZO12" s="52"/>
      <c r="KZP12" s="52"/>
      <c r="KZQ12" s="52"/>
      <c r="KZR12" s="52"/>
      <c r="KZS12" s="52"/>
      <c r="KZT12" s="52"/>
      <c r="KZU12" s="52"/>
      <c r="KZV12" s="52"/>
      <c r="KZW12" s="52"/>
      <c r="KZX12" s="52"/>
      <c r="KZY12" s="52"/>
      <c r="KZZ12" s="52"/>
      <c r="LAA12" s="52"/>
      <c r="LAB12" s="52"/>
      <c r="LAC12" s="52"/>
      <c r="LAD12" s="52"/>
      <c r="LAE12" s="52"/>
      <c r="LAF12" s="52"/>
      <c r="LAG12" s="52"/>
      <c r="LAH12" s="52"/>
      <c r="LAI12" s="52"/>
      <c r="LAJ12" s="52"/>
      <c r="LAK12" s="52"/>
      <c r="LAL12" s="52"/>
      <c r="LAM12" s="52"/>
      <c r="LAN12" s="52"/>
      <c r="LAO12" s="52"/>
      <c r="LAP12" s="52"/>
      <c r="LAQ12" s="52"/>
      <c r="LAR12" s="52"/>
      <c r="LAS12" s="52"/>
      <c r="LAT12" s="52"/>
      <c r="LAU12" s="52"/>
      <c r="LAV12" s="52"/>
      <c r="LAW12" s="52"/>
      <c r="LAX12" s="52"/>
      <c r="LAY12" s="52"/>
      <c r="LAZ12" s="52"/>
      <c r="LBA12" s="52"/>
      <c r="LBB12" s="52"/>
      <c r="LBC12" s="52"/>
      <c r="LBD12" s="52"/>
      <c r="LBE12" s="52"/>
      <c r="LBF12" s="52"/>
      <c r="LBG12" s="52"/>
      <c r="LBH12" s="52"/>
      <c r="LBI12" s="52"/>
      <c r="LBJ12" s="52"/>
      <c r="LBK12" s="52"/>
      <c r="LBL12" s="52"/>
      <c r="LBM12" s="52"/>
      <c r="LBN12" s="52"/>
      <c r="LBO12" s="52"/>
      <c r="LBP12" s="52"/>
      <c r="LBQ12" s="52"/>
      <c r="LBR12" s="52"/>
      <c r="LBS12" s="52"/>
      <c r="LBT12" s="52"/>
      <c r="LBU12" s="52"/>
      <c r="LBV12" s="52"/>
      <c r="LBW12" s="52"/>
      <c r="LBX12" s="52"/>
      <c r="LBY12" s="52"/>
      <c r="LBZ12" s="52"/>
      <c r="LCA12" s="52"/>
      <c r="LCB12" s="52"/>
      <c r="LCC12" s="52"/>
      <c r="LCD12" s="52"/>
      <c r="LCE12" s="52"/>
      <c r="LCF12" s="52"/>
      <c r="LCG12" s="52"/>
      <c r="LCH12" s="52"/>
      <c r="LCI12" s="52"/>
      <c r="LCJ12" s="52"/>
      <c r="LCK12" s="52"/>
      <c r="LCL12" s="52"/>
      <c r="LCM12" s="52"/>
      <c r="LCN12" s="52"/>
      <c r="LCO12" s="52"/>
      <c r="LCP12" s="52"/>
      <c r="LCQ12" s="52"/>
      <c r="LCR12" s="52"/>
      <c r="LCS12" s="52"/>
      <c r="LCT12" s="52"/>
      <c r="LCU12" s="52"/>
      <c r="LCV12" s="52"/>
      <c r="LCW12" s="52"/>
      <c r="LCX12" s="52"/>
      <c r="LCY12" s="52"/>
      <c r="LCZ12" s="52"/>
      <c r="LDA12" s="52"/>
      <c r="LDB12" s="52"/>
      <c r="LDC12" s="52"/>
      <c r="LDD12" s="52"/>
      <c r="LDE12" s="52"/>
      <c r="LDF12" s="52"/>
      <c r="LDG12" s="52"/>
      <c r="LDH12" s="52"/>
      <c r="LDI12" s="52"/>
      <c r="LDJ12" s="52"/>
      <c r="LDK12" s="52"/>
      <c r="LDL12" s="52"/>
      <c r="LDM12" s="52"/>
      <c r="LDN12" s="52"/>
      <c r="LDO12" s="52"/>
      <c r="LDP12" s="52"/>
      <c r="LDQ12" s="52"/>
      <c r="LDR12" s="52"/>
      <c r="LDS12" s="52"/>
      <c r="LDT12" s="52"/>
      <c r="LDU12" s="52"/>
      <c r="LDV12" s="52"/>
      <c r="LDW12" s="52"/>
      <c r="LDX12" s="52"/>
      <c r="LDY12" s="52"/>
      <c r="LDZ12" s="52"/>
      <c r="LEA12" s="52"/>
      <c r="LEB12" s="52"/>
      <c r="LEC12" s="52"/>
      <c r="LED12" s="52"/>
      <c r="LEE12" s="52"/>
      <c r="LEF12" s="52"/>
      <c r="LEG12" s="52"/>
      <c r="LEH12" s="52"/>
      <c r="LEI12" s="52"/>
      <c r="LEJ12" s="52"/>
      <c r="LEK12" s="52"/>
      <c r="LEL12" s="52"/>
      <c r="LEM12" s="52"/>
      <c r="LEN12" s="52"/>
      <c r="LEO12" s="52"/>
      <c r="LEP12" s="52"/>
      <c r="LEQ12" s="52"/>
      <c r="LER12" s="52"/>
      <c r="LES12" s="52"/>
      <c r="LET12" s="52"/>
      <c r="LEU12" s="52"/>
      <c r="LEV12" s="52"/>
      <c r="LEW12" s="52"/>
      <c r="LEX12" s="52"/>
      <c r="LEY12" s="52"/>
      <c r="LEZ12" s="52"/>
      <c r="LFA12" s="52"/>
      <c r="LFB12" s="52"/>
      <c r="LFC12" s="52"/>
      <c r="LFD12" s="52"/>
      <c r="LFE12" s="52"/>
      <c r="LFF12" s="52"/>
      <c r="LFG12" s="52"/>
      <c r="LFH12" s="52"/>
      <c r="LFI12" s="52"/>
      <c r="LFJ12" s="52"/>
      <c r="LFK12" s="52"/>
      <c r="LFL12" s="52"/>
      <c r="LFM12" s="52"/>
      <c r="LFN12" s="52"/>
      <c r="LFO12" s="52"/>
      <c r="LFP12" s="52"/>
      <c r="LFQ12" s="52"/>
      <c r="LFR12" s="52"/>
      <c r="LFS12" s="52"/>
      <c r="LFT12" s="52"/>
      <c r="LFU12" s="52"/>
      <c r="LFV12" s="52"/>
      <c r="LFW12" s="52"/>
      <c r="LFX12" s="52"/>
      <c r="LFY12" s="52"/>
      <c r="LFZ12" s="52"/>
      <c r="LGA12" s="52"/>
      <c r="LGB12" s="52"/>
      <c r="LGC12" s="52"/>
      <c r="LGD12" s="52"/>
      <c r="LGE12" s="52"/>
      <c r="LGF12" s="52"/>
      <c r="LGG12" s="52"/>
      <c r="LGH12" s="52"/>
      <c r="LGI12" s="52"/>
      <c r="LGJ12" s="52"/>
      <c r="LGK12" s="52"/>
      <c r="LGL12" s="52"/>
      <c r="LGM12" s="52"/>
      <c r="LGN12" s="52"/>
      <c r="LGO12" s="52"/>
      <c r="LGP12" s="52"/>
      <c r="LGQ12" s="52"/>
      <c r="LGR12" s="52"/>
      <c r="LGS12" s="52"/>
      <c r="LGT12" s="52"/>
      <c r="LGU12" s="52"/>
      <c r="LGV12" s="52"/>
      <c r="LGW12" s="52"/>
      <c r="LGX12" s="52"/>
      <c r="LGY12" s="52"/>
      <c r="LGZ12" s="52"/>
      <c r="LHA12" s="52"/>
      <c r="LHB12" s="52"/>
      <c r="LHC12" s="52"/>
      <c r="LHD12" s="52"/>
      <c r="LHE12" s="52"/>
      <c r="LHF12" s="52"/>
      <c r="LHG12" s="52"/>
      <c r="LHH12" s="52"/>
      <c r="LHI12" s="52"/>
      <c r="LHJ12" s="52"/>
      <c r="LHK12" s="52"/>
      <c r="LHL12" s="52"/>
      <c r="LHM12" s="52"/>
      <c r="LHN12" s="52"/>
      <c r="LHO12" s="52"/>
      <c r="LHP12" s="52"/>
      <c r="LHQ12" s="52"/>
      <c r="LHR12" s="52"/>
      <c r="LHS12" s="52"/>
      <c r="LHT12" s="52"/>
      <c r="LHU12" s="52"/>
      <c r="LHV12" s="52"/>
      <c r="LHW12" s="52"/>
      <c r="LHX12" s="52"/>
      <c r="LHY12" s="52"/>
      <c r="LHZ12" s="52"/>
      <c r="LIA12" s="52"/>
      <c r="LIB12" s="52"/>
      <c r="LIC12" s="52"/>
      <c r="LID12" s="52"/>
      <c r="LIE12" s="52"/>
      <c r="LIF12" s="52"/>
      <c r="LIG12" s="52"/>
      <c r="LIH12" s="52"/>
      <c r="LII12" s="52"/>
      <c r="LIJ12" s="52"/>
      <c r="LIK12" s="52"/>
      <c r="LIL12" s="52"/>
      <c r="LIM12" s="52"/>
      <c r="LIN12" s="52"/>
      <c r="LIO12" s="52"/>
      <c r="LIP12" s="52"/>
      <c r="LIQ12" s="52"/>
      <c r="LIR12" s="52"/>
      <c r="LIS12" s="52"/>
      <c r="LIT12" s="52"/>
      <c r="LIU12" s="52"/>
      <c r="LIV12" s="52"/>
      <c r="LIW12" s="52"/>
      <c r="LIX12" s="52"/>
      <c r="LIY12" s="52"/>
      <c r="LIZ12" s="52"/>
      <c r="LJA12" s="52"/>
      <c r="LJB12" s="52"/>
      <c r="LJC12" s="52"/>
      <c r="LJD12" s="52"/>
      <c r="LJE12" s="52"/>
      <c r="LJF12" s="52"/>
      <c r="LJG12" s="52"/>
      <c r="LJH12" s="52"/>
      <c r="LJI12" s="52"/>
      <c r="LJJ12" s="52"/>
      <c r="LJK12" s="52"/>
      <c r="LJL12" s="52"/>
      <c r="LJM12" s="52"/>
      <c r="LJN12" s="52"/>
      <c r="LJO12" s="52"/>
      <c r="LJP12" s="52"/>
      <c r="LJQ12" s="52"/>
      <c r="LJR12" s="52"/>
      <c r="LJS12" s="52"/>
      <c r="LJT12" s="52"/>
      <c r="LJU12" s="52"/>
      <c r="LJV12" s="52"/>
      <c r="LJW12" s="52"/>
      <c r="LJX12" s="52"/>
      <c r="LJY12" s="52"/>
      <c r="LJZ12" s="52"/>
      <c r="LKA12" s="52"/>
      <c r="LKB12" s="52"/>
      <c r="LKC12" s="52"/>
      <c r="LKD12" s="52"/>
      <c r="LKE12" s="52"/>
      <c r="LKF12" s="52"/>
      <c r="LKG12" s="52"/>
      <c r="LKH12" s="52"/>
      <c r="LKI12" s="52"/>
      <c r="LKJ12" s="52"/>
      <c r="LKK12" s="52"/>
      <c r="LKL12" s="52"/>
      <c r="LKM12" s="52"/>
      <c r="LKN12" s="52"/>
      <c r="LKO12" s="52"/>
      <c r="LKP12" s="52"/>
      <c r="LKQ12" s="52"/>
      <c r="LKR12" s="52"/>
      <c r="LKS12" s="52"/>
      <c r="LKT12" s="52"/>
      <c r="LKU12" s="52"/>
      <c r="LKV12" s="52"/>
      <c r="LKW12" s="52"/>
      <c r="LKX12" s="52"/>
      <c r="LKY12" s="52"/>
      <c r="LKZ12" s="52"/>
      <c r="LLA12" s="52"/>
      <c r="LLB12" s="52"/>
      <c r="LLC12" s="52"/>
      <c r="LLD12" s="52"/>
      <c r="LLE12" s="52"/>
      <c r="LLF12" s="52"/>
      <c r="LLG12" s="52"/>
      <c r="LLH12" s="52"/>
      <c r="LLI12" s="52"/>
      <c r="LLJ12" s="52"/>
      <c r="LLK12" s="52"/>
      <c r="LLL12" s="52"/>
      <c r="LLM12" s="52"/>
      <c r="LLN12" s="52"/>
      <c r="LLO12" s="52"/>
      <c r="LLP12" s="52"/>
      <c r="LLQ12" s="52"/>
      <c r="LLR12" s="52"/>
      <c r="LLS12" s="52"/>
      <c r="LLT12" s="52"/>
      <c r="LLU12" s="52"/>
      <c r="LLV12" s="52"/>
      <c r="LLW12" s="52"/>
      <c r="LLX12" s="52"/>
      <c r="LLY12" s="52"/>
      <c r="LLZ12" s="52"/>
      <c r="LMA12" s="52"/>
      <c r="LMB12" s="52"/>
      <c r="LMC12" s="52"/>
      <c r="LMD12" s="52"/>
      <c r="LME12" s="52"/>
      <c r="LMF12" s="52"/>
      <c r="LMG12" s="52"/>
      <c r="LMH12" s="52"/>
      <c r="LMI12" s="52"/>
      <c r="LMJ12" s="52"/>
      <c r="LMK12" s="52"/>
      <c r="LML12" s="52"/>
      <c r="LMM12" s="52"/>
      <c r="LMN12" s="52"/>
      <c r="LMO12" s="52"/>
      <c r="LMP12" s="52"/>
      <c r="LMQ12" s="52"/>
      <c r="LMR12" s="52"/>
      <c r="LMS12" s="52"/>
      <c r="LMT12" s="52"/>
      <c r="LMU12" s="52"/>
      <c r="LMV12" s="52"/>
      <c r="LMW12" s="52"/>
      <c r="LMX12" s="52"/>
      <c r="LMY12" s="52"/>
      <c r="LMZ12" s="52"/>
      <c r="LNA12" s="52"/>
      <c r="LNB12" s="52"/>
      <c r="LNC12" s="52"/>
      <c r="LND12" s="52"/>
      <c r="LNE12" s="52"/>
      <c r="LNF12" s="52"/>
      <c r="LNG12" s="52"/>
      <c r="LNH12" s="52"/>
      <c r="LNI12" s="52"/>
      <c r="LNJ12" s="52"/>
      <c r="LNK12" s="52"/>
      <c r="LNL12" s="52"/>
      <c r="LNM12" s="52"/>
      <c r="LNN12" s="52"/>
      <c r="LNO12" s="52"/>
      <c r="LNP12" s="52"/>
      <c r="LNQ12" s="52"/>
      <c r="LNR12" s="52"/>
      <c r="LNS12" s="52"/>
      <c r="LNT12" s="52"/>
      <c r="LNU12" s="52"/>
      <c r="LNV12" s="52"/>
      <c r="LNW12" s="52"/>
      <c r="LNX12" s="52"/>
      <c r="LNY12" s="52"/>
      <c r="LNZ12" s="52"/>
      <c r="LOA12" s="52"/>
      <c r="LOB12" s="52"/>
      <c r="LOC12" s="52"/>
      <c r="LOD12" s="52"/>
      <c r="LOE12" s="52"/>
      <c r="LOF12" s="52"/>
      <c r="LOG12" s="52"/>
      <c r="LOH12" s="52"/>
      <c r="LOI12" s="52"/>
      <c r="LOJ12" s="52"/>
      <c r="LOK12" s="52"/>
      <c r="LOL12" s="52"/>
      <c r="LOM12" s="52"/>
      <c r="LON12" s="52"/>
      <c r="LOO12" s="52"/>
      <c r="LOP12" s="52"/>
      <c r="LOQ12" s="52"/>
      <c r="LOR12" s="52"/>
      <c r="LOS12" s="52"/>
      <c r="LOT12" s="52"/>
      <c r="LOU12" s="52"/>
      <c r="LOV12" s="52"/>
      <c r="LOW12" s="52"/>
      <c r="LOX12" s="52"/>
      <c r="LOY12" s="52"/>
      <c r="LOZ12" s="52"/>
      <c r="LPA12" s="52"/>
      <c r="LPB12" s="52"/>
      <c r="LPC12" s="52"/>
      <c r="LPD12" s="52"/>
      <c r="LPE12" s="52"/>
      <c r="LPF12" s="52"/>
      <c r="LPG12" s="52"/>
      <c r="LPH12" s="52"/>
      <c r="LPI12" s="52"/>
      <c r="LPJ12" s="52"/>
      <c r="LPK12" s="52"/>
      <c r="LPL12" s="52"/>
      <c r="LPM12" s="52"/>
      <c r="LPN12" s="52"/>
      <c r="LPO12" s="52"/>
      <c r="LPP12" s="52"/>
      <c r="LPQ12" s="52"/>
      <c r="LPR12" s="52"/>
      <c r="LPS12" s="52"/>
      <c r="LPT12" s="52"/>
      <c r="LPU12" s="52"/>
      <c r="LPV12" s="52"/>
      <c r="LPW12" s="52"/>
      <c r="LPX12" s="52"/>
      <c r="LPY12" s="52"/>
      <c r="LPZ12" s="52"/>
      <c r="LQA12" s="52"/>
      <c r="LQB12" s="52"/>
      <c r="LQC12" s="52"/>
      <c r="LQD12" s="52"/>
      <c r="LQE12" s="52"/>
      <c r="LQF12" s="52"/>
      <c r="LQG12" s="52"/>
      <c r="LQH12" s="52"/>
      <c r="LQI12" s="52"/>
      <c r="LQJ12" s="52"/>
      <c r="LQK12" s="52"/>
      <c r="LQL12" s="52"/>
      <c r="LQM12" s="52"/>
      <c r="LQN12" s="52"/>
      <c r="LQO12" s="52"/>
      <c r="LQP12" s="52"/>
      <c r="LQQ12" s="52"/>
      <c r="LQR12" s="52"/>
      <c r="LQS12" s="52"/>
      <c r="LQT12" s="52"/>
      <c r="LQU12" s="52"/>
      <c r="LQV12" s="52"/>
      <c r="LQW12" s="52"/>
      <c r="LQX12" s="52"/>
      <c r="LQY12" s="52"/>
      <c r="LQZ12" s="52"/>
      <c r="LRA12" s="52"/>
      <c r="LRB12" s="52"/>
      <c r="LRC12" s="52"/>
      <c r="LRD12" s="52"/>
      <c r="LRE12" s="52"/>
      <c r="LRF12" s="52"/>
      <c r="LRG12" s="52"/>
      <c r="LRH12" s="52"/>
      <c r="LRI12" s="52"/>
      <c r="LRJ12" s="52"/>
      <c r="LRK12" s="52"/>
      <c r="LRL12" s="52"/>
      <c r="LRM12" s="52"/>
      <c r="LRN12" s="52"/>
      <c r="LRO12" s="52"/>
      <c r="LRP12" s="52"/>
      <c r="LRQ12" s="52"/>
      <c r="LRR12" s="52"/>
      <c r="LRS12" s="52"/>
      <c r="LRT12" s="52"/>
      <c r="LRU12" s="52"/>
      <c r="LRV12" s="52"/>
      <c r="LRW12" s="52"/>
      <c r="LRX12" s="52"/>
      <c r="LRY12" s="52"/>
      <c r="LRZ12" s="52"/>
      <c r="LSA12" s="52"/>
      <c r="LSB12" s="52"/>
      <c r="LSC12" s="52"/>
      <c r="LSD12" s="52"/>
      <c r="LSE12" s="52"/>
      <c r="LSF12" s="52"/>
      <c r="LSG12" s="52"/>
      <c r="LSH12" s="52"/>
      <c r="LSI12" s="52"/>
      <c r="LSJ12" s="52"/>
      <c r="LSK12" s="52"/>
      <c r="LSL12" s="52"/>
      <c r="LSM12" s="52"/>
      <c r="LSN12" s="52"/>
      <c r="LSO12" s="52"/>
      <c r="LSP12" s="52"/>
      <c r="LSQ12" s="52"/>
      <c r="LSR12" s="52"/>
      <c r="LSS12" s="52"/>
      <c r="LST12" s="52"/>
      <c r="LSU12" s="52"/>
      <c r="LSV12" s="52"/>
      <c r="LSW12" s="52"/>
      <c r="LSX12" s="52"/>
      <c r="LSY12" s="52"/>
      <c r="LSZ12" s="52"/>
      <c r="LTA12" s="52"/>
      <c r="LTB12" s="52"/>
      <c r="LTC12" s="52"/>
      <c r="LTD12" s="52"/>
      <c r="LTE12" s="52"/>
      <c r="LTF12" s="52"/>
      <c r="LTG12" s="52"/>
      <c r="LTH12" s="52"/>
      <c r="LTI12" s="52"/>
      <c r="LTJ12" s="52"/>
      <c r="LTK12" s="52"/>
      <c r="LTL12" s="52"/>
      <c r="LTM12" s="52"/>
      <c r="LTN12" s="52"/>
      <c r="LTO12" s="52"/>
      <c r="LTP12" s="52"/>
      <c r="LTQ12" s="52"/>
      <c r="LTR12" s="52"/>
      <c r="LTS12" s="52"/>
      <c r="LTT12" s="52"/>
      <c r="LTU12" s="52"/>
      <c r="LTV12" s="52"/>
      <c r="LTW12" s="52"/>
      <c r="LTX12" s="52"/>
      <c r="LTY12" s="52"/>
      <c r="LTZ12" s="52"/>
      <c r="LUA12" s="52"/>
      <c r="LUB12" s="52"/>
      <c r="LUC12" s="52"/>
      <c r="LUD12" s="52"/>
      <c r="LUE12" s="52"/>
      <c r="LUF12" s="52"/>
      <c r="LUG12" s="52"/>
      <c r="LUH12" s="52"/>
      <c r="LUI12" s="52"/>
      <c r="LUJ12" s="52"/>
      <c r="LUK12" s="52"/>
      <c r="LUL12" s="52"/>
      <c r="LUM12" s="52"/>
      <c r="LUN12" s="52"/>
      <c r="LUO12" s="52"/>
      <c r="LUP12" s="52"/>
      <c r="LUQ12" s="52"/>
      <c r="LUR12" s="52"/>
      <c r="LUS12" s="52"/>
      <c r="LUT12" s="52"/>
      <c r="LUU12" s="52"/>
      <c r="LUV12" s="52"/>
      <c r="LUW12" s="52"/>
      <c r="LUX12" s="52"/>
      <c r="LUY12" s="52"/>
      <c r="LUZ12" s="52"/>
      <c r="LVA12" s="52"/>
      <c r="LVB12" s="52"/>
      <c r="LVC12" s="52"/>
      <c r="LVD12" s="52"/>
      <c r="LVE12" s="52"/>
      <c r="LVF12" s="52"/>
      <c r="LVG12" s="52"/>
      <c r="LVH12" s="52"/>
      <c r="LVI12" s="52"/>
      <c r="LVJ12" s="52"/>
      <c r="LVK12" s="52"/>
      <c r="LVL12" s="52"/>
      <c r="LVM12" s="52"/>
      <c r="LVN12" s="52"/>
      <c r="LVO12" s="52"/>
      <c r="LVP12" s="52"/>
      <c r="LVQ12" s="52"/>
      <c r="LVR12" s="52"/>
      <c r="LVS12" s="52"/>
      <c r="LVT12" s="52"/>
      <c r="LVU12" s="52"/>
      <c r="LVV12" s="52"/>
      <c r="LVW12" s="52"/>
      <c r="LVX12" s="52"/>
      <c r="LVY12" s="52"/>
      <c r="LVZ12" s="52"/>
      <c r="LWA12" s="52"/>
      <c r="LWB12" s="52"/>
      <c r="LWC12" s="52"/>
      <c r="LWD12" s="52"/>
      <c r="LWE12" s="52"/>
      <c r="LWF12" s="52"/>
      <c r="LWG12" s="52"/>
      <c r="LWH12" s="52"/>
      <c r="LWI12" s="52"/>
      <c r="LWJ12" s="52"/>
      <c r="LWK12" s="52"/>
      <c r="LWL12" s="52"/>
      <c r="LWM12" s="52"/>
      <c r="LWN12" s="52"/>
      <c r="LWO12" s="52"/>
      <c r="LWP12" s="52"/>
      <c r="LWQ12" s="52"/>
      <c r="LWR12" s="52"/>
      <c r="LWS12" s="52"/>
      <c r="LWT12" s="52"/>
      <c r="LWU12" s="52"/>
      <c r="LWV12" s="52"/>
      <c r="LWW12" s="52"/>
      <c r="LWX12" s="52"/>
      <c r="LWY12" s="52"/>
      <c r="LWZ12" s="52"/>
      <c r="LXA12" s="52"/>
      <c r="LXB12" s="52"/>
      <c r="LXC12" s="52"/>
      <c r="LXD12" s="52"/>
      <c r="LXE12" s="52"/>
      <c r="LXF12" s="52"/>
      <c r="LXG12" s="52"/>
      <c r="LXH12" s="52"/>
      <c r="LXI12" s="52"/>
      <c r="LXJ12" s="52"/>
      <c r="LXK12" s="52"/>
      <c r="LXL12" s="52"/>
      <c r="LXM12" s="52"/>
      <c r="LXN12" s="52"/>
      <c r="LXO12" s="52"/>
      <c r="LXP12" s="52"/>
      <c r="LXQ12" s="52"/>
      <c r="LXR12" s="52"/>
      <c r="LXS12" s="52"/>
      <c r="LXT12" s="52"/>
      <c r="LXU12" s="52"/>
      <c r="LXV12" s="52"/>
      <c r="LXW12" s="52"/>
      <c r="LXX12" s="52"/>
      <c r="LXY12" s="52"/>
      <c r="LXZ12" s="52"/>
      <c r="LYA12" s="52"/>
      <c r="LYB12" s="52"/>
      <c r="LYC12" s="52"/>
      <c r="LYD12" s="52"/>
      <c r="LYE12" s="52"/>
      <c r="LYF12" s="52"/>
      <c r="LYG12" s="52"/>
      <c r="LYH12" s="52"/>
      <c r="LYI12" s="52"/>
      <c r="LYJ12" s="52"/>
      <c r="LYK12" s="52"/>
      <c r="LYL12" s="52"/>
      <c r="LYM12" s="52"/>
      <c r="LYN12" s="52"/>
      <c r="LYO12" s="52"/>
      <c r="LYP12" s="52"/>
      <c r="LYQ12" s="52"/>
      <c r="LYR12" s="52"/>
      <c r="LYS12" s="52"/>
      <c r="LYT12" s="52"/>
      <c r="LYU12" s="52"/>
      <c r="LYV12" s="52"/>
      <c r="LYW12" s="52"/>
      <c r="LYX12" s="52"/>
      <c r="LYY12" s="52"/>
      <c r="LYZ12" s="52"/>
      <c r="LZA12" s="52"/>
      <c r="LZB12" s="52"/>
      <c r="LZC12" s="52"/>
      <c r="LZD12" s="52"/>
      <c r="LZE12" s="52"/>
      <c r="LZF12" s="52"/>
      <c r="LZG12" s="52"/>
      <c r="LZH12" s="52"/>
      <c r="LZI12" s="52"/>
      <c r="LZJ12" s="52"/>
      <c r="LZK12" s="52"/>
      <c r="LZL12" s="52"/>
      <c r="LZM12" s="52"/>
      <c r="LZN12" s="52"/>
      <c r="LZO12" s="52"/>
      <c r="LZP12" s="52"/>
      <c r="LZQ12" s="52"/>
      <c r="LZR12" s="52"/>
      <c r="LZS12" s="52"/>
      <c r="LZT12" s="52"/>
      <c r="LZU12" s="52"/>
      <c r="LZV12" s="52"/>
      <c r="LZW12" s="52"/>
      <c r="LZX12" s="52"/>
      <c r="LZY12" s="52"/>
      <c r="LZZ12" s="52"/>
      <c r="MAA12" s="52"/>
      <c r="MAB12" s="52"/>
      <c r="MAC12" s="52"/>
      <c r="MAD12" s="52"/>
      <c r="MAE12" s="52"/>
      <c r="MAF12" s="52"/>
      <c r="MAG12" s="52"/>
      <c r="MAH12" s="52"/>
      <c r="MAI12" s="52"/>
      <c r="MAJ12" s="52"/>
      <c r="MAK12" s="52"/>
      <c r="MAL12" s="52"/>
      <c r="MAM12" s="52"/>
      <c r="MAN12" s="52"/>
      <c r="MAO12" s="52"/>
      <c r="MAP12" s="52"/>
      <c r="MAQ12" s="52"/>
      <c r="MAR12" s="52"/>
      <c r="MAS12" s="52"/>
      <c r="MAT12" s="52"/>
      <c r="MAU12" s="52"/>
      <c r="MAV12" s="52"/>
      <c r="MAW12" s="52"/>
      <c r="MAX12" s="52"/>
      <c r="MAY12" s="52"/>
      <c r="MAZ12" s="52"/>
      <c r="MBA12" s="52"/>
      <c r="MBB12" s="52"/>
      <c r="MBC12" s="52"/>
      <c r="MBD12" s="52"/>
      <c r="MBE12" s="52"/>
      <c r="MBF12" s="52"/>
      <c r="MBG12" s="52"/>
      <c r="MBH12" s="52"/>
      <c r="MBI12" s="52"/>
      <c r="MBJ12" s="52"/>
      <c r="MBK12" s="52"/>
      <c r="MBL12" s="52"/>
      <c r="MBM12" s="52"/>
      <c r="MBN12" s="52"/>
      <c r="MBO12" s="52"/>
      <c r="MBP12" s="52"/>
      <c r="MBQ12" s="52"/>
      <c r="MBR12" s="52"/>
      <c r="MBS12" s="52"/>
      <c r="MBT12" s="52"/>
      <c r="MBU12" s="52"/>
      <c r="MBV12" s="52"/>
      <c r="MBW12" s="52"/>
      <c r="MBX12" s="52"/>
      <c r="MBY12" s="52"/>
      <c r="MBZ12" s="52"/>
      <c r="MCA12" s="52"/>
      <c r="MCB12" s="52"/>
      <c r="MCC12" s="52"/>
      <c r="MCD12" s="52"/>
      <c r="MCE12" s="52"/>
      <c r="MCF12" s="52"/>
      <c r="MCG12" s="52"/>
      <c r="MCH12" s="52"/>
      <c r="MCI12" s="52"/>
      <c r="MCJ12" s="52"/>
      <c r="MCK12" s="52"/>
      <c r="MCL12" s="52"/>
      <c r="MCM12" s="52"/>
      <c r="MCN12" s="52"/>
      <c r="MCO12" s="52"/>
      <c r="MCP12" s="52"/>
      <c r="MCQ12" s="52"/>
      <c r="MCR12" s="52"/>
      <c r="MCS12" s="52"/>
      <c r="MCT12" s="52"/>
      <c r="MCU12" s="52"/>
      <c r="MCV12" s="52"/>
      <c r="MCW12" s="52"/>
      <c r="MCX12" s="52"/>
      <c r="MCY12" s="52"/>
      <c r="MCZ12" s="52"/>
      <c r="MDA12" s="52"/>
      <c r="MDB12" s="52"/>
      <c r="MDC12" s="52"/>
      <c r="MDD12" s="52"/>
      <c r="MDE12" s="52"/>
      <c r="MDF12" s="52"/>
      <c r="MDG12" s="52"/>
      <c r="MDH12" s="52"/>
      <c r="MDI12" s="52"/>
      <c r="MDJ12" s="52"/>
      <c r="MDK12" s="52"/>
      <c r="MDL12" s="52"/>
      <c r="MDM12" s="52"/>
      <c r="MDN12" s="52"/>
      <c r="MDO12" s="52"/>
      <c r="MDP12" s="52"/>
      <c r="MDQ12" s="52"/>
      <c r="MDR12" s="52"/>
      <c r="MDS12" s="52"/>
      <c r="MDT12" s="52"/>
      <c r="MDU12" s="52"/>
      <c r="MDV12" s="52"/>
      <c r="MDW12" s="52"/>
      <c r="MDX12" s="52"/>
      <c r="MDY12" s="52"/>
      <c r="MDZ12" s="52"/>
      <c r="MEA12" s="52"/>
      <c r="MEB12" s="52"/>
      <c r="MEC12" s="52"/>
      <c r="MED12" s="52"/>
      <c r="MEE12" s="52"/>
      <c r="MEF12" s="52"/>
      <c r="MEG12" s="52"/>
      <c r="MEH12" s="52"/>
      <c r="MEI12" s="52"/>
      <c r="MEJ12" s="52"/>
      <c r="MEK12" s="52"/>
      <c r="MEL12" s="52"/>
      <c r="MEM12" s="52"/>
      <c r="MEN12" s="52"/>
      <c r="MEO12" s="52"/>
      <c r="MEP12" s="52"/>
      <c r="MEQ12" s="52"/>
      <c r="MER12" s="52"/>
      <c r="MES12" s="52"/>
      <c r="MET12" s="52"/>
      <c r="MEU12" s="52"/>
      <c r="MEV12" s="52"/>
      <c r="MEW12" s="52"/>
      <c r="MEX12" s="52"/>
      <c r="MEY12" s="52"/>
      <c r="MEZ12" s="52"/>
      <c r="MFA12" s="52"/>
      <c r="MFB12" s="52"/>
      <c r="MFC12" s="52"/>
      <c r="MFD12" s="52"/>
      <c r="MFE12" s="52"/>
      <c r="MFF12" s="52"/>
      <c r="MFG12" s="52"/>
      <c r="MFH12" s="52"/>
      <c r="MFI12" s="52"/>
      <c r="MFJ12" s="52"/>
      <c r="MFK12" s="52"/>
      <c r="MFL12" s="52"/>
      <c r="MFM12" s="52"/>
      <c r="MFN12" s="52"/>
      <c r="MFO12" s="52"/>
      <c r="MFP12" s="52"/>
      <c r="MFQ12" s="52"/>
      <c r="MFR12" s="52"/>
      <c r="MFS12" s="52"/>
      <c r="MFT12" s="52"/>
      <c r="MFU12" s="52"/>
      <c r="MFV12" s="52"/>
      <c r="MFW12" s="52"/>
      <c r="MFX12" s="52"/>
      <c r="MFY12" s="52"/>
      <c r="MFZ12" s="52"/>
      <c r="MGA12" s="52"/>
      <c r="MGB12" s="52"/>
      <c r="MGC12" s="52"/>
      <c r="MGD12" s="52"/>
      <c r="MGE12" s="52"/>
      <c r="MGF12" s="52"/>
      <c r="MGG12" s="52"/>
      <c r="MGH12" s="52"/>
      <c r="MGI12" s="52"/>
      <c r="MGJ12" s="52"/>
      <c r="MGK12" s="52"/>
      <c r="MGL12" s="52"/>
      <c r="MGM12" s="52"/>
      <c r="MGN12" s="52"/>
      <c r="MGO12" s="52"/>
      <c r="MGP12" s="52"/>
      <c r="MGQ12" s="52"/>
      <c r="MGR12" s="52"/>
      <c r="MGS12" s="52"/>
      <c r="MGT12" s="52"/>
      <c r="MGU12" s="52"/>
      <c r="MGV12" s="52"/>
      <c r="MGW12" s="52"/>
      <c r="MGX12" s="52"/>
      <c r="MGY12" s="52"/>
      <c r="MGZ12" s="52"/>
      <c r="MHA12" s="52"/>
      <c r="MHB12" s="52"/>
      <c r="MHC12" s="52"/>
      <c r="MHD12" s="52"/>
      <c r="MHE12" s="52"/>
      <c r="MHF12" s="52"/>
      <c r="MHG12" s="52"/>
      <c r="MHH12" s="52"/>
      <c r="MHI12" s="52"/>
      <c r="MHJ12" s="52"/>
      <c r="MHK12" s="52"/>
      <c r="MHL12" s="52"/>
      <c r="MHM12" s="52"/>
      <c r="MHN12" s="52"/>
      <c r="MHO12" s="52"/>
      <c r="MHP12" s="52"/>
      <c r="MHQ12" s="52"/>
      <c r="MHR12" s="52"/>
      <c r="MHS12" s="52"/>
      <c r="MHT12" s="52"/>
      <c r="MHU12" s="52"/>
      <c r="MHV12" s="52"/>
      <c r="MHW12" s="52"/>
      <c r="MHX12" s="52"/>
      <c r="MHY12" s="52"/>
      <c r="MHZ12" s="52"/>
      <c r="MIA12" s="52"/>
      <c r="MIB12" s="52"/>
      <c r="MIC12" s="52"/>
      <c r="MID12" s="52"/>
      <c r="MIE12" s="52"/>
      <c r="MIF12" s="52"/>
      <c r="MIG12" s="52"/>
      <c r="MIH12" s="52"/>
      <c r="MII12" s="52"/>
      <c r="MIJ12" s="52"/>
      <c r="MIK12" s="52"/>
      <c r="MIL12" s="52"/>
      <c r="MIM12" s="52"/>
      <c r="MIN12" s="52"/>
      <c r="MIO12" s="52"/>
      <c r="MIP12" s="52"/>
      <c r="MIQ12" s="52"/>
      <c r="MIR12" s="52"/>
      <c r="MIS12" s="52"/>
      <c r="MIT12" s="52"/>
      <c r="MIU12" s="52"/>
      <c r="MIV12" s="52"/>
      <c r="MIW12" s="52"/>
      <c r="MIX12" s="52"/>
      <c r="MIY12" s="52"/>
      <c r="MIZ12" s="52"/>
      <c r="MJA12" s="52"/>
      <c r="MJB12" s="52"/>
      <c r="MJC12" s="52"/>
      <c r="MJD12" s="52"/>
      <c r="MJE12" s="52"/>
      <c r="MJF12" s="52"/>
      <c r="MJG12" s="52"/>
      <c r="MJH12" s="52"/>
      <c r="MJI12" s="52"/>
      <c r="MJJ12" s="52"/>
      <c r="MJK12" s="52"/>
      <c r="MJL12" s="52"/>
      <c r="MJM12" s="52"/>
      <c r="MJN12" s="52"/>
      <c r="MJO12" s="52"/>
      <c r="MJP12" s="52"/>
      <c r="MJQ12" s="52"/>
      <c r="MJR12" s="52"/>
      <c r="MJS12" s="52"/>
      <c r="MJT12" s="52"/>
      <c r="MJU12" s="52"/>
      <c r="MJV12" s="52"/>
      <c r="MJW12" s="52"/>
      <c r="MJX12" s="52"/>
      <c r="MJY12" s="52"/>
      <c r="MJZ12" s="52"/>
      <c r="MKA12" s="52"/>
      <c r="MKB12" s="52"/>
      <c r="MKC12" s="52"/>
      <c r="MKD12" s="52"/>
      <c r="MKE12" s="52"/>
      <c r="MKF12" s="52"/>
      <c r="MKG12" s="52"/>
      <c r="MKH12" s="52"/>
      <c r="MKI12" s="52"/>
      <c r="MKJ12" s="52"/>
      <c r="MKK12" s="52"/>
      <c r="MKL12" s="52"/>
      <c r="MKM12" s="52"/>
      <c r="MKN12" s="52"/>
      <c r="MKO12" s="52"/>
      <c r="MKP12" s="52"/>
      <c r="MKQ12" s="52"/>
      <c r="MKR12" s="52"/>
      <c r="MKS12" s="52"/>
      <c r="MKT12" s="52"/>
      <c r="MKU12" s="52"/>
      <c r="MKV12" s="52"/>
      <c r="MKW12" s="52"/>
      <c r="MKX12" s="52"/>
      <c r="MKY12" s="52"/>
      <c r="MKZ12" s="52"/>
      <c r="MLA12" s="52"/>
      <c r="MLB12" s="52"/>
      <c r="MLC12" s="52"/>
      <c r="MLD12" s="52"/>
      <c r="MLE12" s="52"/>
      <c r="MLF12" s="52"/>
      <c r="MLG12" s="52"/>
      <c r="MLH12" s="52"/>
      <c r="MLI12" s="52"/>
      <c r="MLJ12" s="52"/>
      <c r="MLK12" s="52"/>
      <c r="MLL12" s="52"/>
      <c r="MLM12" s="52"/>
      <c r="MLN12" s="52"/>
      <c r="MLO12" s="52"/>
      <c r="MLP12" s="52"/>
      <c r="MLQ12" s="52"/>
      <c r="MLR12" s="52"/>
      <c r="MLS12" s="52"/>
      <c r="MLT12" s="52"/>
      <c r="MLU12" s="52"/>
      <c r="MLV12" s="52"/>
      <c r="MLW12" s="52"/>
      <c r="MLX12" s="52"/>
      <c r="MLY12" s="52"/>
      <c r="MLZ12" s="52"/>
      <c r="MMA12" s="52"/>
      <c r="MMB12" s="52"/>
      <c r="MMC12" s="52"/>
      <c r="MMD12" s="52"/>
      <c r="MME12" s="52"/>
      <c r="MMF12" s="52"/>
      <c r="MMG12" s="52"/>
      <c r="MMH12" s="52"/>
      <c r="MMI12" s="52"/>
      <c r="MMJ12" s="52"/>
      <c r="MMK12" s="52"/>
      <c r="MML12" s="52"/>
      <c r="MMM12" s="52"/>
      <c r="MMN12" s="52"/>
      <c r="MMO12" s="52"/>
      <c r="MMP12" s="52"/>
      <c r="MMQ12" s="52"/>
      <c r="MMR12" s="52"/>
      <c r="MMS12" s="52"/>
      <c r="MMT12" s="52"/>
      <c r="MMU12" s="52"/>
      <c r="MMV12" s="52"/>
      <c r="MMW12" s="52"/>
      <c r="MMX12" s="52"/>
      <c r="MMY12" s="52"/>
      <c r="MMZ12" s="52"/>
      <c r="MNA12" s="52"/>
      <c r="MNB12" s="52"/>
      <c r="MNC12" s="52"/>
      <c r="MND12" s="52"/>
      <c r="MNE12" s="52"/>
      <c r="MNF12" s="52"/>
      <c r="MNG12" s="52"/>
      <c r="MNH12" s="52"/>
      <c r="MNI12" s="52"/>
      <c r="MNJ12" s="52"/>
      <c r="MNK12" s="52"/>
      <c r="MNL12" s="52"/>
      <c r="MNM12" s="52"/>
      <c r="MNN12" s="52"/>
      <c r="MNO12" s="52"/>
      <c r="MNP12" s="52"/>
      <c r="MNQ12" s="52"/>
      <c r="MNR12" s="52"/>
      <c r="MNS12" s="52"/>
      <c r="MNT12" s="52"/>
      <c r="MNU12" s="52"/>
      <c r="MNV12" s="52"/>
      <c r="MNW12" s="52"/>
      <c r="MNX12" s="52"/>
      <c r="MNY12" s="52"/>
      <c r="MNZ12" s="52"/>
      <c r="MOA12" s="52"/>
      <c r="MOB12" s="52"/>
      <c r="MOC12" s="52"/>
      <c r="MOD12" s="52"/>
      <c r="MOE12" s="52"/>
      <c r="MOF12" s="52"/>
      <c r="MOG12" s="52"/>
      <c r="MOH12" s="52"/>
      <c r="MOI12" s="52"/>
      <c r="MOJ12" s="52"/>
      <c r="MOK12" s="52"/>
      <c r="MOL12" s="52"/>
      <c r="MOM12" s="52"/>
      <c r="MON12" s="52"/>
      <c r="MOO12" s="52"/>
      <c r="MOP12" s="52"/>
      <c r="MOQ12" s="52"/>
      <c r="MOR12" s="52"/>
      <c r="MOS12" s="52"/>
      <c r="MOT12" s="52"/>
      <c r="MOU12" s="52"/>
      <c r="MOV12" s="52"/>
      <c r="MOW12" s="52"/>
      <c r="MOX12" s="52"/>
      <c r="MOY12" s="52"/>
      <c r="MOZ12" s="52"/>
      <c r="MPA12" s="52"/>
      <c r="MPB12" s="52"/>
      <c r="MPC12" s="52"/>
      <c r="MPD12" s="52"/>
      <c r="MPE12" s="52"/>
      <c r="MPF12" s="52"/>
      <c r="MPG12" s="52"/>
      <c r="MPH12" s="52"/>
      <c r="MPI12" s="52"/>
      <c r="MPJ12" s="52"/>
      <c r="MPK12" s="52"/>
      <c r="MPL12" s="52"/>
      <c r="MPM12" s="52"/>
      <c r="MPN12" s="52"/>
      <c r="MPO12" s="52"/>
      <c r="MPP12" s="52"/>
      <c r="MPQ12" s="52"/>
      <c r="MPR12" s="52"/>
      <c r="MPS12" s="52"/>
      <c r="MPT12" s="52"/>
      <c r="MPU12" s="52"/>
      <c r="MPV12" s="52"/>
      <c r="MPW12" s="52"/>
      <c r="MPX12" s="52"/>
      <c r="MPY12" s="52"/>
      <c r="MPZ12" s="52"/>
      <c r="MQA12" s="52"/>
      <c r="MQB12" s="52"/>
      <c r="MQC12" s="52"/>
      <c r="MQD12" s="52"/>
      <c r="MQE12" s="52"/>
      <c r="MQF12" s="52"/>
      <c r="MQG12" s="52"/>
      <c r="MQH12" s="52"/>
      <c r="MQI12" s="52"/>
      <c r="MQJ12" s="52"/>
      <c r="MQK12" s="52"/>
      <c r="MQL12" s="52"/>
      <c r="MQM12" s="52"/>
      <c r="MQN12" s="52"/>
      <c r="MQO12" s="52"/>
      <c r="MQP12" s="52"/>
      <c r="MQQ12" s="52"/>
      <c r="MQR12" s="52"/>
      <c r="MQS12" s="52"/>
      <c r="MQT12" s="52"/>
      <c r="MQU12" s="52"/>
      <c r="MQV12" s="52"/>
      <c r="MQW12" s="52"/>
      <c r="MQX12" s="52"/>
      <c r="MQY12" s="52"/>
      <c r="MQZ12" s="52"/>
      <c r="MRA12" s="52"/>
      <c r="MRB12" s="52"/>
      <c r="MRC12" s="52"/>
      <c r="MRD12" s="52"/>
      <c r="MRE12" s="52"/>
      <c r="MRF12" s="52"/>
      <c r="MRG12" s="52"/>
      <c r="MRH12" s="52"/>
      <c r="MRI12" s="52"/>
      <c r="MRJ12" s="52"/>
      <c r="MRK12" s="52"/>
      <c r="MRL12" s="52"/>
      <c r="MRM12" s="52"/>
      <c r="MRN12" s="52"/>
      <c r="MRO12" s="52"/>
      <c r="MRP12" s="52"/>
      <c r="MRQ12" s="52"/>
      <c r="MRR12" s="52"/>
      <c r="MRS12" s="52"/>
      <c r="MRT12" s="52"/>
      <c r="MRU12" s="52"/>
      <c r="MRV12" s="52"/>
      <c r="MRW12" s="52"/>
      <c r="MRX12" s="52"/>
      <c r="MRY12" s="52"/>
      <c r="MRZ12" s="52"/>
      <c r="MSA12" s="52"/>
      <c r="MSB12" s="52"/>
      <c r="MSC12" s="52"/>
      <c r="MSD12" s="52"/>
      <c r="MSE12" s="52"/>
      <c r="MSF12" s="52"/>
      <c r="MSG12" s="52"/>
      <c r="MSH12" s="52"/>
      <c r="MSI12" s="52"/>
      <c r="MSJ12" s="52"/>
      <c r="MSK12" s="52"/>
      <c r="MSL12" s="52"/>
      <c r="MSM12" s="52"/>
      <c r="MSN12" s="52"/>
      <c r="MSO12" s="52"/>
      <c r="MSP12" s="52"/>
      <c r="MSQ12" s="52"/>
      <c r="MSR12" s="52"/>
      <c r="MSS12" s="52"/>
      <c r="MST12" s="52"/>
      <c r="MSU12" s="52"/>
      <c r="MSV12" s="52"/>
      <c r="MSW12" s="52"/>
      <c r="MSX12" s="52"/>
      <c r="MSY12" s="52"/>
      <c r="MSZ12" s="52"/>
      <c r="MTA12" s="52"/>
      <c r="MTB12" s="52"/>
      <c r="MTC12" s="52"/>
      <c r="MTD12" s="52"/>
      <c r="MTE12" s="52"/>
      <c r="MTF12" s="52"/>
      <c r="MTG12" s="52"/>
      <c r="MTH12" s="52"/>
      <c r="MTI12" s="52"/>
      <c r="MTJ12" s="52"/>
      <c r="MTK12" s="52"/>
      <c r="MTL12" s="52"/>
      <c r="MTM12" s="52"/>
      <c r="MTN12" s="52"/>
      <c r="MTO12" s="52"/>
      <c r="MTP12" s="52"/>
      <c r="MTQ12" s="52"/>
      <c r="MTR12" s="52"/>
      <c r="MTS12" s="52"/>
      <c r="MTT12" s="52"/>
      <c r="MTU12" s="52"/>
      <c r="MTV12" s="52"/>
      <c r="MTW12" s="52"/>
      <c r="MTX12" s="52"/>
      <c r="MTY12" s="52"/>
      <c r="MTZ12" s="52"/>
      <c r="MUA12" s="52"/>
      <c r="MUB12" s="52"/>
      <c r="MUC12" s="52"/>
      <c r="MUD12" s="52"/>
      <c r="MUE12" s="52"/>
      <c r="MUF12" s="52"/>
      <c r="MUG12" s="52"/>
      <c r="MUH12" s="52"/>
      <c r="MUI12" s="52"/>
      <c r="MUJ12" s="52"/>
      <c r="MUK12" s="52"/>
      <c r="MUL12" s="52"/>
      <c r="MUM12" s="52"/>
      <c r="MUN12" s="52"/>
      <c r="MUO12" s="52"/>
      <c r="MUP12" s="52"/>
      <c r="MUQ12" s="52"/>
      <c r="MUR12" s="52"/>
      <c r="MUS12" s="52"/>
      <c r="MUT12" s="52"/>
      <c r="MUU12" s="52"/>
      <c r="MUV12" s="52"/>
      <c r="MUW12" s="52"/>
      <c r="MUX12" s="52"/>
      <c r="MUY12" s="52"/>
      <c r="MUZ12" s="52"/>
      <c r="MVA12" s="52"/>
      <c r="MVB12" s="52"/>
      <c r="MVC12" s="52"/>
      <c r="MVD12" s="52"/>
      <c r="MVE12" s="52"/>
      <c r="MVF12" s="52"/>
      <c r="MVG12" s="52"/>
      <c r="MVH12" s="52"/>
      <c r="MVI12" s="52"/>
      <c r="MVJ12" s="52"/>
      <c r="MVK12" s="52"/>
      <c r="MVL12" s="52"/>
      <c r="MVM12" s="52"/>
      <c r="MVN12" s="52"/>
      <c r="MVO12" s="52"/>
      <c r="MVP12" s="52"/>
      <c r="MVQ12" s="52"/>
      <c r="MVR12" s="52"/>
      <c r="MVS12" s="52"/>
      <c r="MVT12" s="52"/>
      <c r="MVU12" s="52"/>
      <c r="MVV12" s="52"/>
      <c r="MVW12" s="52"/>
      <c r="MVX12" s="52"/>
      <c r="MVY12" s="52"/>
      <c r="MVZ12" s="52"/>
      <c r="MWA12" s="52"/>
      <c r="MWB12" s="52"/>
      <c r="MWC12" s="52"/>
      <c r="MWD12" s="52"/>
      <c r="MWE12" s="52"/>
      <c r="MWF12" s="52"/>
      <c r="MWG12" s="52"/>
      <c r="MWH12" s="52"/>
      <c r="MWI12" s="52"/>
      <c r="MWJ12" s="52"/>
      <c r="MWK12" s="52"/>
      <c r="MWL12" s="52"/>
      <c r="MWM12" s="52"/>
      <c r="MWN12" s="52"/>
      <c r="MWO12" s="52"/>
      <c r="MWP12" s="52"/>
      <c r="MWQ12" s="52"/>
      <c r="MWR12" s="52"/>
      <c r="MWS12" s="52"/>
      <c r="MWT12" s="52"/>
      <c r="MWU12" s="52"/>
      <c r="MWV12" s="52"/>
      <c r="MWW12" s="52"/>
      <c r="MWX12" s="52"/>
      <c r="MWY12" s="52"/>
      <c r="MWZ12" s="52"/>
      <c r="MXA12" s="52"/>
      <c r="MXB12" s="52"/>
      <c r="MXC12" s="52"/>
      <c r="MXD12" s="52"/>
      <c r="MXE12" s="52"/>
      <c r="MXF12" s="52"/>
      <c r="MXG12" s="52"/>
      <c r="MXH12" s="52"/>
      <c r="MXI12" s="52"/>
      <c r="MXJ12" s="52"/>
      <c r="MXK12" s="52"/>
      <c r="MXL12" s="52"/>
      <c r="MXM12" s="52"/>
      <c r="MXN12" s="52"/>
      <c r="MXO12" s="52"/>
      <c r="MXP12" s="52"/>
      <c r="MXQ12" s="52"/>
      <c r="MXR12" s="52"/>
      <c r="MXS12" s="52"/>
      <c r="MXT12" s="52"/>
      <c r="MXU12" s="52"/>
      <c r="MXV12" s="52"/>
      <c r="MXW12" s="52"/>
      <c r="MXX12" s="52"/>
      <c r="MXY12" s="52"/>
      <c r="MXZ12" s="52"/>
      <c r="MYA12" s="52"/>
      <c r="MYB12" s="52"/>
      <c r="MYC12" s="52"/>
      <c r="MYD12" s="52"/>
      <c r="MYE12" s="52"/>
      <c r="MYF12" s="52"/>
      <c r="MYG12" s="52"/>
      <c r="MYH12" s="52"/>
      <c r="MYI12" s="52"/>
      <c r="MYJ12" s="52"/>
      <c r="MYK12" s="52"/>
      <c r="MYL12" s="52"/>
      <c r="MYM12" s="52"/>
      <c r="MYN12" s="52"/>
      <c r="MYO12" s="52"/>
      <c r="MYP12" s="52"/>
      <c r="MYQ12" s="52"/>
      <c r="MYR12" s="52"/>
      <c r="MYS12" s="52"/>
      <c r="MYT12" s="52"/>
      <c r="MYU12" s="52"/>
      <c r="MYV12" s="52"/>
      <c r="MYW12" s="52"/>
      <c r="MYX12" s="52"/>
      <c r="MYY12" s="52"/>
      <c r="MYZ12" s="52"/>
      <c r="MZA12" s="52"/>
      <c r="MZB12" s="52"/>
      <c r="MZC12" s="52"/>
      <c r="MZD12" s="52"/>
      <c r="MZE12" s="52"/>
      <c r="MZF12" s="52"/>
      <c r="MZG12" s="52"/>
      <c r="MZH12" s="52"/>
      <c r="MZI12" s="52"/>
      <c r="MZJ12" s="52"/>
      <c r="MZK12" s="52"/>
      <c r="MZL12" s="52"/>
      <c r="MZM12" s="52"/>
      <c r="MZN12" s="52"/>
      <c r="MZO12" s="52"/>
      <c r="MZP12" s="52"/>
      <c r="MZQ12" s="52"/>
      <c r="MZR12" s="52"/>
      <c r="MZS12" s="52"/>
      <c r="MZT12" s="52"/>
      <c r="MZU12" s="52"/>
      <c r="MZV12" s="52"/>
      <c r="MZW12" s="52"/>
      <c r="MZX12" s="52"/>
      <c r="MZY12" s="52"/>
      <c r="MZZ12" s="52"/>
      <c r="NAA12" s="52"/>
      <c r="NAB12" s="52"/>
      <c r="NAC12" s="52"/>
      <c r="NAD12" s="52"/>
      <c r="NAE12" s="52"/>
      <c r="NAF12" s="52"/>
      <c r="NAG12" s="52"/>
      <c r="NAH12" s="52"/>
      <c r="NAI12" s="52"/>
      <c r="NAJ12" s="52"/>
      <c r="NAK12" s="52"/>
      <c r="NAL12" s="52"/>
      <c r="NAM12" s="52"/>
      <c r="NAN12" s="52"/>
      <c r="NAO12" s="52"/>
      <c r="NAP12" s="52"/>
      <c r="NAQ12" s="52"/>
      <c r="NAR12" s="52"/>
      <c r="NAS12" s="52"/>
      <c r="NAT12" s="52"/>
      <c r="NAU12" s="52"/>
      <c r="NAV12" s="52"/>
      <c r="NAW12" s="52"/>
      <c r="NAX12" s="52"/>
      <c r="NAY12" s="52"/>
      <c r="NAZ12" s="52"/>
      <c r="NBA12" s="52"/>
      <c r="NBB12" s="52"/>
      <c r="NBC12" s="52"/>
      <c r="NBD12" s="52"/>
      <c r="NBE12" s="52"/>
      <c r="NBF12" s="52"/>
      <c r="NBG12" s="52"/>
      <c r="NBH12" s="52"/>
      <c r="NBI12" s="52"/>
      <c r="NBJ12" s="52"/>
      <c r="NBK12" s="52"/>
      <c r="NBL12" s="52"/>
      <c r="NBM12" s="52"/>
      <c r="NBN12" s="52"/>
      <c r="NBO12" s="52"/>
      <c r="NBP12" s="52"/>
      <c r="NBQ12" s="52"/>
      <c r="NBR12" s="52"/>
      <c r="NBS12" s="52"/>
      <c r="NBT12" s="52"/>
      <c r="NBU12" s="52"/>
      <c r="NBV12" s="52"/>
      <c r="NBW12" s="52"/>
      <c r="NBX12" s="52"/>
      <c r="NBY12" s="52"/>
      <c r="NBZ12" s="52"/>
      <c r="NCA12" s="52"/>
      <c r="NCB12" s="52"/>
      <c r="NCC12" s="52"/>
      <c r="NCD12" s="52"/>
      <c r="NCE12" s="52"/>
      <c r="NCF12" s="52"/>
      <c r="NCG12" s="52"/>
      <c r="NCH12" s="52"/>
      <c r="NCI12" s="52"/>
      <c r="NCJ12" s="52"/>
      <c r="NCK12" s="52"/>
      <c r="NCL12" s="52"/>
      <c r="NCM12" s="52"/>
      <c r="NCN12" s="52"/>
      <c r="NCO12" s="52"/>
      <c r="NCP12" s="52"/>
      <c r="NCQ12" s="52"/>
      <c r="NCR12" s="52"/>
      <c r="NCS12" s="52"/>
      <c r="NCT12" s="52"/>
      <c r="NCU12" s="52"/>
      <c r="NCV12" s="52"/>
      <c r="NCW12" s="52"/>
      <c r="NCX12" s="52"/>
      <c r="NCY12" s="52"/>
      <c r="NCZ12" s="52"/>
      <c r="NDA12" s="52"/>
      <c r="NDB12" s="52"/>
      <c r="NDC12" s="52"/>
      <c r="NDD12" s="52"/>
      <c r="NDE12" s="52"/>
      <c r="NDF12" s="52"/>
      <c r="NDG12" s="52"/>
      <c r="NDH12" s="52"/>
      <c r="NDI12" s="52"/>
      <c r="NDJ12" s="52"/>
      <c r="NDK12" s="52"/>
      <c r="NDL12" s="52"/>
      <c r="NDM12" s="52"/>
      <c r="NDN12" s="52"/>
      <c r="NDO12" s="52"/>
      <c r="NDP12" s="52"/>
      <c r="NDQ12" s="52"/>
      <c r="NDR12" s="52"/>
      <c r="NDS12" s="52"/>
      <c r="NDT12" s="52"/>
      <c r="NDU12" s="52"/>
      <c r="NDV12" s="52"/>
      <c r="NDW12" s="52"/>
      <c r="NDX12" s="52"/>
      <c r="NDY12" s="52"/>
      <c r="NDZ12" s="52"/>
      <c r="NEA12" s="52"/>
      <c r="NEB12" s="52"/>
      <c r="NEC12" s="52"/>
      <c r="NED12" s="52"/>
      <c r="NEE12" s="52"/>
      <c r="NEF12" s="52"/>
      <c r="NEG12" s="52"/>
      <c r="NEH12" s="52"/>
      <c r="NEI12" s="52"/>
      <c r="NEJ12" s="52"/>
      <c r="NEK12" s="52"/>
      <c r="NEL12" s="52"/>
      <c r="NEM12" s="52"/>
      <c r="NEN12" s="52"/>
      <c r="NEO12" s="52"/>
      <c r="NEP12" s="52"/>
      <c r="NEQ12" s="52"/>
      <c r="NER12" s="52"/>
      <c r="NES12" s="52"/>
      <c r="NET12" s="52"/>
      <c r="NEU12" s="52"/>
      <c r="NEV12" s="52"/>
      <c r="NEW12" s="52"/>
      <c r="NEX12" s="52"/>
      <c r="NEY12" s="52"/>
      <c r="NEZ12" s="52"/>
      <c r="NFA12" s="52"/>
      <c r="NFB12" s="52"/>
      <c r="NFC12" s="52"/>
      <c r="NFD12" s="52"/>
      <c r="NFE12" s="52"/>
      <c r="NFF12" s="52"/>
      <c r="NFG12" s="52"/>
      <c r="NFH12" s="52"/>
      <c r="NFI12" s="52"/>
      <c r="NFJ12" s="52"/>
      <c r="NFK12" s="52"/>
      <c r="NFL12" s="52"/>
      <c r="NFM12" s="52"/>
      <c r="NFN12" s="52"/>
      <c r="NFO12" s="52"/>
      <c r="NFP12" s="52"/>
      <c r="NFQ12" s="52"/>
      <c r="NFR12" s="52"/>
      <c r="NFS12" s="52"/>
      <c r="NFT12" s="52"/>
      <c r="NFU12" s="52"/>
      <c r="NFV12" s="52"/>
      <c r="NFW12" s="52"/>
      <c r="NFX12" s="52"/>
      <c r="NFY12" s="52"/>
      <c r="NFZ12" s="52"/>
      <c r="NGA12" s="52"/>
      <c r="NGB12" s="52"/>
      <c r="NGC12" s="52"/>
      <c r="NGD12" s="52"/>
      <c r="NGE12" s="52"/>
      <c r="NGF12" s="52"/>
      <c r="NGG12" s="52"/>
      <c r="NGH12" s="52"/>
      <c r="NGI12" s="52"/>
      <c r="NGJ12" s="52"/>
      <c r="NGK12" s="52"/>
      <c r="NGL12" s="52"/>
      <c r="NGM12" s="52"/>
      <c r="NGN12" s="52"/>
      <c r="NGO12" s="52"/>
      <c r="NGP12" s="52"/>
      <c r="NGQ12" s="52"/>
      <c r="NGR12" s="52"/>
      <c r="NGS12" s="52"/>
      <c r="NGT12" s="52"/>
      <c r="NGU12" s="52"/>
      <c r="NGV12" s="52"/>
      <c r="NGW12" s="52"/>
      <c r="NGX12" s="52"/>
      <c r="NGY12" s="52"/>
      <c r="NGZ12" s="52"/>
      <c r="NHA12" s="52"/>
      <c r="NHB12" s="52"/>
      <c r="NHC12" s="52"/>
      <c r="NHD12" s="52"/>
      <c r="NHE12" s="52"/>
      <c r="NHF12" s="52"/>
      <c r="NHG12" s="52"/>
      <c r="NHH12" s="52"/>
      <c r="NHI12" s="52"/>
      <c r="NHJ12" s="52"/>
      <c r="NHK12" s="52"/>
      <c r="NHL12" s="52"/>
      <c r="NHM12" s="52"/>
      <c r="NHN12" s="52"/>
      <c r="NHO12" s="52"/>
      <c r="NHP12" s="52"/>
      <c r="NHQ12" s="52"/>
      <c r="NHR12" s="52"/>
      <c r="NHS12" s="52"/>
      <c r="NHT12" s="52"/>
      <c r="NHU12" s="52"/>
      <c r="NHV12" s="52"/>
      <c r="NHW12" s="52"/>
      <c r="NHX12" s="52"/>
      <c r="NHY12" s="52"/>
      <c r="NHZ12" s="52"/>
      <c r="NIA12" s="52"/>
      <c r="NIB12" s="52"/>
      <c r="NIC12" s="52"/>
      <c r="NID12" s="52"/>
      <c r="NIE12" s="52"/>
      <c r="NIF12" s="52"/>
      <c r="NIG12" s="52"/>
      <c r="NIH12" s="52"/>
      <c r="NII12" s="52"/>
      <c r="NIJ12" s="52"/>
      <c r="NIK12" s="52"/>
      <c r="NIL12" s="52"/>
      <c r="NIM12" s="52"/>
      <c r="NIN12" s="52"/>
      <c r="NIO12" s="52"/>
      <c r="NIP12" s="52"/>
      <c r="NIQ12" s="52"/>
      <c r="NIR12" s="52"/>
      <c r="NIS12" s="52"/>
      <c r="NIT12" s="52"/>
      <c r="NIU12" s="52"/>
      <c r="NIV12" s="52"/>
      <c r="NIW12" s="52"/>
      <c r="NIX12" s="52"/>
      <c r="NIY12" s="52"/>
      <c r="NIZ12" s="52"/>
      <c r="NJA12" s="52"/>
      <c r="NJB12" s="52"/>
      <c r="NJC12" s="52"/>
      <c r="NJD12" s="52"/>
      <c r="NJE12" s="52"/>
      <c r="NJF12" s="52"/>
      <c r="NJG12" s="52"/>
      <c r="NJH12" s="52"/>
      <c r="NJI12" s="52"/>
      <c r="NJJ12" s="52"/>
      <c r="NJK12" s="52"/>
      <c r="NJL12" s="52"/>
      <c r="NJM12" s="52"/>
      <c r="NJN12" s="52"/>
      <c r="NJO12" s="52"/>
      <c r="NJP12" s="52"/>
      <c r="NJQ12" s="52"/>
      <c r="NJR12" s="52"/>
      <c r="NJS12" s="52"/>
      <c r="NJT12" s="52"/>
      <c r="NJU12" s="52"/>
      <c r="NJV12" s="52"/>
      <c r="NJW12" s="52"/>
      <c r="NJX12" s="52"/>
      <c r="NJY12" s="52"/>
      <c r="NJZ12" s="52"/>
      <c r="NKA12" s="52"/>
      <c r="NKB12" s="52"/>
      <c r="NKC12" s="52"/>
      <c r="NKD12" s="52"/>
      <c r="NKE12" s="52"/>
      <c r="NKF12" s="52"/>
      <c r="NKG12" s="52"/>
      <c r="NKH12" s="52"/>
      <c r="NKI12" s="52"/>
      <c r="NKJ12" s="52"/>
      <c r="NKK12" s="52"/>
      <c r="NKL12" s="52"/>
      <c r="NKM12" s="52"/>
      <c r="NKN12" s="52"/>
      <c r="NKO12" s="52"/>
      <c r="NKP12" s="52"/>
      <c r="NKQ12" s="52"/>
      <c r="NKR12" s="52"/>
      <c r="NKS12" s="52"/>
      <c r="NKT12" s="52"/>
      <c r="NKU12" s="52"/>
      <c r="NKV12" s="52"/>
      <c r="NKW12" s="52"/>
      <c r="NKX12" s="52"/>
      <c r="NKY12" s="52"/>
      <c r="NKZ12" s="52"/>
      <c r="NLA12" s="52"/>
      <c r="NLB12" s="52"/>
      <c r="NLC12" s="52"/>
      <c r="NLD12" s="52"/>
      <c r="NLE12" s="52"/>
      <c r="NLF12" s="52"/>
      <c r="NLG12" s="52"/>
      <c r="NLH12" s="52"/>
      <c r="NLI12" s="52"/>
      <c r="NLJ12" s="52"/>
      <c r="NLK12" s="52"/>
      <c r="NLL12" s="52"/>
      <c r="NLM12" s="52"/>
      <c r="NLN12" s="52"/>
      <c r="NLO12" s="52"/>
      <c r="NLP12" s="52"/>
      <c r="NLQ12" s="52"/>
      <c r="NLR12" s="52"/>
      <c r="NLS12" s="52"/>
      <c r="NLT12" s="52"/>
      <c r="NLU12" s="52"/>
      <c r="NLV12" s="52"/>
      <c r="NLW12" s="52"/>
      <c r="NLX12" s="52"/>
      <c r="NLY12" s="52"/>
      <c r="NLZ12" s="52"/>
      <c r="NMA12" s="52"/>
      <c r="NMB12" s="52"/>
      <c r="NMC12" s="52"/>
      <c r="NMD12" s="52"/>
      <c r="NME12" s="52"/>
      <c r="NMF12" s="52"/>
      <c r="NMG12" s="52"/>
      <c r="NMH12" s="52"/>
      <c r="NMI12" s="52"/>
      <c r="NMJ12" s="52"/>
      <c r="NMK12" s="52"/>
      <c r="NML12" s="52"/>
      <c r="NMM12" s="52"/>
      <c r="NMN12" s="52"/>
      <c r="NMO12" s="52"/>
      <c r="NMP12" s="52"/>
      <c r="NMQ12" s="52"/>
      <c r="NMR12" s="52"/>
      <c r="NMS12" s="52"/>
      <c r="NMT12" s="52"/>
      <c r="NMU12" s="52"/>
      <c r="NMV12" s="52"/>
      <c r="NMW12" s="52"/>
      <c r="NMX12" s="52"/>
      <c r="NMY12" s="52"/>
      <c r="NMZ12" s="52"/>
      <c r="NNA12" s="52"/>
      <c r="NNB12" s="52"/>
      <c r="NNC12" s="52"/>
      <c r="NND12" s="52"/>
      <c r="NNE12" s="52"/>
      <c r="NNF12" s="52"/>
      <c r="NNG12" s="52"/>
      <c r="NNH12" s="52"/>
      <c r="NNI12" s="52"/>
      <c r="NNJ12" s="52"/>
      <c r="NNK12" s="52"/>
      <c r="NNL12" s="52"/>
      <c r="NNM12" s="52"/>
      <c r="NNN12" s="52"/>
      <c r="NNO12" s="52"/>
      <c r="NNP12" s="52"/>
      <c r="NNQ12" s="52"/>
      <c r="NNR12" s="52"/>
      <c r="NNS12" s="52"/>
      <c r="NNT12" s="52"/>
      <c r="NNU12" s="52"/>
      <c r="NNV12" s="52"/>
      <c r="NNW12" s="52"/>
      <c r="NNX12" s="52"/>
      <c r="NNY12" s="52"/>
      <c r="NNZ12" s="52"/>
      <c r="NOA12" s="52"/>
      <c r="NOB12" s="52"/>
      <c r="NOC12" s="52"/>
      <c r="NOD12" s="52"/>
      <c r="NOE12" s="52"/>
      <c r="NOF12" s="52"/>
      <c r="NOG12" s="52"/>
      <c r="NOH12" s="52"/>
      <c r="NOI12" s="52"/>
      <c r="NOJ12" s="52"/>
      <c r="NOK12" s="52"/>
      <c r="NOL12" s="52"/>
      <c r="NOM12" s="52"/>
      <c r="NON12" s="52"/>
      <c r="NOO12" s="52"/>
      <c r="NOP12" s="52"/>
      <c r="NOQ12" s="52"/>
      <c r="NOR12" s="52"/>
      <c r="NOS12" s="52"/>
      <c r="NOT12" s="52"/>
      <c r="NOU12" s="52"/>
      <c r="NOV12" s="52"/>
      <c r="NOW12" s="52"/>
      <c r="NOX12" s="52"/>
      <c r="NOY12" s="52"/>
      <c r="NOZ12" s="52"/>
      <c r="NPA12" s="52"/>
      <c r="NPB12" s="52"/>
      <c r="NPC12" s="52"/>
      <c r="NPD12" s="52"/>
      <c r="NPE12" s="52"/>
      <c r="NPF12" s="52"/>
      <c r="NPG12" s="52"/>
      <c r="NPH12" s="52"/>
      <c r="NPI12" s="52"/>
      <c r="NPJ12" s="52"/>
      <c r="NPK12" s="52"/>
      <c r="NPL12" s="52"/>
      <c r="NPM12" s="52"/>
      <c r="NPN12" s="52"/>
      <c r="NPO12" s="52"/>
      <c r="NPP12" s="52"/>
      <c r="NPQ12" s="52"/>
      <c r="NPR12" s="52"/>
      <c r="NPS12" s="52"/>
      <c r="NPT12" s="52"/>
      <c r="NPU12" s="52"/>
      <c r="NPV12" s="52"/>
      <c r="NPW12" s="52"/>
      <c r="NPX12" s="52"/>
      <c r="NPY12" s="52"/>
      <c r="NPZ12" s="52"/>
      <c r="NQA12" s="52"/>
      <c r="NQB12" s="52"/>
      <c r="NQC12" s="52"/>
      <c r="NQD12" s="52"/>
      <c r="NQE12" s="52"/>
      <c r="NQF12" s="52"/>
      <c r="NQG12" s="52"/>
      <c r="NQH12" s="52"/>
      <c r="NQI12" s="52"/>
      <c r="NQJ12" s="52"/>
      <c r="NQK12" s="52"/>
      <c r="NQL12" s="52"/>
      <c r="NQM12" s="52"/>
      <c r="NQN12" s="52"/>
      <c r="NQO12" s="52"/>
      <c r="NQP12" s="52"/>
      <c r="NQQ12" s="52"/>
      <c r="NQR12" s="52"/>
      <c r="NQS12" s="52"/>
      <c r="NQT12" s="52"/>
      <c r="NQU12" s="52"/>
      <c r="NQV12" s="52"/>
      <c r="NQW12" s="52"/>
      <c r="NQX12" s="52"/>
      <c r="NQY12" s="52"/>
      <c r="NQZ12" s="52"/>
      <c r="NRA12" s="52"/>
      <c r="NRB12" s="52"/>
      <c r="NRC12" s="52"/>
      <c r="NRD12" s="52"/>
      <c r="NRE12" s="52"/>
      <c r="NRF12" s="52"/>
      <c r="NRG12" s="52"/>
      <c r="NRH12" s="52"/>
      <c r="NRI12" s="52"/>
      <c r="NRJ12" s="52"/>
      <c r="NRK12" s="52"/>
      <c r="NRL12" s="52"/>
      <c r="NRM12" s="52"/>
      <c r="NRN12" s="52"/>
      <c r="NRO12" s="52"/>
      <c r="NRP12" s="52"/>
      <c r="NRQ12" s="52"/>
      <c r="NRR12" s="52"/>
      <c r="NRS12" s="52"/>
      <c r="NRT12" s="52"/>
      <c r="NRU12" s="52"/>
      <c r="NRV12" s="52"/>
      <c r="NRW12" s="52"/>
      <c r="NRX12" s="52"/>
      <c r="NRY12" s="52"/>
      <c r="NRZ12" s="52"/>
      <c r="NSA12" s="52"/>
      <c r="NSB12" s="52"/>
      <c r="NSC12" s="52"/>
      <c r="NSD12" s="52"/>
      <c r="NSE12" s="52"/>
      <c r="NSF12" s="52"/>
      <c r="NSG12" s="52"/>
      <c r="NSH12" s="52"/>
      <c r="NSI12" s="52"/>
      <c r="NSJ12" s="52"/>
      <c r="NSK12" s="52"/>
      <c r="NSL12" s="52"/>
      <c r="NSM12" s="52"/>
      <c r="NSN12" s="52"/>
      <c r="NSO12" s="52"/>
      <c r="NSP12" s="52"/>
      <c r="NSQ12" s="52"/>
      <c r="NSR12" s="52"/>
      <c r="NSS12" s="52"/>
      <c r="NST12" s="52"/>
      <c r="NSU12" s="52"/>
      <c r="NSV12" s="52"/>
      <c r="NSW12" s="52"/>
      <c r="NSX12" s="52"/>
      <c r="NSY12" s="52"/>
      <c r="NSZ12" s="52"/>
      <c r="NTA12" s="52"/>
      <c r="NTB12" s="52"/>
      <c r="NTC12" s="52"/>
      <c r="NTD12" s="52"/>
      <c r="NTE12" s="52"/>
      <c r="NTF12" s="52"/>
      <c r="NTG12" s="52"/>
      <c r="NTH12" s="52"/>
      <c r="NTI12" s="52"/>
      <c r="NTJ12" s="52"/>
      <c r="NTK12" s="52"/>
      <c r="NTL12" s="52"/>
      <c r="NTM12" s="52"/>
      <c r="NTN12" s="52"/>
      <c r="NTO12" s="52"/>
      <c r="NTP12" s="52"/>
      <c r="NTQ12" s="52"/>
      <c r="NTR12" s="52"/>
      <c r="NTS12" s="52"/>
      <c r="NTT12" s="52"/>
      <c r="NTU12" s="52"/>
      <c r="NTV12" s="52"/>
      <c r="NTW12" s="52"/>
      <c r="NTX12" s="52"/>
      <c r="NTY12" s="52"/>
      <c r="NTZ12" s="52"/>
      <c r="NUA12" s="52"/>
      <c r="NUB12" s="52"/>
      <c r="NUC12" s="52"/>
      <c r="NUD12" s="52"/>
      <c r="NUE12" s="52"/>
      <c r="NUF12" s="52"/>
      <c r="NUG12" s="52"/>
      <c r="NUH12" s="52"/>
      <c r="NUI12" s="52"/>
      <c r="NUJ12" s="52"/>
      <c r="NUK12" s="52"/>
      <c r="NUL12" s="52"/>
      <c r="NUM12" s="52"/>
      <c r="NUN12" s="52"/>
      <c r="NUO12" s="52"/>
      <c r="NUP12" s="52"/>
      <c r="NUQ12" s="52"/>
      <c r="NUR12" s="52"/>
      <c r="NUS12" s="52"/>
      <c r="NUT12" s="52"/>
      <c r="NUU12" s="52"/>
      <c r="NUV12" s="52"/>
      <c r="NUW12" s="52"/>
      <c r="NUX12" s="52"/>
      <c r="NUY12" s="52"/>
      <c r="NUZ12" s="52"/>
      <c r="NVA12" s="52"/>
      <c r="NVB12" s="52"/>
      <c r="NVC12" s="52"/>
      <c r="NVD12" s="52"/>
      <c r="NVE12" s="52"/>
      <c r="NVF12" s="52"/>
      <c r="NVG12" s="52"/>
      <c r="NVH12" s="52"/>
      <c r="NVI12" s="52"/>
      <c r="NVJ12" s="52"/>
      <c r="NVK12" s="52"/>
      <c r="NVL12" s="52"/>
      <c r="NVM12" s="52"/>
      <c r="NVN12" s="52"/>
      <c r="NVO12" s="52"/>
      <c r="NVP12" s="52"/>
      <c r="NVQ12" s="52"/>
      <c r="NVR12" s="52"/>
      <c r="NVS12" s="52"/>
      <c r="NVT12" s="52"/>
      <c r="NVU12" s="52"/>
      <c r="NVV12" s="52"/>
      <c r="NVW12" s="52"/>
      <c r="NVX12" s="52"/>
      <c r="NVY12" s="52"/>
      <c r="NVZ12" s="52"/>
      <c r="NWA12" s="52"/>
      <c r="NWB12" s="52"/>
      <c r="NWC12" s="52"/>
      <c r="NWD12" s="52"/>
      <c r="NWE12" s="52"/>
      <c r="NWF12" s="52"/>
      <c r="NWG12" s="52"/>
      <c r="NWH12" s="52"/>
      <c r="NWI12" s="52"/>
      <c r="NWJ12" s="52"/>
      <c r="NWK12" s="52"/>
      <c r="NWL12" s="52"/>
      <c r="NWM12" s="52"/>
      <c r="NWN12" s="52"/>
      <c r="NWO12" s="52"/>
      <c r="NWP12" s="52"/>
      <c r="NWQ12" s="52"/>
      <c r="NWR12" s="52"/>
      <c r="NWS12" s="52"/>
      <c r="NWT12" s="52"/>
      <c r="NWU12" s="52"/>
      <c r="NWV12" s="52"/>
      <c r="NWW12" s="52"/>
      <c r="NWX12" s="52"/>
      <c r="NWY12" s="52"/>
      <c r="NWZ12" s="52"/>
      <c r="NXA12" s="52"/>
      <c r="NXB12" s="52"/>
      <c r="NXC12" s="52"/>
      <c r="NXD12" s="52"/>
      <c r="NXE12" s="52"/>
      <c r="NXF12" s="52"/>
      <c r="NXG12" s="52"/>
      <c r="NXH12" s="52"/>
      <c r="NXI12" s="52"/>
      <c r="NXJ12" s="52"/>
      <c r="NXK12" s="52"/>
      <c r="NXL12" s="52"/>
      <c r="NXM12" s="52"/>
      <c r="NXN12" s="52"/>
      <c r="NXO12" s="52"/>
      <c r="NXP12" s="52"/>
      <c r="NXQ12" s="52"/>
      <c r="NXR12" s="52"/>
      <c r="NXS12" s="52"/>
      <c r="NXT12" s="52"/>
      <c r="NXU12" s="52"/>
      <c r="NXV12" s="52"/>
      <c r="NXW12" s="52"/>
      <c r="NXX12" s="52"/>
      <c r="NXY12" s="52"/>
      <c r="NXZ12" s="52"/>
      <c r="NYA12" s="52"/>
      <c r="NYB12" s="52"/>
      <c r="NYC12" s="52"/>
      <c r="NYD12" s="52"/>
      <c r="NYE12" s="52"/>
      <c r="NYF12" s="52"/>
      <c r="NYG12" s="52"/>
      <c r="NYH12" s="52"/>
      <c r="NYI12" s="52"/>
      <c r="NYJ12" s="52"/>
      <c r="NYK12" s="52"/>
      <c r="NYL12" s="52"/>
      <c r="NYM12" s="52"/>
      <c r="NYN12" s="52"/>
      <c r="NYO12" s="52"/>
      <c r="NYP12" s="52"/>
      <c r="NYQ12" s="52"/>
      <c r="NYR12" s="52"/>
      <c r="NYS12" s="52"/>
      <c r="NYT12" s="52"/>
      <c r="NYU12" s="52"/>
      <c r="NYV12" s="52"/>
      <c r="NYW12" s="52"/>
      <c r="NYX12" s="52"/>
      <c r="NYY12" s="52"/>
      <c r="NYZ12" s="52"/>
      <c r="NZA12" s="52"/>
      <c r="NZB12" s="52"/>
      <c r="NZC12" s="52"/>
      <c r="NZD12" s="52"/>
      <c r="NZE12" s="52"/>
      <c r="NZF12" s="52"/>
      <c r="NZG12" s="52"/>
      <c r="NZH12" s="52"/>
      <c r="NZI12" s="52"/>
      <c r="NZJ12" s="52"/>
      <c r="NZK12" s="52"/>
      <c r="NZL12" s="52"/>
      <c r="NZM12" s="52"/>
      <c r="NZN12" s="52"/>
      <c r="NZO12" s="52"/>
      <c r="NZP12" s="52"/>
      <c r="NZQ12" s="52"/>
      <c r="NZR12" s="52"/>
      <c r="NZS12" s="52"/>
      <c r="NZT12" s="52"/>
      <c r="NZU12" s="52"/>
      <c r="NZV12" s="52"/>
      <c r="NZW12" s="52"/>
      <c r="NZX12" s="52"/>
      <c r="NZY12" s="52"/>
      <c r="NZZ12" s="52"/>
      <c r="OAA12" s="52"/>
      <c r="OAB12" s="52"/>
      <c r="OAC12" s="52"/>
      <c r="OAD12" s="52"/>
      <c r="OAE12" s="52"/>
      <c r="OAF12" s="52"/>
      <c r="OAG12" s="52"/>
      <c r="OAH12" s="52"/>
      <c r="OAI12" s="52"/>
      <c r="OAJ12" s="52"/>
      <c r="OAK12" s="52"/>
      <c r="OAL12" s="52"/>
      <c r="OAM12" s="52"/>
      <c r="OAN12" s="52"/>
      <c r="OAO12" s="52"/>
      <c r="OAP12" s="52"/>
      <c r="OAQ12" s="52"/>
      <c r="OAR12" s="52"/>
      <c r="OAS12" s="52"/>
      <c r="OAT12" s="52"/>
      <c r="OAU12" s="52"/>
      <c r="OAV12" s="52"/>
      <c r="OAW12" s="52"/>
      <c r="OAX12" s="52"/>
      <c r="OAY12" s="52"/>
      <c r="OAZ12" s="52"/>
      <c r="OBA12" s="52"/>
      <c r="OBB12" s="52"/>
      <c r="OBC12" s="52"/>
      <c r="OBD12" s="52"/>
      <c r="OBE12" s="52"/>
      <c r="OBF12" s="52"/>
      <c r="OBG12" s="52"/>
      <c r="OBH12" s="52"/>
      <c r="OBI12" s="52"/>
      <c r="OBJ12" s="52"/>
      <c r="OBK12" s="52"/>
      <c r="OBL12" s="52"/>
      <c r="OBM12" s="52"/>
      <c r="OBN12" s="52"/>
      <c r="OBO12" s="52"/>
      <c r="OBP12" s="52"/>
      <c r="OBQ12" s="52"/>
      <c r="OBR12" s="52"/>
      <c r="OBS12" s="52"/>
      <c r="OBT12" s="52"/>
      <c r="OBU12" s="52"/>
      <c r="OBV12" s="52"/>
      <c r="OBW12" s="52"/>
      <c r="OBX12" s="52"/>
      <c r="OBY12" s="52"/>
      <c r="OBZ12" s="52"/>
      <c r="OCA12" s="52"/>
      <c r="OCB12" s="52"/>
      <c r="OCC12" s="52"/>
      <c r="OCD12" s="52"/>
      <c r="OCE12" s="52"/>
      <c r="OCF12" s="52"/>
      <c r="OCG12" s="52"/>
      <c r="OCH12" s="52"/>
      <c r="OCI12" s="52"/>
      <c r="OCJ12" s="52"/>
      <c r="OCK12" s="52"/>
      <c r="OCL12" s="52"/>
      <c r="OCM12" s="52"/>
      <c r="OCN12" s="52"/>
      <c r="OCO12" s="52"/>
      <c r="OCP12" s="52"/>
      <c r="OCQ12" s="52"/>
      <c r="OCR12" s="52"/>
      <c r="OCS12" s="52"/>
      <c r="OCT12" s="52"/>
      <c r="OCU12" s="52"/>
      <c r="OCV12" s="52"/>
      <c r="OCW12" s="52"/>
      <c r="OCX12" s="52"/>
      <c r="OCY12" s="52"/>
      <c r="OCZ12" s="52"/>
      <c r="ODA12" s="52"/>
      <c r="ODB12" s="52"/>
      <c r="ODC12" s="52"/>
      <c r="ODD12" s="52"/>
      <c r="ODE12" s="52"/>
      <c r="ODF12" s="52"/>
      <c r="ODG12" s="52"/>
      <c r="ODH12" s="52"/>
      <c r="ODI12" s="52"/>
      <c r="ODJ12" s="52"/>
      <c r="ODK12" s="52"/>
      <c r="ODL12" s="52"/>
      <c r="ODM12" s="52"/>
      <c r="ODN12" s="52"/>
      <c r="ODO12" s="52"/>
      <c r="ODP12" s="52"/>
      <c r="ODQ12" s="52"/>
      <c r="ODR12" s="52"/>
      <c r="ODS12" s="52"/>
      <c r="ODT12" s="52"/>
      <c r="ODU12" s="52"/>
      <c r="ODV12" s="52"/>
      <c r="ODW12" s="52"/>
      <c r="ODX12" s="52"/>
      <c r="ODY12" s="52"/>
      <c r="ODZ12" s="52"/>
      <c r="OEA12" s="52"/>
      <c r="OEB12" s="52"/>
      <c r="OEC12" s="52"/>
      <c r="OED12" s="52"/>
      <c r="OEE12" s="52"/>
      <c r="OEF12" s="52"/>
      <c r="OEG12" s="52"/>
      <c r="OEH12" s="52"/>
      <c r="OEI12" s="52"/>
      <c r="OEJ12" s="52"/>
      <c r="OEK12" s="52"/>
      <c r="OEL12" s="52"/>
      <c r="OEM12" s="52"/>
      <c r="OEN12" s="52"/>
      <c r="OEO12" s="52"/>
      <c r="OEP12" s="52"/>
      <c r="OEQ12" s="52"/>
      <c r="OER12" s="52"/>
      <c r="OES12" s="52"/>
      <c r="OET12" s="52"/>
      <c r="OEU12" s="52"/>
      <c r="OEV12" s="52"/>
      <c r="OEW12" s="52"/>
      <c r="OEX12" s="52"/>
      <c r="OEY12" s="52"/>
      <c r="OEZ12" s="52"/>
      <c r="OFA12" s="52"/>
      <c r="OFB12" s="52"/>
      <c r="OFC12" s="52"/>
      <c r="OFD12" s="52"/>
      <c r="OFE12" s="52"/>
      <c r="OFF12" s="52"/>
      <c r="OFG12" s="52"/>
      <c r="OFH12" s="52"/>
      <c r="OFI12" s="52"/>
      <c r="OFJ12" s="52"/>
      <c r="OFK12" s="52"/>
      <c r="OFL12" s="52"/>
      <c r="OFM12" s="52"/>
      <c r="OFN12" s="52"/>
      <c r="OFO12" s="52"/>
      <c r="OFP12" s="52"/>
      <c r="OFQ12" s="52"/>
      <c r="OFR12" s="52"/>
      <c r="OFS12" s="52"/>
      <c r="OFT12" s="52"/>
      <c r="OFU12" s="52"/>
      <c r="OFV12" s="52"/>
      <c r="OFW12" s="52"/>
      <c r="OFX12" s="52"/>
      <c r="OFY12" s="52"/>
      <c r="OFZ12" s="52"/>
      <c r="OGA12" s="52"/>
      <c r="OGB12" s="52"/>
      <c r="OGC12" s="52"/>
      <c r="OGD12" s="52"/>
      <c r="OGE12" s="52"/>
      <c r="OGF12" s="52"/>
      <c r="OGG12" s="52"/>
      <c r="OGH12" s="52"/>
      <c r="OGI12" s="52"/>
      <c r="OGJ12" s="52"/>
      <c r="OGK12" s="52"/>
      <c r="OGL12" s="52"/>
      <c r="OGM12" s="52"/>
      <c r="OGN12" s="52"/>
      <c r="OGO12" s="52"/>
      <c r="OGP12" s="52"/>
      <c r="OGQ12" s="52"/>
      <c r="OGR12" s="52"/>
      <c r="OGS12" s="52"/>
      <c r="OGT12" s="52"/>
      <c r="OGU12" s="52"/>
      <c r="OGV12" s="52"/>
      <c r="OGW12" s="52"/>
      <c r="OGX12" s="52"/>
      <c r="OGY12" s="52"/>
      <c r="OGZ12" s="52"/>
      <c r="OHA12" s="52"/>
      <c r="OHB12" s="52"/>
      <c r="OHC12" s="52"/>
      <c r="OHD12" s="52"/>
      <c r="OHE12" s="52"/>
      <c r="OHF12" s="52"/>
      <c r="OHG12" s="52"/>
      <c r="OHH12" s="52"/>
      <c r="OHI12" s="52"/>
      <c r="OHJ12" s="52"/>
      <c r="OHK12" s="52"/>
      <c r="OHL12" s="52"/>
      <c r="OHM12" s="52"/>
      <c r="OHN12" s="52"/>
      <c r="OHO12" s="52"/>
      <c r="OHP12" s="52"/>
      <c r="OHQ12" s="52"/>
      <c r="OHR12" s="52"/>
      <c r="OHS12" s="52"/>
      <c r="OHT12" s="52"/>
      <c r="OHU12" s="52"/>
      <c r="OHV12" s="52"/>
      <c r="OHW12" s="52"/>
      <c r="OHX12" s="52"/>
      <c r="OHY12" s="52"/>
      <c r="OHZ12" s="52"/>
      <c r="OIA12" s="52"/>
      <c r="OIB12" s="52"/>
      <c r="OIC12" s="52"/>
      <c r="OID12" s="52"/>
      <c r="OIE12" s="52"/>
      <c r="OIF12" s="52"/>
      <c r="OIG12" s="52"/>
      <c r="OIH12" s="52"/>
      <c r="OII12" s="52"/>
      <c r="OIJ12" s="52"/>
      <c r="OIK12" s="52"/>
      <c r="OIL12" s="52"/>
      <c r="OIM12" s="52"/>
      <c r="OIN12" s="52"/>
      <c r="OIO12" s="52"/>
      <c r="OIP12" s="52"/>
      <c r="OIQ12" s="52"/>
      <c r="OIR12" s="52"/>
      <c r="OIS12" s="52"/>
      <c r="OIT12" s="52"/>
      <c r="OIU12" s="52"/>
      <c r="OIV12" s="52"/>
      <c r="OIW12" s="52"/>
      <c r="OIX12" s="52"/>
      <c r="OIY12" s="52"/>
      <c r="OIZ12" s="52"/>
      <c r="OJA12" s="52"/>
      <c r="OJB12" s="52"/>
      <c r="OJC12" s="52"/>
      <c r="OJD12" s="52"/>
      <c r="OJE12" s="52"/>
      <c r="OJF12" s="52"/>
      <c r="OJG12" s="52"/>
      <c r="OJH12" s="52"/>
      <c r="OJI12" s="52"/>
      <c r="OJJ12" s="52"/>
      <c r="OJK12" s="52"/>
      <c r="OJL12" s="52"/>
      <c r="OJM12" s="52"/>
      <c r="OJN12" s="52"/>
      <c r="OJO12" s="52"/>
      <c r="OJP12" s="52"/>
      <c r="OJQ12" s="52"/>
      <c r="OJR12" s="52"/>
      <c r="OJS12" s="52"/>
      <c r="OJT12" s="52"/>
      <c r="OJU12" s="52"/>
      <c r="OJV12" s="52"/>
      <c r="OJW12" s="52"/>
      <c r="OJX12" s="52"/>
      <c r="OJY12" s="52"/>
      <c r="OJZ12" s="52"/>
      <c r="OKA12" s="52"/>
      <c r="OKB12" s="52"/>
      <c r="OKC12" s="52"/>
      <c r="OKD12" s="52"/>
      <c r="OKE12" s="52"/>
      <c r="OKF12" s="52"/>
      <c r="OKG12" s="52"/>
      <c r="OKH12" s="52"/>
      <c r="OKI12" s="52"/>
      <c r="OKJ12" s="52"/>
      <c r="OKK12" s="52"/>
      <c r="OKL12" s="52"/>
      <c r="OKM12" s="52"/>
      <c r="OKN12" s="52"/>
      <c r="OKO12" s="52"/>
      <c r="OKP12" s="52"/>
      <c r="OKQ12" s="52"/>
      <c r="OKR12" s="52"/>
      <c r="OKS12" s="52"/>
      <c r="OKT12" s="52"/>
      <c r="OKU12" s="52"/>
      <c r="OKV12" s="52"/>
      <c r="OKW12" s="52"/>
      <c r="OKX12" s="52"/>
      <c r="OKY12" s="52"/>
      <c r="OKZ12" s="52"/>
      <c r="OLA12" s="52"/>
      <c r="OLB12" s="52"/>
      <c r="OLC12" s="52"/>
      <c r="OLD12" s="52"/>
      <c r="OLE12" s="52"/>
      <c r="OLF12" s="52"/>
      <c r="OLG12" s="52"/>
      <c r="OLH12" s="52"/>
      <c r="OLI12" s="52"/>
      <c r="OLJ12" s="52"/>
      <c r="OLK12" s="52"/>
      <c r="OLL12" s="52"/>
      <c r="OLM12" s="52"/>
      <c r="OLN12" s="52"/>
      <c r="OLO12" s="52"/>
      <c r="OLP12" s="52"/>
      <c r="OLQ12" s="52"/>
      <c r="OLR12" s="52"/>
      <c r="OLS12" s="52"/>
      <c r="OLT12" s="52"/>
      <c r="OLU12" s="52"/>
      <c r="OLV12" s="52"/>
      <c r="OLW12" s="52"/>
      <c r="OLX12" s="52"/>
      <c r="OLY12" s="52"/>
      <c r="OLZ12" s="52"/>
      <c r="OMA12" s="52"/>
      <c r="OMB12" s="52"/>
      <c r="OMC12" s="52"/>
      <c r="OMD12" s="52"/>
      <c r="OME12" s="52"/>
      <c r="OMF12" s="52"/>
      <c r="OMG12" s="52"/>
      <c r="OMH12" s="52"/>
      <c r="OMI12" s="52"/>
      <c r="OMJ12" s="52"/>
      <c r="OMK12" s="52"/>
      <c r="OML12" s="52"/>
      <c r="OMM12" s="52"/>
      <c r="OMN12" s="52"/>
      <c r="OMO12" s="52"/>
      <c r="OMP12" s="52"/>
      <c r="OMQ12" s="52"/>
      <c r="OMR12" s="52"/>
      <c r="OMS12" s="52"/>
      <c r="OMT12" s="52"/>
      <c r="OMU12" s="52"/>
      <c r="OMV12" s="52"/>
      <c r="OMW12" s="52"/>
      <c r="OMX12" s="52"/>
      <c r="OMY12" s="52"/>
      <c r="OMZ12" s="52"/>
      <c r="ONA12" s="52"/>
      <c r="ONB12" s="52"/>
      <c r="ONC12" s="52"/>
      <c r="OND12" s="52"/>
      <c r="ONE12" s="52"/>
      <c r="ONF12" s="52"/>
      <c r="ONG12" s="52"/>
      <c r="ONH12" s="52"/>
      <c r="ONI12" s="52"/>
      <c r="ONJ12" s="52"/>
      <c r="ONK12" s="52"/>
      <c r="ONL12" s="52"/>
      <c r="ONM12" s="52"/>
      <c r="ONN12" s="52"/>
      <c r="ONO12" s="52"/>
      <c r="ONP12" s="52"/>
      <c r="ONQ12" s="52"/>
      <c r="ONR12" s="52"/>
      <c r="ONS12" s="52"/>
      <c r="ONT12" s="52"/>
      <c r="ONU12" s="52"/>
      <c r="ONV12" s="52"/>
      <c r="ONW12" s="52"/>
      <c r="ONX12" s="52"/>
      <c r="ONY12" s="52"/>
      <c r="ONZ12" s="52"/>
      <c r="OOA12" s="52"/>
      <c r="OOB12" s="52"/>
      <c r="OOC12" s="52"/>
      <c r="OOD12" s="52"/>
      <c r="OOE12" s="52"/>
      <c r="OOF12" s="52"/>
      <c r="OOG12" s="52"/>
      <c r="OOH12" s="52"/>
      <c r="OOI12" s="52"/>
      <c r="OOJ12" s="52"/>
      <c r="OOK12" s="52"/>
      <c r="OOL12" s="52"/>
      <c r="OOM12" s="52"/>
      <c r="OON12" s="52"/>
      <c r="OOO12" s="52"/>
      <c r="OOP12" s="52"/>
      <c r="OOQ12" s="52"/>
      <c r="OOR12" s="52"/>
      <c r="OOS12" s="52"/>
      <c r="OOT12" s="52"/>
      <c r="OOU12" s="52"/>
      <c r="OOV12" s="52"/>
      <c r="OOW12" s="52"/>
      <c r="OOX12" s="52"/>
      <c r="OOY12" s="52"/>
      <c r="OOZ12" s="52"/>
      <c r="OPA12" s="52"/>
      <c r="OPB12" s="52"/>
      <c r="OPC12" s="52"/>
      <c r="OPD12" s="52"/>
      <c r="OPE12" s="52"/>
      <c r="OPF12" s="52"/>
      <c r="OPG12" s="52"/>
      <c r="OPH12" s="52"/>
      <c r="OPI12" s="52"/>
      <c r="OPJ12" s="52"/>
      <c r="OPK12" s="52"/>
      <c r="OPL12" s="52"/>
      <c r="OPM12" s="52"/>
      <c r="OPN12" s="52"/>
      <c r="OPO12" s="52"/>
      <c r="OPP12" s="52"/>
      <c r="OPQ12" s="52"/>
      <c r="OPR12" s="52"/>
      <c r="OPS12" s="52"/>
      <c r="OPT12" s="52"/>
      <c r="OPU12" s="52"/>
      <c r="OPV12" s="52"/>
      <c r="OPW12" s="52"/>
      <c r="OPX12" s="52"/>
      <c r="OPY12" s="52"/>
      <c r="OPZ12" s="52"/>
      <c r="OQA12" s="52"/>
      <c r="OQB12" s="52"/>
      <c r="OQC12" s="52"/>
      <c r="OQD12" s="52"/>
      <c r="OQE12" s="52"/>
      <c r="OQF12" s="52"/>
      <c r="OQG12" s="52"/>
      <c r="OQH12" s="52"/>
      <c r="OQI12" s="52"/>
      <c r="OQJ12" s="52"/>
      <c r="OQK12" s="52"/>
      <c r="OQL12" s="52"/>
      <c r="OQM12" s="52"/>
      <c r="OQN12" s="52"/>
      <c r="OQO12" s="52"/>
      <c r="OQP12" s="52"/>
      <c r="OQQ12" s="52"/>
      <c r="OQR12" s="52"/>
      <c r="OQS12" s="52"/>
      <c r="OQT12" s="52"/>
      <c r="OQU12" s="52"/>
      <c r="OQV12" s="52"/>
      <c r="OQW12" s="52"/>
      <c r="OQX12" s="52"/>
      <c r="OQY12" s="52"/>
      <c r="OQZ12" s="52"/>
      <c r="ORA12" s="52"/>
      <c r="ORB12" s="52"/>
      <c r="ORC12" s="52"/>
      <c r="ORD12" s="52"/>
      <c r="ORE12" s="52"/>
      <c r="ORF12" s="52"/>
      <c r="ORG12" s="52"/>
      <c r="ORH12" s="52"/>
      <c r="ORI12" s="52"/>
      <c r="ORJ12" s="52"/>
      <c r="ORK12" s="52"/>
      <c r="ORL12" s="52"/>
      <c r="ORM12" s="52"/>
      <c r="ORN12" s="52"/>
      <c r="ORO12" s="52"/>
      <c r="ORP12" s="52"/>
      <c r="ORQ12" s="52"/>
      <c r="ORR12" s="52"/>
      <c r="ORS12" s="52"/>
      <c r="ORT12" s="52"/>
      <c r="ORU12" s="52"/>
      <c r="ORV12" s="52"/>
      <c r="ORW12" s="52"/>
      <c r="ORX12" s="52"/>
      <c r="ORY12" s="52"/>
      <c r="ORZ12" s="52"/>
      <c r="OSA12" s="52"/>
      <c r="OSB12" s="52"/>
      <c r="OSC12" s="52"/>
      <c r="OSD12" s="52"/>
      <c r="OSE12" s="52"/>
      <c r="OSF12" s="52"/>
      <c r="OSG12" s="52"/>
      <c r="OSH12" s="52"/>
      <c r="OSI12" s="52"/>
      <c r="OSJ12" s="52"/>
      <c r="OSK12" s="52"/>
      <c r="OSL12" s="52"/>
      <c r="OSM12" s="52"/>
      <c r="OSN12" s="52"/>
      <c r="OSO12" s="52"/>
      <c r="OSP12" s="52"/>
      <c r="OSQ12" s="52"/>
      <c r="OSR12" s="52"/>
      <c r="OSS12" s="52"/>
      <c r="OST12" s="52"/>
      <c r="OSU12" s="52"/>
      <c r="OSV12" s="52"/>
      <c r="OSW12" s="52"/>
      <c r="OSX12" s="52"/>
      <c r="OSY12" s="52"/>
      <c r="OSZ12" s="52"/>
      <c r="OTA12" s="52"/>
      <c r="OTB12" s="52"/>
      <c r="OTC12" s="52"/>
      <c r="OTD12" s="52"/>
      <c r="OTE12" s="52"/>
      <c r="OTF12" s="52"/>
      <c r="OTG12" s="52"/>
      <c r="OTH12" s="52"/>
      <c r="OTI12" s="52"/>
      <c r="OTJ12" s="52"/>
      <c r="OTK12" s="52"/>
      <c r="OTL12" s="52"/>
      <c r="OTM12" s="52"/>
      <c r="OTN12" s="52"/>
      <c r="OTO12" s="52"/>
      <c r="OTP12" s="52"/>
      <c r="OTQ12" s="52"/>
      <c r="OTR12" s="52"/>
      <c r="OTS12" s="52"/>
      <c r="OTT12" s="52"/>
      <c r="OTU12" s="52"/>
      <c r="OTV12" s="52"/>
      <c r="OTW12" s="52"/>
      <c r="OTX12" s="52"/>
      <c r="OTY12" s="52"/>
      <c r="OTZ12" s="52"/>
      <c r="OUA12" s="52"/>
      <c r="OUB12" s="52"/>
      <c r="OUC12" s="52"/>
      <c r="OUD12" s="52"/>
      <c r="OUE12" s="52"/>
      <c r="OUF12" s="52"/>
      <c r="OUG12" s="52"/>
      <c r="OUH12" s="52"/>
      <c r="OUI12" s="52"/>
      <c r="OUJ12" s="52"/>
      <c r="OUK12" s="52"/>
      <c r="OUL12" s="52"/>
      <c r="OUM12" s="52"/>
      <c r="OUN12" s="52"/>
      <c r="OUO12" s="52"/>
      <c r="OUP12" s="52"/>
      <c r="OUQ12" s="52"/>
      <c r="OUR12" s="52"/>
      <c r="OUS12" s="52"/>
      <c r="OUT12" s="52"/>
      <c r="OUU12" s="52"/>
      <c r="OUV12" s="52"/>
      <c r="OUW12" s="52"/>
      <c r="OUX12" s="52"/>
      <c r="OUY12" s="52"/>
      <c r="OUZ12" s="52"/>
      <c r="OVA12" s="52"/>
      <c r="OVB12" s="52"/>
      <c r="OVC12" s="52"/>
      <c r="OVD12" s="52"/>
      <c r="OVE12" s="52"/>
      <c r="OVF12" s="52"/>
      <c r="OVG12" s="52"/>
      <c r="OVH12" s="52"/>
      <c r="OVI12" s="52"/>
      <c r="OVJ12" s="52"/>
      <c r="OVK12" s="52"/>
      <c r="OVL12" s="52"/>
      <c r="OVM12" s="52"/>
      <c r="OVN12" s="52"/>
      <c r="OVO12" s="52"/>
      <c r="OVP12" s="52"/>
      <c r="OVQ12" s="52"/>
      <c r="OVR12" s="52"/>
      <c r="OVS12" s="52"/>
      <c r="OVT12" s="52"/>
      <c r="OVU12" s="52"/>
      <c r="OVV12" s="52"/>
      <c r="OVW12" s="52"/>
      <c r="OVX12" s="52"/>
      <c r="OVY12" s="52"/>
      <c r="OVZ12" s="52"/>
      <c r="OWA12" s="52"/>
      <c r="OWB12" s="52"/>
      <c r="OWC12" s="52"/>
      <c r="OWD12" s="52"/>
      <c r="OWE12" s="52"/>
      <c r="OWF12" s="52"/>
      <c r="OWG12" s="52"/>
      <c r="OWH12" s="52"/>
      <c r="OWI12" s="52"/>
      <c r="OWJ12" s="52"/>
      <c r="OWK12" s="52"/>
      <c r="OWL12" s="52"/>
      <c r="OWM12" s="52"/>
      <c r="OWN12" s="52"/>
      <c r="OWO12" s="52"/>
      <c r="OWP12" s="52"/>
      <c r="OWQ12" s="52"/>
      <c r="OWR12" s="52"/>
      <c r="OWS12" s="52"/>
      <c r="OWT12" s="52"/>
      <c r="OWU12" s="52"/>
      <c r="OWV12" s="52"/>
      <c r="OWW12" s="52"/>
      <c r="OWX12" s="52"/>
      <c r="OWY12" s="52"/>
      <c r="OWZ12" s="52"/>
      <c r="OXA12" s="52"/>
      <c r="OXB12" s="52"/>
      <c r="OXC12" s="52"/>
      <c r="OXD12" s="52"/>
      <c r="OXE12" s="52"/>
      <c r="OXF12" s="52"/>
      <c r="OXG12" s="52"/>
      <c r="OXH12" s="52"/>
      <c r="OXI12" s="52"/>
      <c r="OXJ12" s="52"/>
      <c r="OXK12" s="52"/>
      <c r="OXL12" s="52"/>
      <c r="OXM12" s="52"/>
      <c r="OXN12" s="52"/>
      <c r="OXO12" s="52"/>
      <c r="OXP12" s="52"/>
      <c r="OXQ12" s="52"/>
      <c r="OXR12" s="52"/>
      <c r="OXS12" s="52"/>
      <c r="OXT12" s="52"/>
      <c r="OXU12" s="52"/>
      <c r="OXV12" s="52"/>
      <c r="OXW12" s="52"/>
      <c r="OXX12" s="52"/>
      <c r="OXY12" s="52"/>
      <c r="OXZ12" s="52"/>
      <c r="OYA12" s="52"/>
      <c r="OYB12" s="52"/>
      <c r="OYC12" s="52"/>
      <c r="OYD12" s="52"/>
      <c r="OYE12" s="52"/>
      <c r="OYF12" s="52"/>
      <c r="OYG12" s="52"/>
      <c r="OYH12" s="52"/>
      <c r="OYI12" s="52"/>
      <c r="OYJ12" s="52"/>
      <c r="OYK12" s="52"/>
      <c r="OYL12" s="52"/>
      <c r="OYM12" s="52"/>
      <c r="OYN12" s="52"/>
      <c r="OYO12" s="52"/>
      <c r="OYP12" s="52"/>
      <c r="OYQ12" s="52"/>
      <c r="OYR12" s="52"/>
      <c r="OYS12" s="52"/>
      <c r="OYT12" s="52"/>
      <c r="OYU12" s="52"/>
      <c r="OYV12" s="52"/>
      <c r="OYW12" s="52"/>
      <c r="OYX12" s="52"/>
      <c r="OYY12" s="52"/>
      <c r="OYZ12" s="52"/>
      <c r="OZA12" s="52"/>
      <c r="OZB12" s="52"/>
      <c r="OZC12" s="52"/>
      <c r="OZD12" s="52"/>
      <c r="OZE12" s="52"/>
      <c r="OZF12" s="52"/>
      <c r="OZG12" s="52"/>
      <c r="OZH12" s="52"/>
      <c r="OZI12" s="52"/>
      <c r="OZJ12" s="52"/>
      <c r="OZK12" s="52"/>
      <c r="OZL12" s="52"/>
      <c r="OZM12" s="52"/>
      <c r="OZN12" s="52"/>
      <c r="OZO12" s="52"/>
      <c r="OZP12" s="52"/>
      <c r="OZQ12" s="52"/>
      <c r="OZR12" s="52"/>
      <c r="OZS12" s="52"/>
      <c r="OZT12" s="52"/>
      <c r="OZU12" s="52"/>
      <c r="OZV12" s="52"/>
      <c r="OZW12" s="52"/>
      <c r="OZX12" s="52"/>
      <c r="OZY12" s="52"/>
      <c r="OZZ12" s="52"/>
      <c r="PAA12" s="52"/>
      <c r="PAB12" s="52"/>
      <c r="PAC12" s="52"/>
      <c r="PAD12" s="52"/>
      <c r="PAE12" s="52"/>
      <c r="PAF12" s="52"/>
      <c r="PAG12" s="52"/>
      <c r="PAH12" s="52"/>
      <c r="PAI12" s="52"/>
      <c r="PAJ12" s="52"/>
      <c r="PAK12" s="52"/>
      <c r="PAL12" s="52"/>
      <c r="PAM12" s="52"/>
      <c r="PAN12" s="52"/>
      <c r="PAO12" s="52"/>
      <c r="PAP12" s="52"/>
      <c r="PAQ12" s="52"/>
      <c r="PAR12" s="52"/>
      <c r="PAS12" s="52"/>
      <c r="PAT12" s="52"/>
      <c r="PAU12" s="52"/>
      <c r="PAV12" s="52"/>
      <c r="PAW12" s="52"/>
      <c r="PAX12" s="52"/>
      <c r="PAY12" s="52"/>
      <c r="PAZ12" s="52"/>
      <c r="PBA12" s="52"/>
      <c r="PBB12" s="52"/>
      <c r="PBC12" s="52"/>
      <c r="PBD12" s="52"/>
      <c r="PBE12" s="52"/>
      <c r="PBF12" s="52"/>
      <c r="PBG12" s="52"/>
      <c r="PBH12" s="52"/>
      <c r="PBI12" s="52"/>
      <c r="PBJ12" s="52"/>
      <c r="PBK12" s="52"/>
      <c r="PBL12" s="52"/>
      <c r="PBM12" s="52"/>
      <c r="PBN12" s="52"/>
      <c r="PBO12" s="52"/>
      <c r="PBP12" s="52"/>
      <c r="PBQ12" s="52"/>
      <c r="PBR12" s="52"/>
      <c r="PBS12" s="52"/>
      <c r="PBT12" s="52"/>
      <c r="PBU12" s="52"/>
      <c r="PBV12" s="52"/>
      <c r="PBW12" s="52"/>
      <c r="PBX12" s="52"/>
      <c r="PBY12" s="52"/>
      <c r="PBZ12" s="52"/>
      <c r="PCA12" s="52"/>
      <c r="PCB12" s="52"/>
      <c r="PCC12" s="52"/>
      <c r="PCD12" s="52"/>
      <c r="PCE12" s="52"/>
      <c r="PCF12" s="52"/>
      <c r="PCG12" s="52"/>
      <c r="PCH12" s="52"/>
      <c r="PCI12" s="52"/>
      <c r="PCJ12" s="52"/>
      <c r="PCK12" s="52"/>
      <c r="PCL12" s="52"/>
      <c r="PCM12" s="52"/>
      <c r="PCN12" s="52"/>
      <c r="PCO12" s="52"/>
      <c r="PCP12" s="52"/>
      <c r="PCQ12" s="52"/>
      <c r="PCR12" s="52"/>
      <c r="PCS12" s="52"/>
      <c r="PCT12" s="52"/>
      <c r="PCU12" s="52"/>
      <c r="PCV12" s="52"/>
      <c r="PCW12" s="52"/>
      <c r="PCX12" s="52"/>
      <c r="PCY12" s="52"/>
      <c r="PCZ12" s="52"/>
      <c r="PDA12" s="52"/>
      <c r="PDB12" s="52"/>
      <c r="PDC12" s="52"/>
      <c r="PDD12" s="52"/>
      <c r="PDE12" s="52"/>
      <c r="PDF12" s="52"/>
      <c r="PDG12" s="52"/>
      <c r="PDH12" s="52"/>
      <c r="PDI12" s="52"/>
      <c r="PDJ12" s="52"/>
      <c r="PDK12" s="52"/>
      <c r="PDL12" s="52"/>
      <c r="PDM12" s="52"/>
      <c r="PDN12" s="52"/>
      <c r="PDO12" s="52"/>
      <c r="PDP12" s="52"/>
      <c r="PDQ12" s="52"/>
      <c r="PDR12" s="52"/>
      <c r="PDS12" s="52"/>
      <c r="PDT12" s="52"/>
      <c r="PDU12" s="52"/>
      <c r="PDV12" s="52"/>
      <c r="PDW12" s="52"/>
      <c r="PDX12" s="52"/>
      <c r="PDY12" s="52"/>
      <c r="PDZ12" s="52"/>
      <c r="PEA12" s="52"/>
      <c r="PEB12" s="52"/>
      <c r="PEC12" s="52"/>
      <c r="PED12" s="52"/>
      <c r="PEE12" s="52"/>
      <c r="PEF12" s="52"/>
      <c r="PEG12" s="52"/>
      <c r="PEH12" s="52"/>
      <c r="PEI12" s="52"/>
      <c r="PEJ12" s="52"/>
      <c r="PEK12" s="52"/>
      <c r="PEL12" s="52"/>
      <c r="PEM12" s="52"/>
      <c r="PEN12" s="52"/>
      <c r="PEO12" s="52"/>
      <c r="PEP12" s="52"/>
      <c r="PEQ12" s="52"/>
      <c r="PER12" s="52"/>
      <c r="PES12" s="52"/>
      <c r="PET12" s="52"/>
      <c r="PEU12" s="52"/>
      <c r="PEV12" s="52"/>
      <c r="PEW12" s="52"/>
      <c r="PEX12" s="52"/>
      <c r="PEY12" s="52"/>
      <c r="PEZ12" s="52"/>
      <c r="PFA12" s="52"/>
      <c r="PFB12" s="52"/>
      <c r="PFC12" s="52"/>
      <c r="PFD12" s="52"/>
      <c r="PFE12" s="52"/>
      <c r="PFF12" s="52"/>
      <c r="PFG12" s="52"/>
      <c r="PFH12" s="52"/>
      <c r="PFI12" s="52"/>
      <c r="PFJ12" s="52"/>
      <c r="PFK12" s="52"/>
      <c r="PFL12" s="52"/>
      <c r="PFM12" s="52"/>
      <c r="PFN12" s="52"/>
      <c r="PFO12" s="52"/>
      <c r="PFP12" s="52"/>
      <c r="PFQ12" s="52"/>
      <c r="PFR12" s="52"/>
      <c r="PFS12" s="52"/>
      <c r="PFT12" s="52"/>
      <c r="PFU12" s="52"/>
      <c r="PFV12" s="52"/>
      <c r="PFW12" s="52"/>
      <c r="PFX12" s="52"/>
      <c r="PFY12" s="52"/>
      <c r="PFZ12" s="52"/>
      <c r="PGA12" s="52"/>
      <c r="PGB12" s="52"/>
      <c r="PGC12" s="52"/>
      <c r="PGD12" s="52"/>
      <c r="PGE12" s="52"/>
      <c r="PGF12" s="52"/>
      <c r="PGG12" s="52"/>
      <c r="PGH12" s="52"/>
      <c r="PGI12" s="52"/>
      <c r="PGJ12" s="52"/>
      <c r="PGK12" s="52"/>
      <c r="PGL12" s="52"/>
      <c r="PGM12" s="52"/>
      <c r="PGN12" s="52"/>
      <c r="PGO12" s="52"/>
      <c r="PGP12" s="52"/>
      <c r="PGQ12" s="52"/>
      <c r="PGR12" s="52"/>
      <c r="PGS12" s="52"/>
      <c r="PGT12" s="52"/>
      <c r="PGU12" s="52"/>
      <c r="PGV12" s="52"/>
      <c r="PGW12" s="52"/>
      <c r="PGX12" s="52"/>
      <c r="PGY12" s="52"/>
      <c r="PGZ12" s="52"/>
      <c r="PHA12" s="52"/>
      <c r="PHB12" s="52"/>
      <c r="PHC12" s="52"/>
      <c r="PHD12" s="52"/>
      <c r="PHE12" s="52"/>
      <c r="PHF12" s="52"/>
      <c r="PHG12" s="52"/>
      <c r="PHH12" s="52"/>
      <c r="PHI12" s="52"/>
      <c r="PHJ12" s="52"/>
      <c r="PHK12" s="52"/>
      <c r="PHL12" s="52"/>
      <c r="PHM12" s="52"/>
      <c r="PHN12" s="52"/>
      <c r="PHO12" s="52"/>
      <c r="PHP12" s="52"/>
      <c r="PHQ12" s="52"/>
      <c r="PHR12" s="52"/>
      <c r="PHS12" s="52"/>
      <c r="PHT12" s="52"/>
      <c r="PHU12" s="52"/>
      <c r="PHV12" s="52"/>
      <c r="PHW12" s="52"/>
      <c r="PHX12" s="52"/>
      <c r="PHY12" s="52"/>
      <c r="PHZ12" s="52"/>
      <c r="PIA12" s="52"/>
      <c r="PIB12" s="52"/>
      <c r="PIC12" s="52"/>
      <c r="PID12" s="52"/>
      <c r="PIE12" s="52"/>
      <c r="PIF12" s="52"/>
      <c r="PIG12" s="52"/>
      <c r="PIH12" s="52"/>
      <c r="PII12" s="52"/>
      <c r="PIJ12" s="52"/>
      <c r="PIK12" s="52"/>
      <c r="PIL12" s="52"/>
      <c r="PIM12" s="52"/>
      <c r="PIN12" s="52"/>
      <c r="PIO12" s="52"/>
      <c r="PIP12" s="52"/>
      <c r="PIQ12" s="52"/>
      <c r="PIR12" s="52"/>
      <c r="PIS12" s="52"/>
      <c r="PIT12" s="52"/>
      <c r="PIU12" s="52"/>
      <c r="PIV12" s="52"/>
      <c r="PIW12" s="52"/>
      <c r="PIX12" s="52"/>
      <c r="PIY12" s="52"/>
      <c r="PIZ12" s="52"/>
      <c r="PJA12" s="52"/>
      <c r="PJB12" s="52"/>
      <c r="PJC12" s="52"/>
      <c r="PJD12" s="52"/>
      <c r="PJE12" s="52"/>
      <c r="PJF12" s="52"/>
      <c r="PJG12" s="52"/>
      <c r="PJH12" s="52"/>
      <c r="PJI12" s="52"/>
      <c r="PJJ12" s="52"/>
      <c r="PJK12" s="52"/>
      <c r="PJL12" s="52"/>
      <c r="PJM12" s="52"/>
      <c r="PJN12" s="52"/>
      <c r="PJO12" s="52"/>
      <c r="PJP12" s="52"/>
      <c r="PJQ12" s="52"/>
      <c r="PJR12" s="52"/>
      <c r="PJS12" s="52"/>
      <c r="PJT12" s="52"/>
      <c r="PJU12" s="52"/>
      <c r="PJV12" s="52"/>
      <c r="PJW12" s="52"/>
      <c r="PJX12" s="52"/>
      <c r="PJY12" s="52"/>
      <c r="PJZ12" s="52"/>
      <c r="PKA12" s="52"/>
      <c r="PKB12" s="52"/>
      <c r="PKC12" s="52"/>
      <c r="PKD12" s="52"/>
      <c r="PKE12" s="52"/>
      <c r="PKF12" s="52"/>
      <c r="PKG12" s="52"/>
      <c r="PKH12" s="52"/>
      <c r="PKI12" s="52"/>
      <c r="PKJ12" s="52"/>
      <c r="PKK12" s="52"/>
      <c r="PKL12" s="52"/>
      <c r="PKM12" s="52"/>
      <c r="PKN12" s="52"/>
      <c r="PKO12" s="52"/>
      <c r="PKP12" s="52"/>
      <c r="PKQ12" s="52"/>
      <c r="PKR12" s="52"/>
      <c r="PKS12" s="52"/>
      <c r="PKT12" s="52"/>
      <c r="PKU12" s="52"/>
      <c r="PKV12" s="52"/>
      <c r="PKW12" s="52"/>
      <c r="PKX12" s="52"/>
      <c r="PKY12" s="52"/>
      <c r="PKZ12" s="52"/>
      <c r="PLA12" s="52"/>
      <c r="PLB12" s="52"/>
      <c r="PLC12" s="52"/>
      <c r="PLD12" s="52"/>
      <c r="PLE12" s="52"/>
      <c r="PLF12" s="52"/>
      <c r="PLG12" s="52"/>
      <c r="PLH12" s="52"/>
      <c r="PLI12" s="52"/>
      <c r="PLJ12" s="52"/>
      <c r="PLK12" s="52"/>
      <c r="PLL12" s="52"/>
      <c r="PLM12" s="52"/>
      <c r="PLN12" s="52"/>
      <c r="PLO12" s="52"/>
      <c r="PLP12" s="52"/>
      <c r="PLQ12" s="52"/>
      <c r="PLR12" s="52"/>
      <c r="PLS12" s="52"/>
      <c r="PLT12" s="52"/>
      <c r="PLU12" s="52"/>
      <c r="PLV12" s="52"/>
      <c r="PLW12" s="52"/>
      <c r="PLX12" s="52"/>
      <c r="PLY12" s="52"/>
      <c r="PLZ12" s="52"/>
      <c r="PMA12" s="52"/>
      <c r="PMB12" s="52"/>
      <c r="PMC12" s="52"/>
      <c r="PMD12" s="52"/>
      <c r="PME12" s="52"/>
      <c r="PMF12" s="52"/>
      <c r="PMG12" s="52"/>
      <c r="PMH12" s="52"/>
      <c r="PMI12" s="52"/>
      <c r="PMJ12" s="52"/>
      <c r="PMK12" s="52"/>
      <c r="PML12" s="52"/>
      <c r="PMM12" s="52"/>
      <c r="PMN12" s="52"/>
      <c r="PMO12" s="52"/>
      <c r="PMP12" s="52"/>
      <c r="PMQ12" s="52"/>
      <c r="PMR12" s="52"/>
      <c r="PMS12" s="52"/>
      <c r="PMT12" s="52"/>
      <c r="PMU12" s="52"/>
      <c r="PMV12" s="52"/>
      <c r="PMW12" s="52"/>
      <c r="PMX12" s="52"/>
      <c r="PMY12" s="52"/>
      <c r="PMZ12" s="52"/>
      <c r="PNA12" s="52"/>
      <c r="PNB12" s="52"/>
      <c r="PNC12" s="52"/>
      <c r="PND12" s="52"/>
      <c r="PNE12" s="52"/>
      <c r="PNF12" s="52"/>
      <c r="PNG12" s="52"/>
      <c r="PNH12" s="52"/>
      <c r="PNI12" s="52"/>
      <c r="PNJ12" s="52"/>
      <c r="PNK12" s="52"/>
      <c r="PNL12" s="52"/>
      <c r="PNM12" s="52"/>
      <c r="PNN12" s="52"/>
      <c r="PNO12" s="52"/>
      <c r="PNP12" s="52"/>
      <c r="PNQ12" s="52"/>
      <c r="PNR12" s="52"/>
      <c r="PNS12" s="52"/>
      <c r="PNT12" s="52"/>
      <c r="PNU12" s="52"/>
      <c r="PNV12" s="52"/>
      <c r="PNW12" s="52"/>
      <c r="PNX12" s="52"/>
      <c r="PNY12" s="52"/>
      <c r="PNZ12" s="52"/>
      <c r="POA12" s="52"/>
      <c r="POB12" s="52"/>
      <c r="POC12" s="52"/>
      <c r="POD12" s="52"/>
      <c r="POE12" s="52"/>
      <c r="POF12" s="52"/>
      <c r="POG12" s="52"/>
      <c r="POH12" s="52"/>
      <c r="POI12" s="52"/>
      <c r="POJ12" s="52"/>
      <c r="POK12" s="52"/>
      <c r="POL12" s="52"/>
      <c r="POM12" s="52"/>
      <c r="PON12" s="52"/>
      <c r="POO12" s="52"/>
      <c r="POP12" s="52"/>
      <c r="POQ12" s="52"/>
      <c r="POR12" s="52"/>
      <c r="POS12" s="52"/>
      <c r="POT12" s="52"/>
      <c r="POU12" s="52"/>
      <c r="POV12" s="52"/>
      <c r="POW12" s="52"/>
      <c r="POX12" s="52"/>
      <c r="POY12" s="52"/>
      <c r="POZ12" s="52"/>
      <c r="PPA12" s="52"/>
      <c r="PPB12" s="52"/>
      <c r="PPC12" s="52"/>
      <c r="PPD12" s="52"/>
      <c r="PPE12" s="52"/>
      <c r="PPF12" s="52"/>
      <c r="PPG12" s="52"/>
      <c r="PPH12" s="52"/>
      <c r="PPI12" s="52"/>
      <c r="PPJ12" s="52"/>
      <c r="PPK12" s="52"/>
      <c r="PPL12" s="52"/>
      <c r="PPM12" s="52"/>
      <c r="PPN12" s="52"/>
      <c r="PPO12" s="52"/>
      <c r="PPP12" s="52"/>
      <c r="PPQ12" s="52"/>
      <c r="PPR12" s="52"/>
      <c r="PPS12" s="52"/>
      <c r="PPT12" s="52"/>
      <c r="PPU12" s="52"/>
      <c r="PPV12" s="52"/>
      <c r="PPW12" s="52"/>
      <c r="PPX12" s="52"/>
      <c r="PPY12" s="52"/>
      <c r="PPZ12" s="52"/>
      <c r="PQA12" s="52"/>
      <c r="PQB12" s="52"/>
      <c r="PQC12" s="52"/>
      <c r="PQD12" s="52"/>
      <c r="PQE12" s="52"/>
      <c r="PQF12" s="52"/>
      <c r="PQG12" s="52"/>
      <c r="PQH12" s="52"/>
      <c r="PQI12" s="52"/>
      <c r="PQJ12" s="52"/>
      <c r="PQK12" s="52"/>
      <c r="PQL12" s="52"/>
      <c r="PQM12" s="52"/>
      <c r="PQN12" s="52"/>
      <c r="PQO12" s="52"/>
      <c r="PQP12" s="52"/>
      <c r="PQQ12" s="52"/>
      <c r="PQR12" s="52"/>
      <c r="PQS12" s="52"/>
      <c r="PQT12" s="52"/>
      <c r="PQU12" s="52"/>
      <c r="PQV12" s="52"/>
      <c r="PQW12" s="52"/>
      <c r="PQX12" s="52"/>
      <c r="PQY12" s="52"/>
      <c r="PQZ12" s="52"/>
      <c r="PRA12" s="52"/>
      <c r="PRB12" s="52"/>
      <c r="PRC12" s="52"/>
      <c r="PRD12" s="52"/>
      <c r="PRE12" s="52"/>
      <c r="PRF12" s="52"/>
      <c r="PRG12" s="52"/>
      <c r="PRH12" s="52"/>
      <c r="PRI12" s="52"/>
      <c r="PRJ12" s="52"/>
      <c r="PRK12" s="52"/>
      <c r="PRL12" s="52"/>
      <c r="PRM12" s="52"/>
      <c r="PRN12" s="52"/>
      <c r="PRO12" s="52"/>
      <c r="PRP12" s="52"/>
      <c r="PRQ12" s="52"/>
      <c r="PRR12" s="52"/>
      <c r="PRS12" s="52"/>
      <c r="PRT12" s="52"/>
      <c r="PRU12" s="52"/>
      <c r="PRV12" s="52"/>
      <c r="PRW12" s="52"/>
      <c r="PRX12" s="52"/>
      <c r="PRY12" s="52"/>
      <c r="PRZ12" s="52"/>
      <c r="PSA12" s="52"/>
      <c r="PSB12" s="52"/>
      <c r="PSC12" s="52"/>
      <c r="PSD12" s="52"/>
      <c r="PSE12" s="52"/>
      <c r="PSF12" s="52"/>
      <c r="PSG12" s="52"/>
      <c r="PSH12" s="52"/>
      <c r="PSI12" s="52"/>
      <c r="PSJ12" s="52"/>
      <c r="PSK12" s="52"/>
      <c r="PSL12" s="52"/>
      <c r="PSM12" s="52"/>
      <c r="PSN12" s="52"/>
      <c r="PSO12" s="52"/>
      <c r="PSP12" s="52"/>
      <c r="PSQ12" s="52"/>
      <c r="PSR12" s="52"/>
      <c r="PSS12" s="52"/>
      <c r="PST12" s="52"/>
      <c r="PSU12" s="52"/>
      <c r="PSV12" s="52"/>
      <c r="PSW12" s="52"/>
      <c r="PSX12" s="52"/>
      <c r="PSY12" s="52"/>
      <c r="PSZ12" s="52"/>
      <c r="PTA12" s="52"/>
      <c r="PTB12" s="52"/>
      <c r="PTC12" s="52"/>
      <c r="PTD12" s="52"/>
      <c r="PTE12" s="52"/>
      <c r="PTF12" s="52"/>
      <c r="PTG12" s="52"/>
      <c r="PTH12" s="52"/>
      <c r="PTI12" s="52"/>
      <c r="PTJ12" s="52"/>
      <c r="PTK12" s="52"/>
      <c r="PTL12" s="52"/>
      <c r="PTM12" s="52"/>
      <c r="PTN12" s="52"/>
      <c r="PTO12" s="52"/>
      <c r="PTP12" s="52"/>
      <c r="PTQ12" s="52"/>
      <c r="PTR12" s="52"/>
      <c r="PTS12" s="52"/>
      <c r="PTT12" s="52"/>
      <c r="PTU12" s="52"/>
      <c r="PTV12" s="52"/>
      <c r="PTW12" s="52"/>
      <c r="PTX12" s="52"/>
      <c r="PTY12" s="52"/>
      <c r="PTZ12" s="52"/>
      <c r="PUA12" s="52"/>
      <c r="PUB12" s="52"/>
      <c r="PUC12" s="52"/>
      <c r="PUD12" s="52"/>
      <c r="PUE12" s="52"/>
      <c r="PUF12" s="52"/>
      <c r="PUG12" s="52"/>
      <c r="PUH12" s="52"/>
      <c r="PUI12" s="52"/>
      <c r="PUJ12" s="52"/>
      <c r="PUK12" s="52"/>
      <c r="PUL12" s="52"/>
      <c r="PUM12" s="52"/>
      <c r="PUN12" s="52"/>
      <c r="PUO12" s="52"/>
      <c r="PUP12" s="52"/>
      <c r="PUQ12" s="52"/>
      <c r="PUR12" s="52"/>
      <c r="PUS12" s="52"/>
      <c r="PUT12" s="52"/>
      <c r="PUU12" s="52"/>
      <c r="PUV12" s="52"/>
      <c r="PUW12" s="52"/>
      <c r="PUX12" s="52"/>
      <c r="PUY12" s="52"/>
      <c r="PUZ12" s="52"/>
      <c r="PVA12" s="52"/>
      <c r="PVB12" s="52"/>
      <c r="PVC12" s="52"/>
      <c r="PVD12" s="52"/>
      <c r="PVE12" s="52"/>
      <c r="PVF12" s="52"/>
      <c r="PVG12" s="52"/>
      <c r="PVH12" s="52"/>
      <c r="PVI12" s="52"/>
      <c r="PVJ12" s="52"/>
      <c r="PVK12" s="52"/>
      <c r="PVL12" s="52"/>
      <c r="PVM12" s="52"/>
      <c r="PVN12" s="52"/>
      <c r="PVO12" s="52"/>
      <c r="PVP12" s="52"/>
      <c r="PVQ12" s="52"/>
      <c r="PVR12" s="52"/>
      <c r="PVS12" s="52"/>
      <c r="PVT12" s="52"/>
      <c r="PVU12" s="52"/>
      <c r="PVV12" s="52"/>
      <c r="PVW12" s="52"/>
      <c r="PVX12" s="52"/>
      <c r="PVY12" s="52"/>
      <c r="PVZ12" s="52"/>
      <c r="PWA12" s="52"/>
      <c r="PWB12" s="52"/>
      <c r="PWC12" s="52"/>
      <c r="PWD12" s="52"/>
      <c r="PWE12" s="52"/>
      <c r="PWF12" s="52"/>
      <c r="PWG12" s="52"/>
      <c r="PWH12" s="52"/>
      <c r="PWI12" s="52"/>
      <c r="PWJ12" s="52"/>
      <c r="PWK12" s="52"/>
      <c r="PWL12" s="52"/>
      <c r="PWM12" s="52"/>
      <c r="PWN12" s="52"/>
      <c r="PWO12" s="52"/>
      <c r="PWP12" s="52"/>
      <c r="PWQ12" s="52"/>
      <c r="PWR12" s="52"/>
      <c r="PWS12" s="52"/>
      <c r="PWT12" s="52"/>
      <c r="PWU12" s="52"/>
      <c r="PWV12" s="52"/>
      <c r="PWW12" s="52"/>
      <c r="PWX12" s="52"/>
      <c r="PWY12" s="52"/>
      <c r="PWZ12" s="52"/>
      <c r="PXA12" s="52"/>
      <c r="PXB12" s="52"/>
      <c r="PXC12" s="52"/>
      <c r="PXD12" s="52"/>
      <c r="PXE12" s="52"/>
      <c r="PXF12" s="52"/>
      <c r="PXG12" s="52"/>
      <c r="PXH12" s="52"/>
      <c r="PXI12" s="52"/>
      <c r="PXJ12" s="52"/>
      <c r="PXK12" s="52"/>
      <c r="PXL12" s="52"/>
      <c r="PXM12" s="52"/>
      <c r="PXN12" s="52"/>
      <c r="PXO12" s="52"/>
      <c r="PXP12" s="52"/>
      <c r="PXQ12" s="52"/>
      <c r="PXR12" s="52"/>
      <c r="PXS12" s="52"/>
      <c r="PXT12" s="52"/>
      <c r="PXU12" s="52"/>
      <c r="PXV12" s="52"/>
      <c r="PXW12" s="52"/>
      <c r="PXX12" s="52"/>
      <c r="PXY12" s="52"/>
      <c r="PXZ12" s="52"/>
      <c r="PYA12" s="52"/>
      <c r="PYB12" s="52"/>
      <c r="PYC12" s="52"/>
      <c r="PYD12" s="52"/>
      <c r="PYE12" s="52"/>
      <c r="PYF12" s="52"/>
      <c r="PYG12" s="52"/>
      <c r="PYH12" s="52"/>
      <c r="PYI12" s="52"/>
      <c r="PYJ12" s="52"/>
      <c r="PYK12" s="52"/>
      <c r="PYL12" s="52"/>
      <c r="PYM12" s="52"/>
      <c r="PYN12" s="52"/>
      <c r="PYO12" s="52"/>
      <c r="PYP12" s="52"/>
      <c r="PYQ12" s="52"/>
      <c r="PYR12" s="52"/>
      <c r="PYS12" s="52"/>
      <c r="PYT12" s="52"/>
      <c r="PYU12" s="52"/>
      <c r="PYV12" s="52"/>
      <c r="PYW12" s="52"/>
      <c r="PYX12" s="52"/>
      <c r="PYY12" s="52"/>
      <c r="PYZ12" s="52"/>
      <c r="PZA12" s="52"/>
      <c r="PZB12" s="52"/>
      <c r="PZC12" s="52"/>
      <c r="PZD12" s="52"/>
      <c r="PZE12" s="52"/>
      <c r="PZF12" s="52"/>
      <c r="PZG12" s="52"/>
      <c r="PZH12" s="52"/>
      <c r="PZI12" s="52"/>
      <c r="PZJ12" s="52"/>
      <c r="PZK12" s="52"/>
      <c r="PZL12" s="52"/>
      <c r="PZM12" s="52"/>
      <c r="PZN12" s="52"/>
      <c r="PZO12" s="52"/>
      <c r="PZP12" s="52"/>
      <c r="PZQ12" s="52"/>
      <c r="PZR12" s="52"/>
      <c r="PZS12" s="52"/>
      <c r="PZT12" s="52"/>
      <c r="PZU12" s="52"/>
      <c r="PZV12" s="52"/>
      <c r="PZW12" s="52"/>
      <c r="PZX12" s="52"/>
      <c r="PZY12" s="52"/>
      <c r="PZZ12" s="52"/>
      <c r="QAA12" s="52"/>
      <c r="QAB12" s="52"/>
      <c r="QAC12" s="52"/>
      <c r="QAD12" s="52"/>
      <c r="QAE12" s="52"/>
      <c r="QAF12" s="52"/>
      <c r="QAG12" s="52"/>
      <c r="QAH12" s="52"/>
      <c r="QAI12" s="52"/>
      <c r="QAJ12" s="52"/>
      <c r="QAK12" s="52"/>
      <c r="QAL12" s="52"/>
      <c r="QAM12" s="52"/>
      <c r="QAN12" s="52"/>
      <c r="QAO12" s="52"/>
      <c r="QAP12" s="52"/>
      <c r="QAQ12" s="52"/>
      <c r="QAR12" s="52"/>
      <c r="QAS12" s="52"/>
      <c r="QAT12" s="52"/>
      <c r="QAU12" s="52"/>
      <c r="QAV12" s="52"/>
      <c r="QAW12" s="52"/>
      <c r="QAX12" s="52"/>
      <c r="QAY12" s="52"/>
      <c r="QAZ12" s="52"/>
      <c r="QBA12" s="52"/>
      <c r="QBB12" s="52"/>
      <c r="QBC12" s="52"/>
      <c r="QBD12" s="52"/>
      <c r="QBE12" s="52"/>
      <c r="QBF12" s="52"/>
      <c r="QBG12" s="52"/>
      <c r="QBH12" s="52"/>
      <c r="QBI12" s="52"/>
      <c r="QBJ12" s="52"/>
      <c r="QBK12" s="52"/>
      <c r="QBL12" s="52"/>
      <c r="QBM12" s="52"/>
      <c r="QBN12" s="52"/>
      <c r="QBO12" s="52"/>
      <c r="QBP12" s="52"/>
      <c r="QBQ12" s="52"/>
      <c r="QBR12" s="52"/>
      <c r="QBS12" s="52"/>
      <c r="QBT12" s="52"/>
      <c r="QBU12" s="52"/>
      <c r="QBV12" s="52"/>
      <c r="QBW12" s="52"/>
      <c r="QBX12" s="52"/>
      <c r="QBY12" s="52"/>
      <c r="QBZ12" s="52"/>
      <c r="QCA12" s="52"/>
      <c r="QCB12" s="52"/>
      <c r="QCC12" s="52"/>
      <c r="QCD12" s="52"/>
      <c r="QCE12" s="52"/>
      <c r="QCF12" s="52"/>
      <c r="QCG12" s="52"/>
      <c r="QCH12" s="52"/>
      <c r="QCI12" s="52"/>
      <c r="QCJ12" s="52"/>
      <c r="QCK12" s="52"/>
      <c r="QCL12" s="52"/>
      <c r="QCM12" s="52"/>
      <c r="QCN12" s="52"/>
      <c r="QCO12" s="52"/>
      <c r="QCP12" s="52"/>
      <c r="QCQ12" s="52"/>
      <c r="QCR12" s="52"/>
      <c r="QCS12" s="52"/>
      <c r="QCT12" s="52"/>
      <c r="QCU12" s="52"/>
      <c r="QCV12" s="52"/>
      <c r="QCW12" s="52"/>
      <c r="QCX12" s="52"/>
      <c r="QCY12" s="52"/>
      <c r="QCZ12" s="52"/>
      <c r="QDA12" s="52"/>
      <c r="QDB12" s="52"/>
      <c r="QDC12" s="52"/>
      <c r="QDD12" s="52"/>
      <c r="QDE12" s="52"/>
      <c r="QDF12" s="52"/>
      <c r="QDG12" s="52"/>
      <c r="QDH12" s="52"/>
      <c r="QDI12" s="52"/>
      <c r="QDJ12" s="52"/>
      <c r="QDK12" s="52"/>
      <c r="QDL12" s="52"/>
      <c r="QDM12" s="52"/>
      <c r="QDN12" s="52"/>
      <c r="QDO12" s="52"/>
      <c r="QDP12" s="52"/>
      <c r="QDQ12" s="52"/>
      <c r="QDR12" s="52"/>
      <c r="QDS12" s="52"/>
      <c r="QDT12" s="52"/>
      <c r="QDU12" s="52"/>
      <c r="QDV12" s="52"/>
      <c r="QDW12" s="52"/>
      <c r="QDX12" s="52"/>
      <c r="QDY12" s="52"/>
      <c r="QDZ12" s="52"/>
      <c r="QEA12" s="52"/>
      <c r="QEB12" s="52"/>
      <c r="QEC12" s="52"/>
      <c r="QED12" s="52"/>
      <c r="QEE12" s="52"/>
      <c r="QEF12" s="52"/>
      <c r="QEG12" s="52"/>
      <c r="QEH12" s="52"/>
      <c r="QEI12" s="52"/>
      <c r="QEJ12" s="52"/>
      <c r="QEK12" s="52"/>
      <c r="QEL12" s="52"/>
      <c r="QEM12" s="52"/>
      <c r="QEN12" s="52"/>
      <c r="QEO12" s="52"/>
      <c r="QEP12" s="52"/>
      <c r="QEQ12" s="52"/>
      <c r="QER12" s="52"/>
      <c r="QES12" s="52"/>
      <c r="QET12" s="52"/>
      <c r="QEU12" s="52"/>
      <c r="QEV12" s="52"/>
      <c r="QEW12" s="52"/>
      <c r="QEX12" s="52"/>
      <c r="QEY12" s="52"/>
      <c r="QEZ12" s="52"/>
      <c r="QFA12" s="52"/>
      <c r="QFB12" s="52"/>
      <c r="QFC12" s="52"/>
      <c r="QFD12" s="52"/>
      <c r="QFE12" s="52"/>
      <c r="QFF12" s="52"/>
      <c r="QFG12" s="52"/>
      <c r="QFH12" s="52"/>
      <c r="QFI12" s="52"/>
      <c r="QFJ12" s="52"/>
      <c r="QFK12" s="52"/>
      <c r="QFL12" s="52"/>
      <c r="QFM12" s="52"/>
      <c r="QFN12" s="52"/>
      <c r="QFO12" s="52"/>
      <c r="QFP12" s="52"/>
      <c r="QFQ12" s="52"/>
      <c r="QFR12" s="52"/>
      <c r="QFS12" s="52"/>
      <c r="QFT12" s="52"/>
      <c r="QFU12" s="52"/>
      <c r="QFV12" s="52"/>
      <c r="QFW12" s="52"/>
      <c r="QFX12" s="52"/>
      <c r="QFY12" s="52"/>
      <c r="QFZ12" s="52"/>
      <c r="QGA12" s="52"/>
      <c r="QGB12" s="52"/>
      <c r="QGC12" s="52"/>
      <c r="QGD12" s="52"/>
      <c r="QGE12" s="52"/>
      <c r="QGF12" s="52"/>
      <c r="QGG12" s="52"/>
      <c r="QGH12" s="52"/>
      <c r="QGI12" s="52"/>
      <c r="QGJ12" s="52"/>
      <c r="QGK12" s="52"/>
      <c r="QGL12" s="52"/>
      <c r="QGM12" s="52"/>
      <c r="QGN12" s="52"/>
      <c r="QGO12" s="52"/>
      <c r="QGP12" s="52"/>
      <c r="QGQ12" s="52"/>
      <c r="QGR12" s="52"/>
      <c r="QGS12" s="52"/>
      <c r="QGT12" s="52"/>
      <c r="QGU12" s="52"/>
      <c r="QGV12" s="52"/>
      <c r="QGW12" s="52"/>
      <c r="QGX12" s="52"/>
      <c r="QGY12" s="52"/>
      <c r="QGZ12" s="52"/>
      <c r="QHA12" s="52"/>
      <c r="QHB12" s="52"/>
      <c r="QHC12" s="52"/>
      <c r="QHD12" s="52"/>
      <c r="QHE12" s="52"/>
      <c r="QHF12" s="52"/>
      <c r="QHG12" s="52"/>
      <c r="QHH12" s="52"/>
      <c r="QHI12" s="52"/>
      <c r="QHJ12" s="52"/>
      <c r="QHK12" s="52"/>
      <c r="QHL12" s="52"/>
      <c r="QHM12" s="52"/>
      <c r="QHN12" s="52"/>
      <c r="QHO12" s="52"/>
      <c r="QHP12" s="52"/>
      <c r="QHQ12" s="52"/>
      <c r="QHR12" s="52"/>
      <c r="QHS12" s="52"/>
      <c r="QHT12" s="52"/>
      <c r="QHU12" s="52"/>
      <c r="QHV12" s="52"/>
      <c r="QHW12" s="52"/>
      <c r="QHX12" s="52"/>
      <c r="QHY12" s="52"/>
      <c r="QHZ12" s="52"/>
      <c r="QIA12" s="52"/>
      <c r="QIB12" s="52"/>
      <c r="QIC12" s="52"/>
      <c r="QID12" s="52"/>
      <c r="QIE12" s="52"/>
      <c r="QIF12" s="52"/>
      <c r="QIG12" s="52"/>
      <c r="QIH12" s="52"/>
      <c r="QII12" s="52"/>
      <c r="QIJ12" s="52"/>
      <c r="QIK12" s="52"/>
      <c r="QIL12" s="52"/>
      <c r="QIM12" s="52"/>
      <c r="QIN12" s="52"/>
      <c r="QIO12" s="52"/>
      <c r="QIP12" s="52"/>
      <c r="QIQ12" s="52"/>
      <c r="QIR12" s="52"/>
      <c r="QIS12" s="52"/>
      <c r="QIT12" s="52"/>
      <c r="QIU12" s="52"/>
      <c r="QIV12" s="52"/>
      <c r="QIW12" s="52"/>
      <c r="QIX12" s="52"/>
      <c r="QIY12" s="52"/>
      <c r="QIZ12" s="52"/>
      <c r="QJA12" s="52"/>
      <c r="QJB12" s="52"/>
      <c r="QJC12" s="52"/>
      <c r="QJD12" s="52"/>
      <c r="QJE12" s="52"/>
      <c r="QJF12" s="52"/>
      <c r="QJG12" s="52"/>
      <c r="QJH12" s="52"/>
      <c r="QJI12" s="52"/>
      <c r="QJJ12" s="52"/>
      <c r="QJK12" s="52"/>
      <c r="QJL12" s="52"/>
      <c r="QJM12" s="52"/>
      <c r="QJN12" s="52"/>
      <c r="QJO12" s="52"/>
      <c r="QJP12" s="52"/>
      <c r="QJQ12" s="52"/>
      <c r="QJR12" s="52"/>
      <c r="QJS12" s="52"/>
      <c r="QJT12" s="52"/>
      <c r="QJU12" s="52"/>
      <c r="QJV12" s="52"/>
      <c r="QJW12" s="52"/>
      <c r="QJX12" s="52"/>
      <c r="QJY12" s="52"/>
      <c r="QJZ12" s="52"/>
      <c r="QKA12" s="52"/>
      <c r="QKB12" s="52"/>
      <c r="QKC12" s="52"/>
      <c r="QKD12" s="52"/>
      <c r="QKE12" s="52"/>
      <c r="QKF12" s="52"/>
      <c r="QKG12" s="52"/>
      <c r="QKH12" s="52"/>
      <c r="QKI12" s="52"/>
      <c r="QKJ12" s="52"/>
      <c r="QKK12" s="52"/>
      <c r="QKL12" s="52"/>
      <c r="QKM12" s="52"/>
      <c r="QKN12" s="52"/>
      <c r="QKO12" s="52"/>
      <c r="QKP12" s="52"/>
      <c r="QKQ12" s="52"/>
      <c r="QKR12" s="52"/>
      <c r="QKS12" s="52"/>
      <c r="QKT12" s="52"/>
      <c r="QKU12" s="52"/>
      <c r="QKV12" s="52"/>
      <c r="QKW12" s="52"/>
      <c r="QKX12" s="52"/>
      <c r="QKY12" s="52"/>
      <c r="QKZ12" s="52"/>
      <c r="QLA12" s="52"/>
      <c r="QLB12" s="52"/>
      <c r="QLC12" s="52"/>
      <c r="QLD12" s="52"/>
      <c r="QLE12" s="52"/>
      <c r="QLF12" s="52"/>
      <c r="QLG12" s="52"/>
      <c r="QLH12" s="52"/>
      <c r="QLI12" s="52"/>
      <c r="QLJ12" s="52"/>
      <c r="QLK12" s="52"/>
      <c r="QLL12" s="52"/>
      <c r="QLM12" s="52"/>
      <c r="QLN12" s="52"/>
      <c r="QLO12" s="52"/>
      <c r="QLP12" s="52"/>
      <c r="QLQ12" s="52"/>
      <c r="QLR12" s="52"/>
      <c r="QLS12" s="52"/>
      <c r="QLT12" s="52"/>
      <c r="QLU12" s="52"/>
      <c r="QLV12" s="52"/>
      <c r="QLW12" s="52"/>
      <c r="QLX12" s="52"/>
      <c r="QLY12" s="52"/>
      <c r="QLZ12" s="52"/>
      <c r="QMA12" s="52"/>
      <c r="QMB12" s="52"/>
      <c r="QMC12" s="52"/>
      <c r="QMD12" s="52"/>
      <c r="QME12" s="52"/>
      <c r="QMF12" s="52"/>
      <c r="QMG12" s="52"/>
      <c r="QMH12" s="52"/>
      <c r="QMI12" s="52"/>
      <c r="QMJ12" s="52"/>
      <c r="QMK12" s="52"/>
      <c r="QML12" s="52"/>
      <c r="QMM12" s="52"/>
      <c r="QMN12" s="52"/>
      <c r="QMO12" s="52"/>
      <c r="QMP12" s="52"/>
      <c r="QMQ12" s="52"/>
      <c r="QMR12" s="52"/>
      <c r="QMS12" s="52"/>
      <c r="QMT12" s="52"/>
      <c r="QMU12" s="52"/>
      <c r="QMV12" s="52"/>
      <c r="QMW12" s="52"/>
      <c r="QMX12" s="52"/>
      <c r="QMY12" s="52"/>
      <c r="QMZ12" s="52"/>
      <c r="QNA12" s="52"/>
      <c r="QNB12" s="52"/>
      <c r="QNC12" s="52"/>
      <c r="QND12" s="52"/>
      <c r="QNE12" s="52"/>
      <c r="QNF12" s="52"/>
      <c r="QNG12" s="52"/>
      <c r="QNH12" s="52"/>
      <c r="QNI12" s="52"/>
      <c r="QNJ12" s="52"/>
      <c r="QNK12" s="52"/>
      <c r="QNL12" s="52"/>
      <c r="QNM12" s="52"/>
      <c r="QNN12" s="52"/>
      <c r="QNO12" s="52"/>
      <c r="QNP12" s="52"/>
      <c r="QNQ12" s="52"/>
      <c r="QNR12" s="52"/>
      <c r="QNS12" s="52"/>
      <c r="QNT12" s="52"/>
      <c r="QNU12" s="52"/>
      <c r="QNV12" s="52"/>
      <c r="QNW12" s="52"/>
      <c r="QNX12" s="52"/>
      <c r="QNY12" s="52"/>
      <c r="QNZ12" s="52"/>
      <c r="QOA12" s="52"/>
      <c r="QOB12" s="52"/>
      <c r="QOC12" s="52"/>
      <c r="QOD12" s="52"/>
      <c r="QOE12" s="52"/>
      <c r="QOF12" s="52"/>
      <c r="QOG12" s="52"/>
      <c r="QOH12" s="52"/>
      <c r="QOI12" s="52"/>
      <c r="QOJ12" s="52"/>
      <c r="QOK12" s="52"/>
      <c r="QOL12" s="52"/>
      <c r="QOM12" s="52"/>
      <c r="QON12" s="52"/>
      <c r="QOO12" s="52"/>
      <c r="QOP12" s="52"/>
      <c r="QOQ12" s="52"/>
      <c r="QOR12" s="52"/>
      <c r="QOS12" s="52"/>
      <c r="QOT12" s="52"/>
      <c r="QOU12" s="52"/>
      <c r="QOV12" s="52"/>
      <c r="QOW12" s="52"/>
      <c r="QOX12" s="52"/>
      <c r="QOY12" s="52"/>
      <c r="QOZ12" s="52"/>
      <c r="QPA12" s="52"/>
      <c r="QPB12" s="52"/>
      <c r="QPC12" s="52"/>
      <c r="QPD12" s="52"/>
      <c r="QPE12" s="52"/>
      <c r="QPF12" s="52"/>
      <c r="QPG12" s="52"/>
      <c r="QPH12" s="52"/>
      <c r="QPI12" s="52"/>
      <c r="QPJ12" s="52"/>
      <c r="QPK12" s="52"/>
      <c r="QPL12" s="52"/>
      <c r="QPM12" s="52"/>
      <c r="QPN12" s="52"/>
      <c r="QPO12" s="52"/>
      <c r="QPP12" s="52"/>
      <c r="QPQ12" s="52"/>
      <c r="QPR12" s="52"/>
      <c r="QPS12" s="52"/>
      <c r="QPT12" s="52"/>
      <c r="QPU12" s="52"/>
      <c r="QPV12" s="52"/>
      <c r="QPW12" s="52"/>
      <c r="QPX12" s="52"/>
      <c r="QPY12" s="52"/>
      <c r="QPZ12" s="52"/>
      <c r="QQA12" s="52"/>
      <c r="QQB12" s="52"/>
      <c r="QQC12" s="52"/>
      <c r="QQD12" s="52"/>
      <c r="QQE12" s="52"/>
      <c r="QQF12" s="52"/>
      <c r="QQG12" s="52"/>
      <c r="QQH12" s="52"/>
      <c r="QQI12" s="52"/>
      <c r="QQJ12" s="52"/>
      <c r="QQK12" s="52"/>
      <c r="QQL12" s="52"/>
      <c r="QQM12" s="52"/>
      <c r="QQN12" s="52"/>
      <c r="QQO12" s="52"/>
      <c r="QQP12" s="52"/>
      <c r="QQQ12" s="52"/>
      <c r="QQR12" s="52"/>
      <c r="QQS12" s="52"/>
      <c r="QQT12" s="52"/>
      <c r="QQU12" s="52"/>
      <c r="QQV12" s="52"/>
      <c r="QQW12" s="52"/>
      <c r="QQX12" s="52"/>
      <c r="QQY12" s="52"/>
      <c r="QQZ12" s="52"/>
      <c r="QRA12" s="52"/>
      <c r="QRB12" s="52"/>
      <c r="QRC12" s="52"/>
      <c r="QRD12" s="52"/>
      <c r="QRE12" s="52"/>
      <c r="QRF12" s="52"/>
      <c r="QRG12" s="52"/>
      <c r="QRH12" s="52"/>
      <c r="QRI12" s="52"/>
      <c r="QRJ12" s="52"/>
      <c r="QRK12" s="52"/>
      <c r="QRL12" s="52"/>
      <c r="QRM12" s="52"/>
      <c r="QRN12" s="52"/>
      <c r="QRO12" s="52"/>
      <c r="QRP12" s="52"/>
      <c r="QRQ12" s="52"/>
      <c r="QRR12" s="52"/>
      <c r="QRS12" s="52"/>
      <c r="QRT12" s="52"/>
      <c r="QRU12" s="52"/>
      <c r="QRV12" s="52"/>
      <c r="QRW12" s="52"/>
      <c r="QRX12" s="52"/>
      <c r="QRY12" s="52"/>
      <c r="QRZ12" s="52"/>
      <c r="QSA12" s="52"/>
      <c r="QSB12" s="52"/>
      <c r="QSC12" s="52"/>
      <c r="QSD12" s="52"/>
      <c r="QSE12" s="52"/>
      <c r="QSF12" s="52"/>
      <c r="QSG12" s="52"/>
      <c r="QSH12" s="52"/>
      <c r="QSI12" s="52"/>
      <c r="QSJ12" s="52"/>
      <c r="QSK12" s="52"/>
      <c r="QSL12" s="52"/>
      <c r="QSM12" s="52"/>
      <c r="QSN12" s="52"/>
      <c r="QSO12" s="52"/>
      <c r="QSP12" s="52"/>
      <c r="QSQ12" s="52"/>
      <c r="QSR12" s="52"/>
      <c r="QSS12" s="52"/>
      <c r="QST12" s="52"/>
      <c r="QSU12" s="52"/>
      <c r="QSV12" s="52"/>
      <c r="QSW12" s="52"/>
      <c r="QSX12" s="52"/>
      <c r="QSY12" s="52"/>
      <c r="QSZ12" s="52"/>
      <c r="QTA12" s="52"/>
      <c r="QTB12" s="52"/>
      <c r="QTC12" s="52"/>
      <c r="QTD12" s="52"/>
      <c r="QTE12" s="52"/>
      <c r="QTF12" s="52"/>
      <c r="QTG12" s="52"/>
      <c r="QTH12" s="52"/>
      <c r="QTI12" s="52"/>
      <c r="QTJ12" s="52"/>
      <c r="QTK12" s="52"/>
      <c r="QTL12" s="52"/>
      <c r="QTM12" s="52"/>
      <c r="QTN12" s="52"/>
      <c r="QTO12" s="52"/>
      <c r="QTP12" s="52"/>
      <c r="QTQ12" s="52"/>
      <c r="QTR12" s="52"/>
      <c r="QTS12" s="52"/>
      <c r="QTT12" s="52"/>
      <c r="QTU12" s="52"/>
      <c r="QTV12" s="52"/>
      <c r="QTW12" s="52"/>
      <c r="QTX12" s="52"/>
      <c r="QTY12" s="52"/>
      <c r="QTZ12" s="52"/>
      <c r="QUA12" s="52"/>
      <c r="QUB12" s="52"/>
      <c r="QUC12" s="52"/>
      <c r="QUD12" s="52"/>
      <c r="QUE12" s="52"/>
      <c r="QUF12" s="52"/>
      <c r="QUG12" s="52"/>
      <c r="QUH12" s="52"/>
      <c r="QUI12" s="52"/>
      <c r="QUJ12" s="52"/>
      <c r="QUK12" s="52"/>
      <c r="QUL12" s="52"/>
      <c r="QUM12" s="52"/>
      <c r="QUN12" s="52"/>
      <c r="QUO12" s="52"/>
      <c r="QUP12" s="52"/>
      <c r="QUQ12" s="52"/>
      <c r="QUR12" s="52"/>
      <c r="QUS12" s="52"/>
      <c r="QUT12" s="52"/>
      <c r="QUU12" s="52"/>
      <c r="QUV12" s="52"/>
      <c r="QUW12" s="52"/>
      <c r="QUX12" s="52"/>
      <c r="QUY12" s="52"/>
      <c r="QUZ12" s="52"/>
      <c r="QVA12" s="52"/>
      <c r="QVB12" s="52"/>
      <c r="QVC12" s="52"/>
      <c r="QVD12" s="52"/>
      <c r="QVE12" s="52"/>
      <c r="QVF12" s="52"/>
      <c r="QVG12" s="52"/>
      <c r="QVH12" s="52"/>
      <c r="QVI12" s="52"/>
      <c r="QVJ12" s="52"/>
      <c r="QVK12" s="52"/>
      <c r="QVL12" s="52"/>
      <c r="QVM12" s="52"/>
      <c r="QVN12" s="52"/>
      <c r="QVO12" s="52"/>
      <c r="QVP12" s="52"/>
      <c r="QVQ12" s="52"/>
      <c r="QVR12" s="52"/>
      <c r="QVS12" s="52"/>
      <c r="QVT12" s="52"/>
      <c r="QVU12" s="52"/>
      <c r="QVV12" s="52"/>
      <c r="QVW12" s="52"/>
      <c r="QVX12" s="52"/>
      <c r="QVY12" s="52"/>
      <c r="QVZ12" s="52"/>
      <c r="QWA12" s="52"/>
      <c r="QWB12" s="52"/>
      <c r="QWC12" s="52"/>
      <c r="QWD12" s="52"/>
      <c r="QWE12" s="52"/>
      <c r="QWF12" s="52"/>
      <c r="QWG12" s="52"/>
      <c r="QWH12" s="52"/>
      <c r="QWI12" s="52"/>
      <c r="QWJ12" s="52"/>
      <c r="QWK12" s="52"/>
      <c r="QWL12" s="52"/>
      <c r="QWM12" s="52"/>
      <c r="QWN12" s="52"/>
      <c r="QWO12" s="52"/>
      <c r="QWP12" s="52"/>
      <c r="QWQ12" s="52"/>
      <c r="QWR12" s="52"/>
      <c r="QWS12" s="52"/>
      <c r="QWT12" s="52"/>
      <c r="QWU12" s="52"/>
      <c r="QWV12" s="52"/>
      <c r="QWW12" s="52"/>
      <c r="QWX12" s="52"/>
      <c r="QWY12" s="52"/>
      <c r="QWZ12" s="52"/>
      <c r="QXA12" s="52"/>
      <c r="QXB12" s="52"/>
      <c r="QXC12" s="52"/>
      <c r="QXD12" s="52"/>
      <c r="QXE12" s="52"/>
      <c r="QXF12" s="52"/>
      <c r="QXG12" s="52"/>
      <c r="QXH12" s="52"/>
      <c r="QXI12" s="52"/>
      <c r="QXJ12" s="52"/>
      <c r="QXK12" s="52"/>
      <c r="QXL12" s="52"/>
      <c r="QXM12" s="52"/>
      <c r="QXN12" s="52"/>
      <c r="QXO12" s="52"/>
      <c r="QXP12" s="52"/>
      <c r="QXQ12" s="52"/>
      <c r="QXR12" s="52"/>
      <c r="QXS12" s="52"/>
      <c r="QXT12" s="52"/>
      <c r="QXU12" s="52"/>
      <c r="QXV12" s="52"/>
      <c r="QXW12" s="52"/>
      <c r="QXX12" s="52"/>
      <c r="QXY12" s="52"/>
      <c r="QXZ12" s="52"/>
      <c r="QYA12" s="52"/>
      <c r="QYB12" s="52"/>
      <c r="QYC12" s="52"/>
      <c r="QYD12" s="52"/>
      <c r="QYE12" s="52"/>
      <c r="QYF12" s="52"/>
      <c r="QYG12" s="52"/>
      <c r="QYH12" s="52"/>
      <c r="QYI12" s="52"/>
      <c r="QYJ12" s="52"/>
      <c r="QYK12" s="52"/>
      <c r="QYL12" s="52"/>
      <c r="QYM12" s="52"/>
      <c r="QYN12" s="52"/>
      <c r="QYO12" s="52"/>
      <c r="QYP12" s="52"/>
      <c r="QYQ12" s="52"/>
      <c r="QYR12" s="52"/>
      <c r="QYS12" s="52"/>
      <c r="QYT12" s="52"/>
      <c r="QYU12" s="52"/>
      <c r="QYV12" s="52"/>
      <c r="QYW12" s="52"/>
      <c r="QYX12" s="52"/>
      <c r="QYY12" s="52"/>
      <c r="QYZ12" s="52"/>
      <c r="QZA12" s="52"/>
      <c r="QZB12" s="52"/>
      <c r="QZC12" s="52"/>
      <c r="QZD12" s="52"/>
      <c r="QZE12" s="52"/>
      <c r="QZF12" s="52"/>
      <c r="QZG12" s="52"/>
      <c r="QZH12" s="52"/>
      <c r="QZI12" s="52"/>
      <c r="QZJ12" s="52"/>
      <c r="QZK12" s="52"/>
      <c r="QZL12" s="52"/>
      <c r="QZM12" s="52"/>
      <c r="QZN12" s="52"/>
      <c r="QZO12" s="52"/>
      <c r="QZP12" s="52"/>
      <c r="QZQ12" s="52"/>
      <c r="QZR12" s="52"/>
      <c r="QZS12" s="52"/>
      <c r="QZT12" s="52"/>
      <c r="QZU12" s="52"/>
      <c r="QZV12" s="52"/>
      <c r="QZW12" s="52"/>
      <c r="QZX12" s="52"/>
      <c r="QZY12" s="52"/>
      <c r="QZZ12" s="52"/>
      <c r="RAA12" s="52"/>
      <c r="RAB12" s="52"/>
      <c r="RAC12" s="52"/>
      <c r="RAD12" s="52"/>
      <c r="RAE12" s="52"/>
      <c r="RAF12" s="52"/>
      <c r="RAG12" s="52"/>
      <c r="RAH12" s="52"/>
      <c r="RAI12" s="52"/>
      <c r="RAJ12" s="52"/>
      <c r="RAK12" s="52"/>
      <c r="RAL12" s="52"/>
      <c r="RAM12" s="52"/>
      <c r="RAN12" s="52"/>
      <c r="RAO12" s="52"/>
      <c r="RAP12" s="52"/>
      <c r="RAQ12" s="52"/>
      <c r="RAR12" s="52"/>
      <c r="RAS12" s="52"/>
      <c r="RAT12" s="52"/>
      <c r="RAU12" s="52"/>
      <c r="RAV12" s="52"/>
      <c r="RAW12" s="52"/>
      <c r="RAX12" s="52"/>
      <c r="RAY12" s="52"/>
      <c r="RAZ12" s="52"/>
      <c r="RBA12" s="52"/>
      <c r="RBB12" s="52"/>
      <c r="RBC12" s="52"/>
      <c r="RBD12" s="52"/>
      <c r="RBE12" s="52"/>
      <c r="RBF12" s="52"/>
      <c r="RBG12" s="52"/>
      <c r="RBH12" s="52"/>
      <c r="RBI12" s="52"/>
      <c r="RBJ12" s="52"/>
      <c r="RBK12" s="52"/>
      <c r="RBL12" s="52"/>
      <c r="RBM12" s="52"/>
      <c r="RBN12" s="52"/>
      <c r="RBO12" s="52"/>
      <c r="RBP12" s="52"/>
      <c r="RBQ12" s="52"/>
      <c r="RBR12" s="52"/>
      <c r="RBS12" s="52"/>
      <c r="RBT12" s="52"/>
      <c r="RBU12" s="52"/>
      <c r="RBV12" s="52"/>
      <c r="RBW12" s="52"/>
      <c r="RBX12" s="52"/>
      <c r="RBY12" s="52"/>
      <c r="RBZ12" s="52"/>
      <c r="RCA12" s="52"/>
      <c r="RCB12" s="52"/>
      <c r="RCC12" s="52"/>
      <c r="RCD12" s="52"/>
      <c r="RCE12" s="52"/>
      <c r="RCF12" s="52"/>
      <c r="RCG12" s="52"/>
      <c r="RCH12" s="52"/>
      <c r="RCI12" s="52"/>
      <c r="RCJ12" s="52"/>
      <c r="RCK12" s="52"/>
      <c r="RCL12" s="52"/>
      <c r="RCM12" s="52"/>
      <c r="RCN12" s="52"/>
      <c r="RCO12" s="52"/>
      <c r="RCP12" s="52"/>
      <c r="RCQ12" s="52"/>
      <c r="RCR12" s="52"/>
      <c r="RCS12" s="52"/>
      <c r="RCT12" s="52"/>
      <c r="RCU12" s="52"/>
      <c r="RCV12" s="52"/>
      <c r="RCW12" s="52"/>
      <c r="RCX12" s="52"/>
      <c r="RCY12" s="52"/>
      <c r="RCZ12" s="52"/>
      <c r="RDA12" s="52"/>
      <c r="RDB12" s="52"/>
      <c r="RDC12" s="52"/>
      <c r="RDD12" s="52"/>
      <c r="RDE12" s="52"/>
      <c r="RDF12" s="52"/>
      <c r="RDG12" s="52"/>
      <c r="RDH12" s="52"/>
      <c r="RDI12" s="52"/>
      <c r="RDJ12" s="52"/>
      <c r="RDK12" s="52"/>
      <c r="RDL12" s="52"/>
      <c r="RDM12" s="52"/>
      <c r="RDN12" s="52"/>
      <c r="RDO12" s="52"/>
      <c r="RDP12" s="52"/>
      <c r="RDQ12" s="52"/>
      <c r="RDR12" s="52"/>
      <c r="RDS12" s="52"/>
      <c r="RDT12" s="52"/>
      <c r="RDU12" s="52"/>
      <c r="RDV12" s="52"/>
      <c r="RDW12" s="52"/>
      <c r="RDX12" s="52"/>
      <c r="RDY12" s="52"/>
      <c r="RDZ12" s="52"/>
      <c r="REA12" s="52"/>
      <c r="REB12" s="52"/>
      <c r="REC12" s="52"/>
      <c r="RED12" s="52"/>
      <c r="REE12" s="52"/>
      <c r="REF12" s="52"/>
      <c r="REG12" s="52"/>
      <c r="REH12" s="52"/>
      <c r="REI12" s="52"/>
      <c r="REJ12" s="52"/>
      <c r="REK12" s="52"/>
      <c r="REL12" s="52"/>
      <c r="REM12" s="52"/>
      <c r="REN12" s="52"/>
      <c r="REO12" s="52"/>
      <c r="REP12" s="52"/>
      <c r="REQ12" s="52"/>
      <c r="RER12" s="52"/>
      <c r="RES12" s="52"/>
      <c r="RET12" s="52"/>
      <c r="REU12" s="52"/>
      <c r="REV12" s="52"/>
      <c r="REW12" s="52"/>
      <c r="REX12" s="52"/>
      <c r="REY12" s="52"/>
      <c r="REZ12" s="52"/>
      <c r="RFA12" s="52"/>
      <c r="RFB12" s="52"/>
      <c r="RFC12" s="52"/>
      <c r="RFD12" s="52"/>
      <c r="RFE12" s="52"/>
      <c r="RFF12" s="52"/>
      <c r="RFG12" s="52"/>
      <c r="RFH12" s="52"/>
      <c r="RFI12" s="52"/>
      <c r="RFJ12" s="52"/>
      <c r="RFK12" s="52"/>
      <c r="RFL12" s="52"/>
      <c r="RFM12" s="52"/>
      <c r="RFN12" s="52"/>
      <c r="RFO12" s="52"/>
      <c r="RFP12" s="52"/>
      <c r="RFQ12" s="52"/>
      <c r="RFR12" s="52"/>
      <c r="RFS12" s="52"/>
      <c r="RFT12" s="52"/>
      <c r="RFU12" s="52"/>
      <c r="RFV12" s="52"/>
      <c r="RFW12" s="52"/>
      <c r="RFX12" s="52"/>
      <c r="RFY12" s="52"/>
      <c r="RFZ12" s="52"/>
      <c r="RGA12" s="52"/>
      <c r="RGB12" s="52"/>
      <c r="RGC12" s="52"/>
      <c r="RGD12" s="52"/>
      <c r="RGE12" s="52"/>
      <c r="RGF12" s="52"/>
      <c r="RGG12" s="52"/>
      <c r="RGH12" s="52"/>
      <c r="RGI12" s="52"/>
      <c r="RGJ12" s="52"/>
      <c r="RGK12" s="52"/>
      <c r="RGL12" s="52"/>
      <c r="RGM12" s="52"/>
      <c r="RGN12" s="52"/>
      <c r="RGO12" s="52"/>
      <c r="RGP12" s="52"/>
      <c r="RGQ12" s="52"/>
      <c r="RGR12" s="52"/>
      <c r="RGS12" s="52"/>
      <c r="RGT12" s="52"/>
      <c r="RGU12" s="52"/>
      <c r="RGV12" s="52"/>
      <c r="RGW12" s="52"/>
      <c r="RGX12" s="52"/>
      <c r="RGY12" s="52"/>
      <c r="RGZ12" s="52"/>
      <c r="RHA12" s="52"/>
      <c r="RHB12" s="52"/>
      <c r="RHC12" s="52"/>
      <c r="RHD12" s="52"/>
      <c r="RHE12" s="52"/>
      <c r="RHF12" s="52"/>
      <c r="RHG12" s="52"/>
      <c r="RHH12" s="52"/>
      <c r="RHI12" s="52"/>
      <c r="RHJ12" s="52"/>
      <c r="RHK12" s="52"/>
      <c r="RHL12" s="52"/>
      <c r="RHM12" s="52"/>
      <c r="RHN12" s="52"/>
      <c r="RHO12" s="52"/>
      <c r="RHP12" s="52"/>
      <c r="RHQ12" s="52"/>
      <c r="RHR12" s="52"/>
      <c r="RHS12" s="52"/>
      <c r="RHT12" s="52"/>
      <c r="RHU12" s="52"/>
      <c r="RHV12" s="52"/>
      <c r="RHW12" s="52"/>
      <c r="RHX12" s="52"/>
      <c r="RHY12" s="52"/>
      <c r="RHZ12" s="52"/>
      <c r="RIA12" s="52"/>
      <c r="RIB12" s="52"/>
      <c r="RIC12" s="52"/>
      <c r="RID12" s="52"/>
      <c r="RIE12" s="52"/>
      <c r="RIF12" s="52"/>
      <c r="RIG12" s="52"/>
      <c r="RIH12" s="52"/>
      <c r="RII12" s="52"/>
      <c r="RIJ12" s="52"/>
      <c r="RIK12" s="52"/>
      <c r="RIL12" s="52"/>
      <c r="RIM12" s="52"/>
      <c r="RIN12" s="52"/>
      <c r="RIO12" s="52"/>
      <c r="RIP12" s="52"/>
      <c r="RIQ12" s="52"/>
      <c r="RIR12" s="52"/>
      <c r="RIS12" s="52"/>
      <c r="RIT12" s="52"/>
      <c r="RIU12" s="52"/>
      <c r="RIV12" s="52"/>
      <c r="RIW12" s="52"/>
      <c r="RIX12" s="52"/>
      <c r="RIY12" s="52"/>
      <c r="RIZ12" s="52"/>
      <c r="RJA12" s="52"/>
      <c r="RJB12" s="52"/>
      <c r="RJC12" s="52"/>
      <c r="RJD12" s="52"/>
      <c r="RJE12" s="52"/>
      <c r="RJF12" s="52"/>
      <c r="RJG12" s="52"/>
      <c r="RJH12" s="52"/>
      <c r="RJI12" s="52"/>
      <c r="RJJ12" s="52"/>
      <c r="RJK12" s="52"/>
      <c r="RJL12" s="52"/>
      <c r="RJM12" s="52"/>
      <c r="RJN12" s="52"/>
      <c r="RJO12" s="52"/>
      <c r="RJP12" s="52"/>
      <c r="RJQ12" s="52"/>
      <c r="RJR12" s="52"/>
      <c r="RJS12" s="52"/>
      <c r="RJT12" s="52"/>
      <c r="RJU12" s="52"/>
      <c r="RJV12" s="52"/>
      <c r="RJW12" s="52"/>
      <c r="RJX12" s="52"/>
      <c r="RJY12" s="52"/>
      <c r="RJZ12" s="52"/>
      <c r="RKA12" s="52"/>
      <c r="RKB12" s="52"/>
      <c r="RKC12" s="52"/>
      <c r="RKD12" s="52"/>
      <c r="RKE12" s="52"/>
      <c r="RKF12" s="52"/>
      <c r="RKG12" s="52"/>
      <c r="RKH12" s="52"/>
      <c r="RKI12" s="52"/>
      <c r="RKJ12" s="52"/>
      <c r="RKK12" s="52"/>
      <c r="RKL12" s="52"/>
      <c r="RKM12" s="52"/>
      <c r="RKN12" s="52"/>
      <c r="RKO12" s="52"/>
      <c r="RKP12" s="52"/>
      <c r="RKQ12" s="52"/>
      <c r="RKR12" s="52"/>
      <c r="RKS12" s="52"/>
      <c r="RKT12" s="52"/>
      <c r="RKU12" s="52"/>
      <c r="RKV12" s="52"/>
      <c r="RKW12" s="52"/>
      <c r="RKX12" s="52"/>
      <c r="RKY12" s="52"/>
      <c r="RKZ12" s="52"/>
      <c r="RLA12" s="52"/>
      <c r="RLB12" s="52"/>
      <c r="RLC12" s="52"/>
      <c r="RLD12" s="52"/>
      <c r="RLE12" s="52"/>
      <c r="RLF12" s="52"/>
      <c r="RLG12" s="52"/>
      <c r="RLH12" s="52"/>
      <c r="RLI12" s="52"/>
      <c r="RLJ12" s="52"/>
      <c r="RLK12" s="52"/>
      <c r="RLL12" s="52"/>
      <c r="RLM12" s="52"/>
      <c r="RLN12" s="52"/>
      <c r="RLO12" s="52"/>
      <c r="RLP12" s="52"/>
      <c r="RLQ12" s="52"/>
      <c r="RLR12" s="52"/>
      <c r="RLS12" s="52"/>
      <c r="RLT12" s="52"/>
      <c r="RLU12" s="52"/>
      <c r="RLV12" s="52"/>
      <c r="RLW12" s="52"/>
      <c r="RLX12" s="52"/>
      <c r="RLY12" s="52"/>
      <c r="RLZ12" s="52"/>
      <c r="RMA12" s="52"/>
      <c r="RMB12" s="52"/>
      <c r="RMC12" s="52"/>
      <c r="RMD12" s="52"/>
      <c r="RME12" s="52"/>
      <c r="RMF12" s="52"/>
      <c r="RMG12" s="52"/>
      <c r="RMH12" s="52"/>
      <c r="RMI12" s="52"/>
      <c r="RMJ12" s="52"/>
      <c r="RMK12" s="52"/>
      <c r="RML12" s="52"/>
      <c r="RMM12" s="52"/>
      <c r="RMN12" s="52"/>
      <c r="RMO12" s="52"/>
      <c r="RMP12" s="52"/>
      <c r="RMQ12" s="52"/>
      <c r="RMR12" s="52"/>
      <c r="RMS12" s="52"/>
      <c r="RMT12" s="52"/>
      <c r="RMU12" s="52"/>
      <c r="RMV12" s="52"/>
      <c r="RMW12" s="52"/>
      <c r="RMX12" s="52"/>
      <c r="RMY12" s="52"/>
      <c r="RMZ12" s="52"/>
      <c r="RNA12" s="52"/>
      <c r="RNB12" s="52"/>
      <c r="RNC12" s="52"/>
      <c r="RND12" s="52"/>
      <c r="RNE12" s="52"/>
      <c r="RNF12" s="52"/>
      <c r="RNG12" s="52"/>
      <c r="RNH12" s="52"/>
      <c r="RNI12" s="52"/>
      <c r="RNJ12" s="52"/>
      <c r="RNK12" s="52"/>
      <c r="RNL12" s="52"/>
      <c r="RNM12" s="52"/>
      <c r="RNN12" s="52"/>
      <c r="RNO12" s="52"/>
      <c r="RNP12" s="52"/>
      <c r="RNQ12" s="52"/>
      <c r="RNR12" s="52"/>
      <c r="RNS12" s="52"/>
      <c r="RNT12" s="52"/>
      <c r="RNU12" s="52"/>
      <c r="RNV12" s="52"/>
      <c r="RNW12" s="52"/>
      <c r="RNX12" s="52"/>
      <c r="RNY12" s="52"/>
      <c r="RNZ12" s="52"/>
      <c r="ROA12" s="52"/>
      <c r="ROB12" s="52"/>
      <c r="ROC12" s="52"/>
      <c r="ROD12" s="52"/>
      <c r="ROE12" s="52"/>
      <c r="ROF12" s="52"/>
      <c r="ROG12" s="52"/>
      <c r="ROH12" s="52"/>
      <c r="ROI12" s="52"/>
      <c r="ROJ12" s="52"/>
      <c r="ROK12" s="52"/>
      <c r="ROL12" s="52"/>
      <c r="ROM12" s="52"/>
      <c r="RON12" s="52"/>
      <c r="ROO12" s="52"/>
      <c r="ROP12" s="52"/>
      <c r="ROQ12" s="52"/>
      <c r="ROR12" s="52"/>
      <c r="ROS12" s="52"/>
      <c r="ROT12" s="52"/>
      <c r="ROU12" s="52"/>
      <c r="ROV12" s="52"/>
      <c r="ROW12" s="52"/>
      <c r="ROX12" s="52"/>
      <c r="ROY12" s="52"/>
      <c r="ROZ12" s="52"/>
      <c r="RPA12" s="52"/>
      <c r="RPB12" s="52"/>
      <c r="RPC12" s="52"/>
      <c r="RPD12" s="52"/>
      <c r="RPE12" s="52"/>
      <c r="RPF12" s="52"/>
      <c r="RPG12" s="52"/>
      <c r="RPH12" s="52"/>
      <c r="RPI12" s="52"/>
      <c r="RPJ12" s="52"/>
      <c r="RPK12" s="52"/>
      <c r="RPL12" s="52"/>
      <c r="RPM12" s="52"/>
      <c r="RPN12" s="52"/>
      <c r="RPO12" s="52"/>
      <c r="RPP12" s="52"/>
      <c r="RPQ12" s="52"/>
      <c r="RPR12" s="52"/>
      <c r="RPS12" s="52"/>
      <c r="RPT12" s="52"/>
      <c r="RPU12" s="52"/>
      <c r="RPV12" s="52"/>
      <c r="RPW12" s="52"/>
      <c r="RPX12" s="52"/>
      <c r="RPY12" s="52"/>
      <c r="RPZ12" s="52"/>
      <c r="RQA12" s="52"/>
      <c r="RQB12" s="52"/>
      <c r="RQC12" s="52"/>
      <c r="RQD12" s="52"/>
      <c r="RQE12" s="52"/>
      <c r="RQF12" s="52"/>
      <c r="RQG12" s="52"/>
      <c r="RQH12" s="52"/>
      <c r="RQI12" s="52"/>
      <c r="RQJ12" s="52"/>
      <c r="RQK12" s="52"/>
      <c r="RQL12" s="52"/>
      <c r="RQM12" s="52"/>
      <c r="RQN12" s="52"/>
      <c r="RQO12" s="52"/>
      <c r="RQP12" s="52"/>
      <c r="RQQ12" s="52"/>
      <c r="RQR12" s="52"/>
      <c r="RQS12" s="52"/>
      <c r="RQT12" s="52"/>
      <c r="RQU12" s="52"/>
      <c r="RQV12" s="52"/>
      <c r="RQW12" s="52"/>
      <c r="RQX12" s="52"/>
      <c r="RQY12" s="52"/>
      <c r="RQZ12" s="52"/>
      <c r="RRA12" s="52"/>
      <c r="RRB12" s="52"/>
      <c r="RRC12" s="52"/>
      <c r="RRD12" s="52"/>
      <c r="RRE12" s="52"/>
      <c r="RRF12" s="52"/>
      <c r="RRG12" s="52"/>
      <c r="RRH12" s="52"/>
      <c r="RRI12" s="52"/>
      <c r="RRJ12" s="52"/>
      <c r="RRK12" s="52"/>
      <c r="RRL12" s="52"/>
      <c r="RRM12" s="52"/>
      <c r="RRN12" s="52"/>
      <c r="RRO12" s="52"/>
      <c r="RRP12" s="52"/>
      <c r="RRQ12" s="52"/>
      <c r="RRR12" s="52"/>
      <c r="RRS12" s="52"/>
      <c r="RRT12" s="52"/>
      <c r="RRU12" s="52"/>
      <c r="RRV12" s="52"/>
      <c r="RRW12" s="52"/>
      <c r="RRX12" s="52"/>
      <c r="RRY12" s="52"/>
      <c r="RRZ12" s="52"/>
      <c r="RSA12" s="52"/>
      <c r="RSB12" s="52"/>
      <c r="RSC12" s="52"/>
      <c r="RSD12" s="52"/>
      <c r="RSE12" s="52"/>
      <c r="RSF12" s="52"/>
      <c r="RSG12" s="52"/>
      <c r="RSH12" s="52"/>
      <c r="RSI12" s="52"/>
      <c r="RSJ12" s="52"/>
      <c r="RSK12" s="52"/>
      <c r="RSL12" s="52"/>
      <c r="RSM12" s="52"/>
      <c r="RSN12" s="52"/>
      <c r="RSO12" s="52"/>
      <c r="RSP12" s="52"/>
      <c r="RSQ12" s="52"/>
      <c r="RSR12" s="52"/>
      <c r="RSS12" s="52"/>
      <c r="RST12" s="52"/>
      <c r="RSU12" s="52"/>
      <c r="RSV12" s="52"/>
      <c r="RSW12" s="52"/>
      <c r="RSX12" s="52"/>
      <c r="RSY12" s="52"/>
      <c r="RSZ12" s="52"/>
      <c r="RTA12" s="52"/>
      <c r="RTB12" s="52"/>
      <c r="RTC12" s="52"/>
      <c r="RTD12" s="52"/>
      <c r="RTE12" s="52"/>
      <c r="RTF12" s="52"/>
      <c r="RTG12" s="52"/>
      <c r="RTH12" s="52"/>
      <c r="RTI12" s="52"/>
      <c r="RTJ12" s="52"/>
      <c r="RTK12" s="52"/>
      <c r="RTL12" s="52"/>
      <c r="RTM12" s="52"/>
      <c r="RTN12" s="52"/>
      <c r="RTO12" s="52"/>
      <c r="RTP12" s="52"/>
      <c r="RTQ12" s="52"/>
      <c r="RTR12" s="52"/>
      <c r="RTS12" s="52"/>
      <c r="RTT12" s="52"/>
      <c r="RTU12" s="52"/>
      <c r="RTV12" s="52"/>
      <c r="RTW12" s="52"/>
      <c r="RTX12" s="52"/>
      <c r="RTY12" s="52"/>
      <c r="RTZ12" s="52"/>
      <c r="RUA12" s="52"/>
      <c r="RUB12" s="52"/>
      <c r="RUC12" s="52"/>
      <c r="RUD12" s="52"/>
      <c r="RUE12" s="52"/>
      <c r="RUF12" s="52"/>
      <c r="RUG12" s="52"/>
      <c r="RUH12" s="52"/>
      <c r="RUI12" s="52"/>
      <c r="RUJ12" s="52"/>
      <c r="RUK12" s="52"/>
      <c r="RUL12" s="52"/>
      <c r="RUM12" s="52"/>
      <c r="RUN12" s="52"/>
      <c r="RUO12" s="52"/>
      <c r="RUP12" s="52"/>
      <c r="RUQ12" s="52"/>
      <c r="RUR12" s="52"/>
      <c r="RUS12" s="52"/>
      <c r="RUT12" s="52"/>
      <c r="RUU12" s="52"/>
      <c r="RUV12" s="52"/>
      <c r="RUW12" s="52"/>
      <c r="RUX12" s="52"/>
      <c r="RUY12" s="52"/>
      <c r="RUZ12" s="52"/>
      <c r="RVA12" s="52"/>
      <c r="RVB12" s="52"/>
      <c r="RVC12" s="52"/>
      <c r="RVD12" s="52"/>
      <c r="RVE12" s="52"/>
      <c r="RVF12" s="52"/>
      <c r="RVG12" s="52"/>
      <c r="RVH12" s="52"/>
      <c r="RVI12" s="52"/>
      <c r="RVJ12" s="52"/>
      <c r="RVK12" s="52"/>
      <c r="RVL12" s="52"/>
      <c r="RVM12" s="52"/>
      <c r="RVN12" s="52"/>
      <c r="RVO12" s="52"/>
      <c r="RVP12" s="52"/>
      <c r="RVQ12" s="52"/>
      <c r="RVR12" s="52"/>
      <c r="RVS12" s="52"/>
      <c r="RVT12" s="52"/>
      <c r="RVU12" s="52"/>
      <c r="RVV12" s="52"/>
      <c r="RVW12" s="52"/>
      <c r="RVX12" s="52"/>
      <c r="RVY12" s="52"/>
      <c r="RVZ12" s="52"/>
      <c r="RWA12" s="52"/>
      <c r="RWB12" s="52"/>
      <c r="RWC12" s="52"/>
      <c r="RWD12" s="52"/>
      <c r="RWE12" s="52"/>
      <c r="RWF12" s="52"/>
      <c r="RWG12" s="52"/>
      <c r="RWH12" s="52"/>
      <c r="RWI12" s="52"/>
      <c r="RWJ12" s="52"/>
      <c r="RWK12" s="52"/>
      <c r="RWL12" s="52"/>
      <c r="RWM12" s="52"/>
      <c r="RWN12" s="52"/>
      <c r="RWO12" s="52"/>
      <c r="RWP12" s="52"/>
      <c r="RWQ12" s="52"/>
      <c r="RWR12" s="52"/>
      <c r="RWS12" s="52"/>
      <c r="RWT12" s="52"/>
      <c r="RWU12" s="52"/>
      <c r="RWV12" s="52"/>
      <c r="RWW12" s="52"/>
      <c r="RWX12" s="52"/>
      <c r="RWY12" s="52"/>
      <c r="RWZ12" s="52"/>
      <c r="RXA12" s="52"/>
      <c r="RXB12" s="52"/>
      <c r="RXC12" s="52"/>
      <c r="RXD12" s="52"/>
      <c r="RXE12" s="52"/>
      <c r="RXF12" s="52"/>
      <c r="RXG12" s="52"/>
      <c r="RXH12" s="52"/>
      <c r="RXI12" s="52"/>
      <c r="RXJ12" s="52"/>
      <c r="RXK12" s="52"/>
      <c r="RXL12" s="52"/>
      <c r="RXM12" s="52"/>
      <c r="RXN12" s="52"/>
      <c r="RXO12" s="52"/>
      <c r="RXP12" s="52"/>
      <c r="RXQ12" s="52"/>
      <c r="RXR12" s="52"/>
      <c r="RXS12" s="52"/>
      <c r="RXT12" s="52"/>
      <c r="RXU12" s="52"/>
      <c r="RXV12" s="52"/>
      <c r="RXW12" s="52"/>
      <c r="RXX12" s="52"/>
      <c r="RXY12" s="52"/>
      <c r="RXZ12" s="52"/>
      <c r="RYA12" s="52"/>
      <c r="RYB12" s="52"/>
      <c r="RYC12" s="52"/>
      <c r="RYD12" s="52"/>
      <c r="RYE12" s="52"/>
      <c r="RYF12" s="52"/>
      <c r="RYG12" s="52"/>
      <c r="RYH12" s="52"/>
      <c r="RYI12" s="52"/>
      <c r="RYJ12" s="52"/>
      <c r="RYK12" s="52"/>
      <c r="RYL12" s="52"/>
      <c r="RYM12" s="52"/>
      <c r="RYN12" s="52"/>
      <c r="RYO12" s="52"/>
      <c r="RYP12" s="52"/>
      <c r="RYQ12" s="52"/>
      <c r="RYR12" s="52"/>
      <c r="RYS12" s="52"/>
      <c r="RYT12" s="52"/>
      <c r="RYU12" s="52"/>
      <c r="RYV12" s="52"/>
      <c r="RYW12" s="52"/>
      <c r="RYX12" s="52"/>
      <c r="RYY12" s="52"/>
      <c r="RYZ12" s="52"/>
      <c r="RZA12" s="52"/>
      <c r="RZB12" s="52"/>
      <c r="RZC12" s="52"/>
      <c r="RZD12" s="52"/>
      <c r="RZE12" s="52"/>
      <c r="RZF12" s="52"/>
      <c r="RZG12" s="52"/>
      <c r="RZH12" s="52"/>
      <c r="RZI12" s="52"/>
      <c r="RZJ12" s="52"/>
      <c r="RZK12" s="52"/>
      <c r="RZL12" s="52"/>
      <c r="RZM12" s="52"/>
      <c r="RZN12" s="52"/>
      <c r="RZO12" s="52"/>
      <c r="RZP12" s="52"/>
      <c r="RZQ12" s="52"/>
      <c r="RZR12" s="52"/>
      <c r="RZS12" s="52"/>
      <c r="RZT12" s="52"/>
      <c r="RZU12" s="52"/>
      <c r="RZV12" s="52"/>
      <c r="RZW12" s="52"/>
      <c r="RZX12" s="52"/>
      <c r="RZY12" s="52"/>
      <c r="RZZ12" s="52"/>
      <c r="SAA12" s="52"/>
      <c r="SAB12" s="52"/>
      <c r="SAC12" s="52"/>
      <c r="SAD12" s="52"/>
      <c r="SAE12" s="52"/>
      <c r="SAF12" s="52"/>
      <c r="SAG12" s="52"/>
      <c r="SAH12" s="52"/>
      <c r="SAI12" s="52"/>
      <c r="SAJ12" s="52"/>
      <c r="SAK12" s="52"/>
      <c r="SAL12" s="52"/>
      <c r="SAM12" s="52"/>
      <c r="SAN12" s="52"/>
      <c r="SAO12" s="52"/>
      <c r="SAP12" s="52"/>
      <c r="SAQ12" s="52"/>
      <c r="SAR12" s="52"/>
      <c r="SAS12" s="52"/>
      <c r="SAT12" s="52"/>
      <c r="SAU12" s="52"/>
      <c r="SAV12" s="52"/>
      <c r="SAW12" s="52"/>
      <c r="SAX12" s="52"/>
      <c r="SAY12" s="52"/>
      <c r="SAZ12" s="52"/>
      <c r="SBA12" s="52"/>
      <c r="SBB12" s="52"/>
      <c r="SBC12" s="52"/>
      <c r="SBD12" s="52"/>
      <c r="SBE12" s="52"/>
      <c r="SBF12" s="52"/>
      <c r="SBG12" s="52"/>
      <c r="SBH12" s="52"/>
      <c r="SBI12" s="52"/>
      <c r="SBJ12" s="52"/>
      <c r="SBK12" s="52"/>
      <c r="SBL12" s="52"/>
      <c r="SBM12" s="52"/>
      <c r="SBN12" s="52"/>
      <c r="SBO12" s="52"/>
      <c r="SBP12" s="52"/>
      <c r="SBQ12" s="52"/>
      <c r="SBR12" s="52"/>
      <c r="SBS12" s="52"/>
      <c r="SBT12" s="52"/>
      <c r="SBU12" s="52"/>
      <c r="SBV12" s="52"/>
      <c r="SBW12" s="52"/>
      <c r="SBX12" s="52"/>
      <c r="SBY12" s="52"/>
      <c r="SBZ12" s="52"/>
      <c r="SCA12" s="52"/>
      <c r="SCB12" s="52"/>
      <c r="SCC12" s="52"/>
      <c r="SCD12" s="52"/>
      <c r="SCE12" s="52"/>
      <c r="SCF12" s="52"/>
      <c r="SCG12" s="52"/>
      <c r="SCH12" s="52"/>
      <c r="SCI12" s="52"/>
      <c r="SCJ12" s="52"/>
      <c r="SCK12" s="52"/>
      <c r="SCL12" s="52"/>
      <c r="SCM12" s="52"/>
      <c r="SCN12" s="52"/>
      <c r="SCO12" s="52"/>
      <c r="SCP12" s="52"/>
      <c r="SCQ12" s="52"/>
      <c r="SCR12" s="52"/>
      <c r="SCS12" s="52"/>
      <c r="SCT12" s="52"/>
      <c r="SCU12" s="52"/>
      <c r="SCV12" s="52"/>
      <c r="SCW12" s="52"/>
      <c r="SCX12" s="52"/>
      <c r="SCY12" s="52"/>
      <c r="SCZ12" s="52"/>
      <c r="SDA12" s="52"/>
      <c r="SDB12" s="52"/>
      <c r="SDC12" s="52"/>
      <c r="SDD12" s="52"/>
      <c r="SDE12" s="52"/>
      <c r="SDF12" s="52"/>
      <c r="SDG12" s="52"/>
      <c r="SDH12" s="52"/>
      <c r="SDI12" s="52"/>
      <c r="SDJ12" s="52"/>
      <c r="SDK12" s="52"/>
      <c r="SDL12" s="52"/>
      <c r="SDM12" s="52"/>
      <c r="SDN12" s="52"/>
      <c r="SDO12" s="52"/>
      <c r="SDP12" s="52"/>
      <c r="SDQ12" s="52"/>
      <c r="SDR12" s="52"/>
      <c r="SDS12" s="52"/>
      <c r="SDT12" s="52"/>
      <c r="SDU12" s="52"/>
      <c r="SDV12" s="52"/>
      <c r="SDW12" s="52"/>
      <c r="SDX12" s="52"/>
      <c r="SDY12" s="52"/>
      <c r="SDZ12" s="52"/>
      <c r="SEA12" s="52"/>
      <c r="SEB12" s="52"/>
      <c r="SEC12" s="52"/>
      <c r="SED12" s="52"/>
      <c r="SEE12" s="52"/>
      <c r="SEF12" s="52"/>
      <c r="SEG12" s="52"/>
      <c r="SEH12" s="52"/>
      <c r="SEI12" s="52"/>
      <c r="SEJ12" s="52"/>
      <c r="SEK12" s="52"/>
      <c r="SEL12" s="52"/>
      <c r="SEM12" s="52"/>
      <c r="SEN12" s="52"/>
      <c r="SEO12" s="52"/>
      <c r="SEP12" s="52"/>
      <c r="SEQ12" s="52"/>
      <c r="SER12" s="52"/>
      <c r="SES12" s="52"/>
      <c r="SET12" s="52"/>
      <c r="SEU12" s="52"/>
      <c r="SEV12" s="52"/>
      <c r="SEW12" s="52"/>
      <c r="SEX12" s="52"/>
      <c r="SEY12" s="52"/>
      <c r="SEZ12" s="52"/>
      <c r="SFA12" s="52"/>
      <c r="SFB12" s="52"/>
      <c r="SFC12" s="52"/>
      <c r="SFD12" s="52"/>
      <c r="SFE12" s="52"/>
      <c r="SFF12" s="52"/>
      <c r="SFG12" s="52"/>
      <c r="SFH12" s="52"/>
      <c r="SFI12" s="52"/>
      <c r="SFJ12" s="52"/>
      <c r="SFK12" s="52"/>
      <c r="SFL12" s="52"/>
      <c r="SFM12" s="52"/>
      <c r="SFN12" s="52"/>
      <c r="SFO12" s="52"/>
      <c r="SFP12" s="52"/>
      <c r="SFQ12" s="52"/>
      <c r="SFR12" s="52"/>
      <c r="SFS12" s="52"/>
      <c r="SFT12" s="52"/>
      <c r="SFU12" s="52"/>
      <c r="SFV12" s="52"/>
      <c r="SFW12" s="52"/>
      <c r="SFX12" s="52"/>
      <c r="SFY12" s="52"/>
      <c r="SFZ12" s="52"/>
      <c r="SGA12" s="52"/>
      <c r="SGB12" s="52"/>
      <c r="SGC12" s="52"/>
      <c r="SGD12" s="52"/>
      <c r="SGE12" s="52"/>
      <c r="SGF12" s="52"/>
      <c r="SGG12" s="52"/>
      <c r="SGH12" s="52"/>
      <c r="SGI12" s="52"/>
      <c r="SGJ12" s="52"/>
      <c r="SGK12" s="52"/>
      <c r="SGL12" s="52"/>
      <c r="SGM12" s="52"/>
      <c r="SGN12" s="52"/>
      <c r="SGO12" s="52"/>
      <c r="SGP12" s="52"/>
      <c r="SGQ12" s="52"/>
      <c r="SGR12" s="52"/>
      <c r="SGS12" s="52"/>
      <c r="SGT12" s="52"/>
      <c r="SGU12" s="52"/>
      <c r="SGV12" s="52"/>
      <c r="SGW12" s="52"/>
      <c r="SGX12" s="52"/>
      <c r="SGY12" s="52"/>
      <c r="SGZ12" s="52"/>
      <c r="SHA12" s="52"/>
      <c r="SHB12" s="52"/>
      <c r="SHC12" s="52"/>
      <c r="SHD12" s="52"/>
      <c r="SHE12" s="52"/>
      <c r="SHF12" s="52"/>
      <c r="SHG12" s="52"/>
      <c r="SHH12" s="52"/>
      <c r="SHI12" s="52"/>
      <c r="SHJ12" s="52"/>
      <c r="SHK12" s="52"/>
      <c r="SHL12" s="52"/>
      <c r="SHM12" s="52"/>
      <c r="SHN12" s="52"/>
      <c r="SHO12" s="52"/>
      <c r="SHP12" s="52"/>
      <c r="SHQ12" s="52"/>
      <c r="SHR12" s="52"/>
      <c r="SHS12" s="52"/>
      <c r="SHT12" s="52"/>
      <c r="SHU12" s="52"/>
      <c r="SHV12" s="52"/>
      <c r="SHW12" s="52"/>
      <c r="SHX12" s="52"/>
      <c r="SHY12" s="52"/>
      <c r="SHZ12" s="52"/>
      <c r="SIA12" s="52"/>
      <c r="SIB12" s="52"/>
      <c r="SIC12" s="52"/>
      <c r="SID12" s="52"/>
      <c r="SIE12" s="52"/>
      <c r="SIF12" s="52"/>
      <c r="SIG12" s="52"/>
      <c r="SIH12" s="52"/>
      <c r="SII12" s="52"/>
      <c r="SIJ12" s="52"/>
      <c r="SIK12" s="52"/>
      <c r="SIL12" s="52"/>
      <c r="SIM12" s="52"/>
      <c r="SIN12" s="52"/>
      <c r="SIO12" s="52"/>
      <c r="SIP12" s="52"/>
      <c r="SIQ12" s="52"/>
      <c r="SIR12" s="52"/>
      <c r="SIS12" s="52"/>
      <c r="SIT12" s="52"/>
      <c r="SIU12" s="52"/>
      <c r="SIV12" s="52"/>
      <c r="SIW12" s="52"/>
      <c r="SIX12" s="52"/>
      <c r="SIY12" s="52"/>
      <c r="SIZ12" s="52"/>
      <c r="SJA12" s="52"/>
      <c r="SJB12" s="52"/>
      <c r="SJC12" s="52"/>
      <c r="SJD12" s="52"/>
      <c r="SJE12" s="52"/>
      <c r="SJF12" s="52"/>
      <c r="SJG12" s="52"/>
      <c r="SJH12" s="52"/>
      <c r="SJI12" s="52"/>
      <c r="SJJ12" s="52"/>
      <c r="SJK12" s="52"/>
      <c r="SJL12" s="52"/>
      <c r="SJM12" s="52"/>
      <c r="SJN12" s="52"/>
      <c r="SJO12" s="52"/>
      <c r="SJP12" s="52"/>
      <c r="SJQ12" s="52"/>
      <c r="SJR12" s="52"/>
      <c r="SJS12" s="52"/>
      <c r="SJT12" s="52"/>
      <c r="SJU12" s="52"/>
      <c r="SJV12" s="52"/>
      <c r="SJW12" s="52"/>
      <c r="SJX12" s="52"/>
      <c r="SJY12" s="52"/>
      <c r="SJZ12" s="52"/>
      <c r="SKA12" s="52"/>
      <c r="SKB12" s="52"/>
      <c r="SKC12" s="52"/>
      <c r="SKD12" s="52"/>
      <c r="SKE12" s="52"/>
      <c r="SKF12" s="52"/>
      <c r="SKG12" s="52"/>
      <c r="SKH12" s="52"/>
      <c r="SKI12" s="52"/>
      <c r="SKJ12" s="52"/>
      <c r="SKK12" s="52"/>
      <c r="SKL12" s="52"/>
      <c r="SKM12" s="52"/>
      <c r="SKN12" s="52"/>
      <c r="SKO12" s="52"/>
      <c r="SKP12" s="52"/>
      <c r="SKQ12" s="52"/>
      <c r="SKR12" s="52"/>
      <c r="SKS12" s="52"/>
      <c r="SKT12" s="52"/>
      <c r="SKU12" s="52"/>
      <c r="SKV12" s="52"/>
      <c r="SKW12" s="52"/>
      <c r="SKX12" s="52"/>
      <c r="SKY12" s="52"/>
      <c r="SKZ12" s="52"/>
      <c r="SLA12" s="52"/>
      <c r="SLB12" s="52"/>
      <c r="SLC12" s="52"/>
      <c r="SLD12" s="52"/>
      <c r="SLE12" s="52"/>
      <c r="SLF12" s="52"/>
      <c r="SLG12" s="52"/>
      <c r="SLH12" s="52"/>
      <c r="SLI12" s="52"/>
      <c r="SLJ12" s="52"/>
      <c r="SLK12" s="52"/>
      <c r="SLL12" s="52"/>
      <c r="SLM12" s="52"/>
      <c r="SLN12" s="52"/>
      <c r="SLO12" s="52"/>
      <c r="SLP12" s="52"/>
      <c r="SLQ12" s="52"/>
      <c r="SLR12" s="52"/>
      <c r="SLS12" s="52"/>
      <c r="SLT12" s="52"/>
      <c r="SLU12" s="52"/>
      <c r="SLV12" s="52"/>
      <c r="SLW12" s="52"/>
      <c r="SLX12" s="52"/>
      <c r="SLY12" s="52"/>
      <c r="SLZ12" s="52"/>
      <c r="SMA12" s="52"/>
      <c r="SMB12" s="52"/>
      <c r="SMC12" s="52"/>
      <c r="SMD12" s="52"/>
      <c r="SME12" s="52"/>
      <c r="SMF12" s="52"/>
      <c r="SMG12" s="52"/>
      <c r="SMH12" s="52"/>
      <c r="SMI12" s="52"/>
      <c r="SMJ12" s="52"/>
      <c r="SMK12" s="52"/>
      <c r="SML12" s="52"/>
      <c r="SMM12" s="52"/>
      <c r="SMN12" s="52"/>
      <c r="SMO12" s="52"/>
      <c r="SMP12" s="52"/>
      <c r="SMQ12" s="52"/>
      <c r="SMR12" s="52"/>
      <c r="SMS12" s="52"/>
      <c r="SMT12" s="52"/>
      <c r="SMU12" s="52"/>
      <c r="SMV12" s="52"/>
      <c r="SMW12" s="52"/>
      <c r="SMX12" s="52"/>
      <c r="SMY12" s="52"/>
      <c r="SMZ12" s="52"/>
      <c r="SNA12" s="52"/>
      <c r="SNB12" s="52"/>
      <c r="SNC12" s="52"/>
      <c r="SND12" s="52"/>
      <c r="SNE12" s="52"/>
      <c r="SNF12" s="52"/>
      <c r="SNG12" s="52"/>
      <c r="SNH12" s="52"/>
      <c r="SNI12" s="52"/>
      <c r="SNJ12" s="52"/>
      <c r="SNK12" s="52"/>
      <c r="SNL12" s="52"/>
      <c r="SNM12" s="52"/>
      <c r="SNN12" s="52"/>
      <c r="SNO12" s="52"/>
      <c r="SNP12" s="52"/>
      <c r="SNQ12" s="52"/>
      <c r="SNR12" s="52"/>
      <c r="SNS12" s="52"/>
      <c r="SNT12" s="52"/>
      <c r="SNU12" s="52"/>
      <c r="SNV12" s="52"/>
      <c r="SNW12" s="52"/>
      <c r="SNX12" s="52"/>
      <c r="SNY12" s="52"/>
      <c r="SNZ12" s="52"/>
      <c r="SOA12" s="52"/>
      <c r="SOB12" s="52"/>
      <c r="SOC12" s="52"/>
      <c r="SOD12" s="52"/>
      <c r="SOE12" s="52"/>
      <c r="SOF12" s="52"/>
      <c r="SOG12" s="52"/>
      <c r="SOH12" s="52"/>
      <c r="SOI12" s="52"/>
      <c r="SOJ12" s="52"/>
      <c r="SOK12" s="52"/>
      <c r="SOL12" s="52"/>
      <c r="SOM12" s="52"/>
      <c r="SON12" s="52"/>
      <c r="SOO12" s="52"/>
      <c r="SOP12" s="52"/>
      <c r="SOQ12" s="52"/>
      <c r="SOR12" s="52"/>
      <c r="SOS12" s="52"/>
      <c r="SOT12" s="52"/>
      <c r="SOU12" s="52"/>
      <c r="SOV12" s="52"/>
      <c r="SOW12" s="52"/>
      <c r="SOX12" s="52"/>
      <c r="SOY12" s="52"/>
      <c r="SOZ12" s="52"/>
      <c r="SPA12" s="52"/>
      <c r="SPB12" s="52"/>
      <c r="SPC12" s="52"/>
      <c r="SPD12" s="52"/>
      <c r="SPE12" s="52"/>
      <c r="SPF12" s="52"/>
      <c r="SPG12" s="52"/>
      <c r="SPH12" s="52"/>
      <c r="SPI12" s="52"/>
      <c r="SPJ12" s="52"/>
      <c r="SPK12" s="52"/>
      <c r="SPL12" s="52"/>
      <c r="SPM12" s="52"/>
      <c r="SPN12" s="52"/>
      <c r="SPO12" s="52"/>
      <c r="SPP12" s="52"/>
      <c r="SPQ12" s="52"/>
      <c r="SPR12" s="52"/>
      <c r="SPS12" s="52"/>
      <c r="SPT12" s="52"/>
      <c r="SPU12" s="52"/>
      <c r="SPV12" s="52"/>
      <c r="SPW12" s="52"/>
      <c r="SPX12" s="52"/>
      <c r="SPY12" s="52"/>
      <c r="SPZ12" s="52"/>
      <c r="SQA12" s="52"/>
      <c r="SQB12" s="52"/>
      <c r="SQC12" s="52"/>
      <c r="SQD12" s="52"/>
      <c r="SQE12" s="52"/>
      <c r="SQF12" s="52"/>
      <c r="SQG12" s="52"/>
      <c r="SQH12" s="52"/>
      <c r="SQI12" s="52"/>
      <c r="SQJ12" s="52"/>
      <c r="SQK12" s="52"/>
      <c r="SQL12" s="52"/>
      <c r="SQM12" s="52"/>
      <c r="SQN12" s="52"/>
      <c r="SQO12" s="52"/>
      <c r="SQP12" s="52"/>
      <c r="SQQ12" s="52"/>
      <c r="SQR12" s="52"/>
      <c r="SQS12" s="52"/>
      <c r="SQT12" s="52"/>
      <c r="SQU12" s="52"/>
      <c r="SQV12" s="52"/>
      <c r="SQW12" s="52"/>
      <c r="SQX12" s="52"/>
      <c r="SQY12" s="52"/>
      <c r="SQZ12" s="52"/>
      <c r="SRA12" s="52"/>
      <c r="SRB12" s="52"/>
      <c r="SRC12" s="52"/>
      <c r="SRD12" s="52"/>
      <c r="SRE12" s="52"/>
      <c r="SRF12" s="52"/>
      <c r="SRG12" s="52"/>
      <c r="SRH12" s="52"/>
      <c r="SRI12" s="52"/>
      <c r="SRJ12" s="52"/>
      <c r="SRK12" s="52"/>
      <c r="SRL12" s="52"/>
      <c r="SRM12" s="52"/>
      <c r="SRN12" s="52"/>
      <c r="SRO12" s="52"/>
      <c r="SRP12" s="52"/>
      <c r="SRQ12" s="52"/>
      <c r="SRR12" s="52"/>
      <c r="SRS12" s="52"/>
      <c r="SRT12" s="52"/>
      <c r="SRU12" s="52"/>
      <c r="SRV12" s="52"/>
      <c r="SRW12" s="52"/>
      <c r="SRX12" s="52"/>
      <c r="SRY12" s="52"/>
      <c r="SRZ12" s="52"/>
      <c r="SSA12" s="52"/>
      <c r="SSB12" s="52"/>
      <c r="SSC12" s="52"/>
      <c r="SSD12" s="52"/>
      <c r="SSE12" s="52"/>
      <c r="SSF12" s="52"/>
      <c r="SSG12" s="52"/>
      <c r="SSH12" s="52"/>
      <c r="SSI12" s="52"/>
      <c r="SSJ12" s="52"/>
      <c r="SSK12" s="52"/>
      <c r="SSL12" s="52"/>
      <c r="SSM12" s="52"/>
      <c r="SSN12" s="52"/>
      <c r="SSO12" s="52"/>
      <c r="SSP12" s="52"/>
      <c r="SSQ12" s="52"/>
      <c r="SSR12" s="52"/>
      <c r="SSS12" s="52"/>
      <c r="SST12" s="52"/>
      <c r="SSU12" s="52"/>
      <c r="SSV12" s="52"/>
      <c r="SSW12" s="52"/>
      <c r="SSX12" s="52"/>
      <c r="SSY12" s="52"/>
      <c r="SSZ12" s="52"/>
      <c r="STA12" s="52"/>
      <c r="STB12" s="52"/>
      <c r="STC12" s="52"/>
      <c r="STD12" s="52"/>
      <c r="STE12" s="52"/>
      <c r="STF12" s="52"/>
      <c r="STG12" s="52"/>
      <c r="STH12" s="52"/>
      <c r="STI12" s="52"/>
      <c r="STJ12" s="52"/>
      <c r="STK12" s="52"/>
      <c r="STL12" s="52"/>
      <c r="STM12" s="52"/>
      <c r="STN12" s="52"/>
      <c r="STO12" s="52"/>
      <c r="STP12" s="52"/>
      <c r="STQ12" s="52"/>
      <c r="STR12" s="52"/>
      <c r="STS12" s="52"/>
      <c r="STT12" s="52"/>
      <c r="STU12" s="52"/>
      <c r="STV12" s="52"/>
      <c r="STW12" s="52"/>
      <c r="STX12" s="52"/>
      <c r="STY12" s="52"/>
      <c r="STZ12" s="52"/>
      <c r="SUA12" s="52"/>
      <c r="SUB12" s="52"/>
      <c r="SUC12" s="52"/>
      <c r="SUD12" s="52"/>
      <c r="SUE12" s="52"/>
      <c r="SUF12" s="52"/>
      <c r="SUG12" s="52"/>
      <c r="SUH12" s="52"/>
      <c r="SUI12" s="52"/>
      <c r="SUJ12" s="52"/>
      <c r="SUK12" s="52"/>
      <c r="SUL12" s="52"/>
      <c r="SUM12" s="52"/>
      <c r="SUN12" s="52"/>
      <c r="SUO12" s="52"/>
      <c r="SUP12" s="52"/>
      <c r="SUQ12" s="52"/>
      <c r="SUR12" s="52"/>
      <c r="SUS12" s="52"/>
      <c r="SUT12" s="52"/>
      <c r="SUU12" s="52"/>
      <c r="SUV12" s="52"/>
      <c r="SUW12" s="52"/>
      <c r="SUX12" s="52"/>
      <c r="SUY12" s="52"/>
      <c r="SUZ12" s="52"/>
      <c r="SVA12" s="52"/>
      <c r="SVB12" s="52"/>
      <c r="SVC12" s="52"/>
      <c r="SVD12" s="52"/>
      <c r="SVE12" s="52"/>
      <c r="SVF12" s="52"/>
      <c r="SVG12" s="52"/>
      <c r="SVH12" s="52"/>
      <c r="SVI12" s="52"/>
      <c r="SVJ12" s="52"/>
      <c r="SVK12" s="52"/>
      <c r="SVL12" s="52"/>
      <c r="SVM12" s="52"/>
      <c r="SVN12" s="52"/>
      <c r="SVO12" s="52"/>
      <c r="SVP12" s="52"/>
      <c r="SVQ12" s="52"/>
      <c r="SVR12" s="52"/>
      <c r="SVS12" s="52"/>
      <c r="SVT12" s="52"/>
      <c r="SVU12" s="52"/>
      <c r="SVV12" s="52"/>
      <c r="SVW12" s="52"/>
      <c r="SVX12" s="52"/>
      <c r="SVY12" s="52"/>
      <c r="SVZ12" s="52"/>
      <c r="SWA12" s="52"/>
      <c r="SWB12" s="52"/>
      <c r="SWC12" s="52"/>
      <c r="SWD12" s="52"/>
      <c r="SWE12" s="52"/>
      <c r="SWF12" s="52"/>
      <c r="SWG12" s="52"/>
      <c r="SWH12" s="52"/>
      <c r="SWI12" s="52"/>
      <c r="SWJ12" s="52"/>
      <c r="SWK12" s="52"/>
      <c r="SWL12" s="52"/>
      <c r="SWM12" s="52"/>
      <c r="SWN12" s="52"/>
      <c r="SWO12" s="52"/>
      <c r="SWP12" s="52"/>
      <c r="SWQ12" s="52"/>
      <c r="SWR12" s="52"/>
      <c r="SWS12" s="52"/>
      <c r="SWT12" s="52"/>
      <c r="SWU12" s="52"/>
      <c r="SWV12" s="52"/>
      <c r="SWW12" s="52"/>
      <c r="SWX12" s="52"/>
      <c r="SWY12" s="52"/>
      <c r="SWZ12" s="52"/>
      <c r="SXA12" s="52"/>
      <c r="SXB12" s="52"/>
      <c r="SXC12" s="52"/>
      <c r="SXD12" s="52"/>
      <c r="SXE12" s="52"/>
      <c r="SXF12" s="52"/>
      <c r="SXG12" s="52"/>
      <c r="SXH12" s="52"/>
      <c r="SXI12" s="52"/>
      <c r="SXJ12" s="52"/>
      <c r="SXK12" s="52"/>
      <c r="SXL12" s="52"/>
      <c r="SXM12" s="52"/>
      <c r="SXN12" s="52"/>
      <c r="SXO12" s="52"/>
      <c r="SXP12" s="52"/>
      <c r="SXQ12" s="52"/>
      <c r="SXR12" s="52"/>
      <c r="SXS12" s="52"/>
      <c r="SXT12" s="52"/>
      <c r="SXU12" s="52"/>
      <c r="SXV12" s="52"/>
      <c r="SXW12" s="52"/>
      <c r="SXX12" s="52"/>
      <c r="SXY12" s="52"/>
      <c r="SXZ12" s="52"/>
      <c r="SYA12" s="52"/>
      <c r="SYB12" s="52"/>
      <c r="SYC12" s="52"/>
      <c r="SYD12" s="52"/>
      <c r="SYE12" s="52"/>
      <c r="SYF12" s="52"/>
      <c r="SYG12" s="52"/>
      <c r="SYH12" s="52"/>
      <c r="SYI12" s="52"/>
      <c r="SYJ12" s="52"/>
      <c r="SYK12" s="52"/>
      <c r="SYL12" s="52"/>
      <c r="SYM12" s="52"/>
      <c r="SYN12" s="52"/>
      <c r="SYO12" s="52"/>
      <c r="SYP12" s="52"/>
      <c r="SYQ12" s="52"/>
      <c r="SYR12" s="52"/>
      <c r="SYS12" s="52"/>
      <c r="SYT12" s="52"/>
      <c r="SYU12" s="52"/>
      <c r="SYV12" s="52"/>
      <c r="SYW12" s="52"/>
      <c r="SYX12" s="52"/>
      <c r="SYY12" s="52"/>
      <c r="SYZ12" s="52"/>
      <c r="SZA12" s="52"/>
      <c r="SZB12" s="52"/>
      <c r="SZC12" s="52"/>
      <c r="SZD12" s="52"/>
      <c r="SZE12" s="52"/>
      <c r="SZF12" s="52"/>
      <c r="SZG12" s="52"/>
      <c r="SZH12" s="52"/>
      <c r="SZI12" s="52"/>
      <c r="SZJ12" s="52"/>
      <c r="SZK12" s="52"/>
      <c r="SZL12" s="52"/>
      <c r="SZM12" s="52"/>
      <c r="SZN12" s="52"/>
      <c r="SZO12" s="52"/>
      <c r="SZP12" s="52"/>
      <c r="SZQ12" s="52"/>
      <c r="SZR12" s="52"/>
      <c r="SZS12" s="52"/>
      <c r="SZT12" s="52"/>
      <c r="SZU12" s="52"/>
      <c r="SZV12" s="52"/>
      <c r="SZW12" s="52"/>
      <c r="SZX12" s="52"/>
      <c r="SZY12" s="52"/>
      <c r="SZZ12" s="52"/>
      <c r="TAA12" s="52"/>
      <c r="TAB12" s="52"/>
      <c r="TAC12" s="52"/>
      <c r="TAD12" s="52"/>
      <c r="TAE12" s="52"/>
      <c r="TAF12" s="52"/>
      <c r="TAG12" s="52"/>
      <c r="TAH12" s="52"/>
      <c r="TAI12" s="52"/>
      <c r="TAJ12" s="52"/>
      <c r="TAK12" s="52"/>
      <c r="TAL12" s="52"/>
      <c r="TAM12" s="52"/>
      <c r="TAN12" s="52"/>
      <c r="TAO12" s="52"/>
      <c r="TAP12" s="52"/>
      <c r="TAQ12" s="52"/>
      <c r="TAR12" s="52"/>
      <c r="TAS12" s="52"/>
      <c r="TAT12" s="52"/>
      <c r="TAU12" s="52"/>
      <c r="TAV12" s="52"/>
      <c r="TAW12" s="52"/>
      <c r="TAX12" s="52"/>
      <c r="TAY12" s="52"/>
      <c r="TAZ12" s="52"/>
      <c r="TBA12" s="52"/>
      <c r="TBB12" s="52"/>
      <c r="TBC12" s="52"/>
      <c r="TBD12" s="52"/>
      <c r="TBE12" s="52"/>
      <c r="TBF12" s="52"/>
      <c r="TBG12" s="52"/>
      <c r="TBH12" s="52"/>
      <c r="TBI12" s="52"/>
      <c r="TBJ12" s="52"/>
      <c r="TBK12" s="52"/>
      <c r="TBL12" s="52"/>
      <c r="TBM12" s="52"/>
      <c r="TBN12" s="52"/>
      <c r="TBO12" s="52"/>
      <c r="TBP12" s="52"/>
      <c r="TBQ12" s="52"/>
      <c r="TBR12" s="52"/>
      <c r="TBS12" s="52"/>
      <c r="TBT12" s="52"/>
      <c r="TBU12" s="52"/>
      <c r="TBV12" s="52"/>
      <c r="TBW12" s="52"/>
      <c r="TBX12" s="52"/>
      <c r="TBY12" s="52"/>
      <c r="TBZ12" s="52"/>
      <c r="TCA12" s="52"/>
      <c r="TCB12" s="52"/>
      <c r="TCC12" s="52"/>
      <c r="TCD12" s="52"/>
      <c r="TCE12" s="52"/>
      <c r="TCF12" s="52"/>
      <c r="TCG12" s="52"/>
      <c r="TCH12" s="52"/>
      <c r="TCI12" s="52"/>
      <c r="TCJ12" s="52"/>
      <c r="TCK12" s="52"/>
      <c r="TCL12" s="52"/>
      <c r="TCM12" s="52"/>
      <c r="TCN12" s="52"/>
      <c r="TCO12" s="52"/>
      <c r="TCP12" s="52"/>
      <c r="TCQ12" s="52"/>
      <c r="TCR12" s="52"/>
      <c r="TCS12" s="52"/>
      <c r="TCT12" s="52"/>
      <c r="TCU12" s="52"/>
      <c r="TCV12" s="52"/>
      <c r="TCW12" s="52"/>
      <c r="TCX12" s="52"/>
      <c r="TCY12" s="52"/>
      <c r="TCZ12" s="52"/>
      <c r="TDA12" s="52"/>
      <c r="TDB12" s="52"/>
      <c r="TDC12" s="52"/>
      <c r="TDD12" s="52"/>
      <c r="TDE12" s="52"/>
      <c r="TDF12" s="52"/>
      <c r="TDG12" s="52"/>
      <c r="TDH12" s="52"/>
      <c r="TDI12" s="52"/>
      <c r="TDJ12" s="52"/>
      <c r="TDK12" s="52"/>
      <c r="TDL12" s="52"/>
      <c r="TDM12" s="52"/>
      <c r="TDN12" s="52"/>
      <c r="TDO12" s="52"/>
      <c r="TDP12" s="52"/>
      <c r="TDQ12" s="52"/>
      <c r="TDR12" s="52"/>
      <c r="TDS12" s="52"/>
      <c r="TDT12" s="52"/>
      <c r="TDU12" s="52"/>
      <c r="TDV12" s="52"/>
      <c r="TDW12" s="52"/>
      <c r="TDX12" s="52"/>
      <c r="TDY12" s="52"/>
      <c r="TDZ12" s="52"/>
      <c r="TEA12" s="52"/>
      <c r="TEB12" s="52"/>
      <c r="TEC12" s="52"/>
      <c r="TED12" s="52"/>
      <c r="TEE12" s="52"/>
      <c r="TEF12" s="52"/>
      <c r="TEG12" s="52"/>
      <c r="TEH12" s="52"/>
      <c r="TEI12" s="52"/>
      <c r="TEJ12" s="52"/>
      <c r="TEK12" s="52"/>
      <c r="TEL12" s="52"/>
      <c r="TEM12" s="52"/>
      <c r="TEN12" s="52"/>
      <c r="TEO12" s="52"/>
      <c r="TEP12" s="52"/>
      <c r="TEQ12" s="52"/>
      <c r="TER12" s="52"/>
      <c r="TES12" s="52"/>
      <c r="TET12" s="52"/>
      <c r="TEU12" s="52"/>
      <c r="TEV12" s="52"/>
      <c r="TEW12" s="52"/>
      <c r="TEX12" s="52"/>
      <c r="TEY12" s="52"/>
      <c r="TEZ12" s="52"/>
      <c r="TFA12" s="52"/>
      <c r="TFB12" s="52"/>
      <c r="TFC12" s="52"/>
      <c r="TFD12" s="52"/>
      <c r="TFE12" s="52"/>
      <c r="TFF12" s="52"/>
      <c r="TFG12" s="52"/>
      <c r="TFH12" s="52"/>
      <c r="TFI12" s="52"/>
      <c r="TFJ12" s="52"/>
      <c r="TFK12" s="52"/>
      <c r="TFL12" s="52"/>
      <c r="TFM12" s="52"/>
      <c r="TFN12" s="52"/>
      <c r="TFO12" s="52"/>
      <c r="TFP12" s="52"/>
      <c r="TFQ12" s="52"/>
      <c r="TFR12" s="52"/>
      <c r="TFS12" s="52"/>
      <c r="TFT12" s="52"/>
      <c r="TFU12" s="52"/>
      <c r="TFV12" s="52"/>
      <c r="TFW12" s="52"/>
      <c r="TFX12" s="52"/>
      <c r="TFY12" s="52"/>
      <c r="TFZ12" s="52"/>
      <c r="TGA12" s="52"/>
      <c r="TGB12" s="52"/>
      <c r="TGC12" s="52"/>
      <c r="TGD12" s="52"/>
      <c r="TGE12" s="52"/>
      <c r="TGF12" s="52"/>
      <c r="TGG12" s="52"/>
      <c r="TGH12" s="52"/>
      <c r="TGI12" s="52"/>
      <c r="TGJ12" s="52"/>
      <c r="TGK12" s="52"/>
      <c r="TGL12" s="52"/>
      <c r="TGM12" s="52"/>
      <c r="TGN12" s="52"/>
      <c r="TGO12" s="52"/>
      <c r="TGP12" s="52"/>
      <c r="TGQ12" s="52"/>
      <c r="TGR12" s="52"/>
      <c r="TGS12" s="52"/>
      <c r="TGT12" s="52"/>
      <c r="TGU12" s="52"/>
      <c r="TGV12" s="52"/>
      <c r="TGW12" s="52"/>
      <c r="TGX12" s="52"/>
      <c r="TGY12" s="52"/>
      <c r="TGZ12" s="52"/>
      <c r="THA12" s="52"/>
      <c r="THB12" s="52"/>
      <c r="THC12" s="52"/>
      <c r="THD12" s="52"/>
      <c r="THE12" s="52"/>
      <c r="THF12" s="52"/>
      <c r="THG12" s="52"/>
      <c r="THH12" s="52"/>
      <c r="THI12" s="52"/>
      <c r="THJ12" s="52"/>
      <c r="THK12" s="52"/>
      <c r="THL12" s="52"/>
      <c r="THM12" s="52"/>
      <c r="THN12" s="52"/>
      <c r="THO12" s="52"/>
      <c r="THP12" s="52"/>
      <c r="THQ12" s="52"/>
      <c r="THR12" s="52"/>
      <c r="THS12" s="52"/>
      <c r="THT12" s="52"/>
      <c r="THU12" s="52"/>
      <c r="THV12" s="52"/>
      <c r="THW12" s="52"/>
      <c r="THX12" s="52"/>
      <c r="THY12" s="52"/>
      <c r="THZ12" s="52"/>
      <c r="TIA12" s="52"/>
      <c r="TIB12" s="52"/>
      <c r="TIC12" s="52"/>
      <c r="TID12" s="52"/>
      <c r="TIE12" s="52"/>
      <c r="TIF12" s="52"/>
      <c r="TIG12" s="52"/>
      <c r="TIH12" s="52"/>
      <c r="TII12" s="52"/>
      <c r="TIJ12" s="52"/>
      <c r="TIK12" s="52"/>
      <c r="TIL12" s="52"/>
      <c r="TIM12" s="52"/>
      <c r="TIN12" s="52"/>
      <c r="TIO12" s="52"/>
      <c r="TIP12" s="52"/>
      <c r="TIQ12" s="52"/>
      <c r="TIR12" s="52"/>
      <c r="TIS12" s="52"/>
      <c r="TIT12" s="52"/>
      <c r="TIU12" s="52"/>
      <c r="TIV12" s="52"/>
      <c r="TIW12" s="52"/>
      <c r="TIX12" s="52"/>
      <c r="TIY12" s="52"/>
      <c r="TIZ12" s="52"/>
      <c r="TJA12" s="52"/>
      <c r="TJB12" s="52"/>
      <c r="TJC12" s="52"/>
      <c r="TJD12" s="52"/>
      <c r="TJE12" s="52"/>
      <c r="TJF12" s="52"/>
      <c r="TJG12" s="52"/>
      <c r="TJH12" s="52"/>
      <c r="TJI12" s="52"/>
      <c r="TJJ12" s="52"/>
      <c r="TJK12" s="52"/>
      <c r="TJL12" s="52"/>
      <c r="TJM12" s="52"/>
      <c r="TJN12" s="52"/>
      <c r="TJO12" s="52"/>
      <c r="TJP12" s="52"/>
      <c r="TJQ12" s="52"/>
      <c r="TJR12" s="52"/>
      <c r="TJS12" s="52"/>
      <c r="TJT12" s="52"/>
      <c r="TJU12" s="52"/>
      <c r="TJV12" s="52"/>
      <c r="TJW12" s="52"/>
      <c r="TJX12" s="52"/>
      <c r="TJY12" s="52"/>
      <c r="TJZ12" s="52"/>
      <c r="TKA12" s="52"/>
      <c r="TKB12" s="52"/>
      <c r="TKC12" s="52"/>
      <c r="TKD12" s="52"/>
      <c r="TKE12" s="52"/>
      <c r="TKF12" s="52"/>
      <c r="TKG12" s="52"/>
      <c r="TKH12" s="52"/>
      <c r="TKI12" s="52"/>
      <c r="TKJ12" s="52"/>
      <c r="TKK12" s="52"/>
      <c r="TKL12" s="52"/>
      <c r="TKM12" s="52"/>
      <c r="TKN12" s="52"/>
      <c r="TKO12" s="52"/>
      <c r="TKP12" s="52"/>
      <c r="TKQ12" s="52"/>
      <c r="TKR12" s="52"/>
      <c r="TKS12" s="52"/>
      <c r="TKT12" s="52"/>
      <c r="TKU12" s="52"/>
      <c r="TKV12" s="52"/>
      <c r="TKW12" s="52"/>
      <c r="TKX12" s="52"/>
      <c r="TKY12" s="52"/>
      <c r="TKZ12" s="52"/>
      <c r="TLA12" s="52"/>
      <c r="TLB12" s="52"/>
      <c r="TLC12" s="52"/>
      <c r="TLD12" s="52"/>
      <c r="TLE12" s="52"/>
      <c r="TLF12" s="52"/>
      <c r="TLG12" s="52"/>
      <c r="TLH12" s="52"/>
      <c r="TLI12" s="52"/>
      <c r="TLJ12" s="52"/>
      <c r="TLK12" s="52"/>
      <c r="TLL12" s="52"/>
      <c r="TLM12" s="52"/>
      <c r="TLN12" s="52"/>
      <c r="TLO12" s="52"/>
      <c r="TLP12" s="52"/>
      <c r="TLQ12" s="52"/>
      <c r="TLR12" s="52"/>
      <c r="TLS12" s="52"/>
      <c r="TLT12" s="52"/>
      <c r="TLU12" s="52"/>
      <c r="TLV12" s="52"/>
      <c r="TLW12" s="52"/>
      <c r="TLX12" s="52"/>
      <c r="TLY12" s="52"/>
      <c r="TLZ12" s="52"/>
      <c r="TMA12" s="52"/>
      <c r="TMB12" s="52"/>
      <c r="TMC12" s="52"/>
      <c r="TMD12" s="52"/>
      <c r="TME12" s="52"/>
      <c r="TMF12" s="52"/>
      <c r="TMG12" s="52"/>
      <c r="TMH12" s="52"/>
      <c r="TMI12" s="52"/>
      <c r="TMJ12" s="52"/>
      <c r="TMK12" s="52"/>
      <c r="TML12" s="52"/>
      <c r="TMM12" s="52"/>
      <c r="TMN12" s="52"/>
      <c r="TMO12" s="52"/>
      <c r="TMP12" s="52"/>
      <c r="TMQ12" s="52"/>
      <c r="TMR12" s="52"/>
      <c r="TMS12" s="52"/>
      <c r="TMT12" s="52"/>
      <c r="TMU12" s="52"/>
      <c r="TMV12" s="52"/>
      <c r="TMW12" s="52"/>
      <c r="TMX12" s="52"/>
      <c r="TMY12" s="52"/>
      <c r="TMZ12" s="52"/>
      <c r="TNA12" s="52"/>
      <c r="TNB12" s="52"/>
      <c r="TNC12" s="52"/>
      <c r="TND12" s="52"/>
      <c r="TNE12" s="52"/>
      <c r="TNF12" s="52"/>
      <c r="TNG12" s="52"/>
      <c r="TNH12" s="52"/>
      <c r="TNI12" s="52"/>
      <c r="TNJ12" s="52"/>
      <c r="TNK12" s="52"/>
      <c r="TNL12" s="52"/>
      <c r="TNM12" s="52"/>
      <c r="TNN12" s="52"/>
      <c r="TNO12" s="52"/>
      <c r="TNP12" s="52"/>
      <c r="TNQ12" s="52"/>
      <c r="TNR12" s="52"/>
      <c r="TNS12" s="52"/>
      <c r="TNT12" s="52"/>
      <c r="TNU12" s="52"/>
      <c r="TNV12" s="52"/>
      <c r="TNW12" s="52"/>
      <c r="TNX12" s="52"/>
      <c r="TNY12" s="52"/>
      <c r="TNZ12" s="52"/>
      <c r="TOA12" s="52"/>
      <c r="TOB12" s="52"/>
      <c r="TOC12" s="52"/>
      <c r="TOD12" s="52"/>
      <c r="TOE12" s="52"/>
      <c r="TOF12" s="52"/>
      <c r="TOG12" s="52"/>
      <c r="TOH12" s="52"/>
      <c r="TOI12" s="52"/>
      <c r="TOJ12" s="52"/>
      <c r="TOK12" s="52"/>
      <c r="TOL12" s="52"/>
      <c r="TOM12" s="52"/>
      <c r="TON12" s="52"/>
      <c r="TOO12" s="52"/>
      <c r="TOP12" s="52"/>
      <c r="TOQ12" s="52"/>
      <c r="TOR12" s="52"/>
      <c r="TOS12" s="52"/>
      <c r="TOT12" s="52"/>
      <c r="TOU12" s="52"/>
      <c r="TOV12" s="52"/>
      <c r="TOW12" s="52"/>
      <c r="TOX12" s="52"/>
      <c r="TOY12" s="52"/>
      <c r="TOZ12" s="52"/>
      <c r="TPA12" s="52"/>
      <c r="TPB12" s="52"/>
      <c r="TPC12" s="52"/>
      <c r="TPD12" s="52"/>
      <c r="TPE12" s="52"/>
      <c r="TPF12" s="52"/>
      <c r="TPG12" s="52"/>
      <c r="TPH12" s="52"/>
      <c r="TPI12" s="52"/>
      <c r="TPJ12" s="52"/>
      <c r="TPK12" s="52"/>
      <c r="TPL12" s="52"/>
      <c r="TPM12" s="52"/>
      <c r="TPN12" s="52"/>
      <c r="TPO12" s="52"/>
      <c r="TPP12" s="52"/>
      <c r="TPQ12" s="52"/>
      <c r="TPR12" s="52"/>
      <c r="TPS12" s="52"/>
      <c r="TPT12" s="52"/>
      <c r="TPU12" s="52"/>
      <c r="TPV12" s="52"/>
      <c r="TPW12" s="52"/>
      <c r="TPX12" s="52"/>
      <c r="TPY12" s="52"/>
      <c r="TPZ12" s="52"/>
      <c r="TQA12" s="52"/>
      <c r="TQB12" s="52"/>
      <c r="TQC12" s="52"/>
      <c r="TQD12" s="52"/>
      <c r="TQE12" s="52"/>
      <c r="TQF12" s="52"/>
      <c r="TQG12" s="52"/>
      <c r="TQH12" s="52"/>
      <c r="TQI12" s="52"/>
      <c r="TQJ12" s="52"/>
      <c r="TQK12" s="52"/>
      <c r="TQL12" s="52"/>
      <c r="TQM12" s="52"/>
      <c r="TQN12" s="52"/>
      <c r="TQO12" s="52"/>
      <c r="TQP12" s="52"/>
      <c r="TQQ12" s="52"/>
      <c r="TQR12" s="52"/>
      <c r="TQS12" s="52"/>
      <c r="TQT12" s="52"/>
      <c r="TQU12" s="52"/>
      <c r="TQV12" s="52"/>
      <c r="TQW12" s="52"/>
      <c r="TQX12" s="52"/>
      <c r="TQY12" s="52"/>
      <c r="TQZ12" s="52"/>
      <c r="TRA12" s="52"/>
      <c r="TRB12" s="52"/>
      <c r="TRC12" s="52"/>
      <c r="TRD12" s="52"/>
      <c r="TRE12" s="52"/>
      <c r="TRF12" s="52"/>
      <c r="TRG12" s="52"/>
      <c r="TRH12" s="52"/>
      <c r="TRI12" s="52"/>
      <c r="TRJ12" s="52"/>
      <c r="TRK12" s="52"/>
      <c r="TRL12" s="52"/>
      <c r="TRM12" s="52"/>
      <c r="TRN12" s="52"/>
      <c r="TRO12" s="52"/>
      <c r="TRP12" s="52"/>
      <c r="TRQ12" s="52"/>
      <c r="TRR12" s="52"/>
      <c r="TRS12" s="52"/>
      <c r="TRT12" s="52"/>
      <c r="TRU12" s="52"/>
      <c r="TRV12" s="52"/>
      <c r="TRW12" s="52"/>
      <c r="TRX12" s="52"/>
      <c r="TRY12" s="52"/>
      <c r="TRZ12" s="52"/>
      <c r="TSA12" s="52"/>
      <c r="TSB12" s="52"/>
      <c r="TSC12" s="52"/>
      <c r="TSD12" s="52"/>
      <c r="TSE12" s="52"/>
      <c r="TSF12" s="52"/>
      <c r="TSG12" s="52"/>
      <c r="TSH12" s="52"/>
      <c r="TSI12" s="52"/>
      <c r="TSJ12" s="52"/>
      <c r="TSK12" s="52"/>
      <c r="TSL12" s="52"/>
      <c r="TSM12" s="52"/>
      <c r="TSN12" s="52"/>
      <c r="TSO12" s="52"/>
      <c r="TSP12" s="52"/>
      <c r="TSQ12" s="52"/>
      <c r="TSR12" s="52"/>
      <c r="TSS12" s="52"/>
      <c r="TST12" s="52"/>
      <c r="TSU12" s="52"/>
      <c r="TSV12" s="52"/>
      <c r="TSW12" s="52"/>
      <c r="TSX12" s="52"/>
      <c r="TSY12" s="52"/>
      <c r="TSZ12" s="52"/>
      <c r="TTA12" s="52"/>
      <c r="TTB12" s="52"/>
      <c r="TTC12" s="52"/>
      <c r="TTD12" s="52"/>
      <c r="TTE12" s="52"/>
      <c r="TTF12" s="52"/>
      <c r="TTG12" s="52"/>
      <c r="TTH12" s="52"/>
      <c r="TTI12" s="52"/>
      <c r="TTJ12" s="52"/>
      <c r="TTK12" s="52"/>
      <c r="TTL12" s="52"/>
      <c r="TTM12" s="52"/>
      <c r="TTN12" s="52"/>
      <c r="TTO12" s="52"/>
      <c r="TTP12" s="52"/>
      <c r="TTQ12" s="52"/>
      <c r="TTR12" s="52"/>
      <c r="TTS12" s="52"/>
      <c r="TTT12" s="52"/>
      <c r="TTU12" s="52"/>
      <c r="TTV12" s="52"/>
      <c r="TTW12" s="52"/>
      <c r="TTX12" s="52"/>
      <c r="TTY12" s="52"/>
      <c r="TTZ12" s="52"/>
      <c r="TUA12" s="52"/>
      <c r="TUB12" s="52"/>
      <c r="TUC12" s="52"/>
      <c r="TUD12" s="52"/>
      <c r="TUE12" s="52"/>
      <c r="TUF12" s="52"/>
      <c r="TUG12" s="52"/>
      <c r="TUH12" s="52"/>
      <c r="TUI12" s="52"/>
      <c r="TUJ12" s="52"/>
      <c r="TUK12" s="52"/>
      <c r="TUL12" s="52"/>
      <c r="TUM12" s="52"/>
      <c r="TUN12" s="52"/>
      <c r="TUO12" s="52"/>
      <c r="TUP12" s="52"/>
      <c r="TUQ12" s="52"/>
      <c r="TUR12" s="52"/>
      <c r="TUS12" s="52"/>
      <c r="TUT12" s="52"/>
      <c r="TUU12" s="52"/>
      <c r="TUV12" s="52"/>
      <c r="TUW12" s="52"/>
      <c r="TUX12" s="52"/>
      <c r="TUY12" s="52"/>
      <c r="TUZ12" s="52"/>
      <c r="TVA12" s="52"/>
      <c r="TVB12" s="52"/>
      <c r="TVC12" s="52"/>
      <c r="TVD12" s="52"/>
      <c r="TVE12" s="52"/>
      <c r="TVF12" s="52"/>
      <c r="TVG12" s="52"/>
      <c r="TVH12" s="52"/>
      <c r="TVI12" s="52"/>
      <c r="TVJ12" s="52"/>
      <c r="TVK12" s="52"/>
      <c r="TVL12" s="52"/>
      <c r="TVM12" s="52"/>
      <c r="TVN12" s="52"/>
      <c r="TVO12" s="52"/>
      <c r="TVP12" s="52"/>
      <c r="TVQ12" s="52"/>
      <c r="TVR12" s="52"/>
      <c r="TVS12" s="52"/>
      <c r="TVT12" s="52"/>
      <c r="TVU12" s="52"/>
      <c r="TVV12" s="52"/>
      <c r="TVW12" s="52"/>
      <c r="TVX12" s="52"/>
      <c r="TVY12" s="52"/>
      <c r="TVZ12" s="52"/>
      <c r="TWA12" s="52"/>
      <c r="TWB12" s="52"/>
      <c r="TWC12" s="52"/>
      <c r="TWD12" s="52"/>
      <c r="TWE12" s="52"/>
      <c r="TWF12" s="52"/>
      <c r="TWG12" s="52"/>
      <c r="TWH12" s="52"/>
      <c r="TWI12" s="52"/>
      <c r="TWJ12" s="52"/>
      <c r="TWK12" s="52"/>
      <c r="TWL12" s="52"/>
      <c r="TWM12" s="52"/>
      <c r="TWN12" s="52"/>
      <c r="TWO12" s="52"/>
      <c r="TWP12" s="52"/>
      <c r="TWQ12" s="52"/>
      <c r="TWR12" s="52"/>
      <c r="TWS12" s="52"/>
      <c r="TWT12" s="52"/>
      <c r="TWU12" s="52"/>
      <c r="TWV12" s="52"/>
      <c r="TWW12" s="52"/>
      <c r="TWX12" s="52"/>
      <c r="TWY12" s="52"/>
      <c r="TWZ12" s="52"/>
      <c r="TXA12" s="52"/>
      <c r="TXB12" s="52"/>
      <c r="TXC12" s="52"/>
      <c r="TXD12" s="52"/>
      <c r="TXE12" s="52"/>
      <c r="TXF12" s="52"/>
      <c r="TXG12" s="52"/>
      <c r="TXH12" s="52"/>
      <c r="TXI12" s="52"/>
      <c r="TXJ12" s="52"/>
      <c r="TXK12" s="52"/>
      <c r="TXL12" s="52"/>
      <c r="TXM12" s="52"/>
      <c r="TXN12" s="52"/>
      <c r="TXO12" s="52"/>
      <c r="TXP12" s="52"/>
      <c r="TXQ12" s="52"/>
      <c r="TXR12" s="52"/>
      <c r="TXS12" s="52"/>
      <c r="TXT12" s="52"/>
      <c r="TXU12" s="52"/>
      <c r="TXV12" s="52"/>
      <c r="TXW12" s="52"/>
      <c r="TXX12" s="52"/>
      <c r="TXY12" s="52"/>
      <c r="TXZ12" s="52"/>
      <c r="TYA12" s="52"/>
      <c r="TYB12" s="52"/>
      <c r="TYC12" s="52"/>
      <c r="TYD12" s="52"/>
      <c r="TYE12" s="52"/>
      <c r="TYF12" s="52"/>
      <c r="TYG12" s="52"/>
      <c r="TYH12" s="52"/>
      <c r="TYI12" s="52"/>
      <c r="TYJ12" s="52"/>
      <c r="TYK12" s="52"/>
      <c r="TYL12" s="52"/>
      <c r="TYM12" s="52"/>
      <c r="TYN12" s="52"/>
      <c r="TYO12" s="52"/>
      <c r="TYP12" s="52"/>
      <c r="TYQ12" s="52"/>
      <c r="TYR12" s="52"/>
      <c r="TYS12" s="52"/>
      <c r="TYT12" s="52"/>
      <c r="TYU12" s="52"/>
      <c r="TYV12" s="52"/>
      <c r="TYW12" s="52"/>
      <c r="TYX12" s="52"/>
      <c r="TYY12" s="52"/>
      <c r="TYZ12" s="52"/>
      <c r="TZA12" s="52"/>
      <c r="TZB12" s="52"/>
      <c r="TZC12" s="52"/>
      <c r="TZD12" s="52"/>
      <c r="TZE12" s="52"/>
      <c r="TZF12" s="52"/>
      <c r="TZG12" s="52"/>
      <c r="TZH12" s="52"/>
      <c r="TZI12" s="52"/>
      <c r="TZJ12" s="52"/>
      <c r="TZK12" s="52"/>
      <c r="TZL12" s="52"/>
      <c r="TZM12" s="52"/>
      <c r="TZN12" s="52"/>
      <c r="TZO12" s="52"/>
      <c r="TZP12" s="52"/>
      <c r="TZQ12" s="52"/>
      <c r="TZR12" s="52"/>
      <c r="TZS12" s="52"/>
      <c r="TZT12" s="52"/>
      <c r="TZU12" s="52"/>
      <c r="TZV12" s="52"/>
      <c r="TZW12" s="52"/>
      <c r="TZX12" s="52"/>
      <c r="TZY12" s="52"/>
      <c r="TZZ12" s="52"/>
      <c r="UAA12" s="52"/>
      <c r="UAB12" s="52"/>
      <c r="UAC12" s="52"/>
      <c r="UAD12" s="52"/>
      <c r="UAE12" s="52"/>
      <c r="UAF12" s="52"/>
      <c r="UAG12" s="52"/>
      <c r="UAH12" s="52"/>
      <c r="UAI12" s="52"/>
      <c r="UAJ12" s="52"/>
      <c r="UAK12" s="52"/>
      <c r="UAL12" s="52"/>
      <c r="UAM12" s="52"/>
      <c r="UAN12" s="52"/>
      <c r="UAO12" s="52"/>
      <c r="UAP12" s="52"/>
      <c r="UAQ12" s="52"/>
      <c r="UAR12" s="52"/>
      <c r="UAS12" s="52"/>
      <c r="UAT12" s="52"/>
      <c r="UAU12" s="52"/>
      <c r="UAV12" s="52"/>
      <c r="UAW12" s="52"/>
      <c r="UAX12" s="52"/>
      <c r="UAY12" s="52"/>
      <c r="UAZ12" s="52"/>
      <c r="UBA12" s="52"/>
      <c r="UBB12" s="52"/>
      <c r="UBC12" s="52"/>
      <c r="UBD12" s="52"/>
      <c r="UBE12" s="52"/>
      <c r="UBF12" s="52"/>
      <c r="UBG12" s="52"/>
      <c r="UBH12" s="52"/>
      <c r="UBI12" s="52"/>
      <c r="UBJ12" s="52"/>
      <c r="UBK12" s="52"/>
      <c r="UBL12" s="52"/>
      <c r="UBM12" s="52"/>
      <c r="UBN12" s="52"/>
      <c r="UBO12" s="52"/>
      <c r="UBP12" s="52"/>
      <c r="UBQ12" s="52"/>
      <c r="UBR12" s="52"/>
      <c r="UBS12" s="52"/>
      <c r="UBT12" s="52"/>
      <c r="UBU12" s="52"/>
      <c r="UBV12" s="52"/>
      <c r="UBW12" s="52"/>
      <c r="UBX12" s="52"/>
      <c r="UBY12" s="52"/>
      <c r="UBZ12" s="52"/>
      <c r="UCA12" s="52"/>
      <c r="UCB12" s="52"/>
      <c r="UCC12" s="52"/>
      <c r="UCD12" s="52"/>
      <c r="UCE12" s="52"/>
      <c r="UCF12" s="52"/>
      <c r="UCG12" s="52"/>
      <c r="UCH12" s="52"/>
      <c r="UCI12" s="52"/>
      <c r="UCJ12" s="52"/>
      <c r="UCK12" s="52"/>
      <c r="UCL12" s="52"/>
      <c r="UCM12" s="52"/>
      <c r="UCN12" s="52"/>
      <c r="UCO12" s="52"/>
      <c r="UCP12" s="52"/>
      <c r="UCQ12" s="52"/>
      <c r="UCR12" s="52"/>
      <c r="UCS12" s="52"/>
      <c r="UCT12" s="52"/>
      <c r="UCU12" s="52"/>
      <c r="UCV12" s="52"/>
      <c r="UCW12" s="52"/>
      <c r="UCX12" s="52"/>
      <c r="UCY12" s="52"/>
      <c r="UCZ12" s="52"/>
      <c r="UDA12" s="52"/>
      <c r="UDB12" s="52"/>
      <c r="UDC12" s="52"/>
      <c r="UDD12" s="52"/>
      <c r="UDE12" s="52"/>
      <c r="UDF12" s="52"/>
      <c r="UDG12" s="52"/>
      <c r="UDH12" s="52"/>
      <c r="UDI12" s="52"/>
      <c r="UDJ12" s="52"/>
      <c r="UDK12" s="52"/>
      <c r="UDL12" s="52"/>
      <c r="UDM12" s="52"/>
      <c r="UDN12" s="52"/>
      <c r="UDO12" s="52"/>
      <c r="UDP12" s="52"/>
      <c r="UDQ12" s="52"/>
      <c r="UDR12" s="52"/>
      <c r="UDS12" s="52"/>
      <c r="UDT12" s="52"/>
      <c r="UDU12" s="52"/>
      <c r="UDV12" s="52"/>
      <c r="UDW12" s="52"/>
      <c r="UDX12" s="52"/>
      <c r="UDY12" s="52"/>
      <c r="UDZ12" s="52"/>
      <c r="UEA12" s="52"/>
      <c r="UEB12" s="52"/>
      <c r="UEC12" s="52"/>
      <c r="UED12" s="52"/>
      <c r="UEE12" s="52"/>
      <c r="UEF12" s="52"/>
      <c r="UEG12" s="52"/>
      <c r="UEH12" s="52"/>
      <c r="UEI12" s="52"/>
      <c r="UEJ12" s="52"/>
      <c r="UEK12" s="52"/>
      <c r="UEL12" s="52"/>
      <c r="UEM12" s="52"/>
      <c r="UEN12" s="52"/>
      <c r="UEO12" s="52"/>
      <c r="UEP12" s="52"/>
      <c r="UEQ12" s="52"/>
      <c r="UER12" s="52"/>
      <c r="UES12" s="52"/>
      <c r="UET12" s="52"/>
      <c r="UEU12" s="52"/>
      <c r="UEV12" s="52"/>
      <c r="UEW12" s="52"/>
      <c r="UEX12" s="52"/>
      <c r="UEY12" s="52"/>
      <c r="UEZ12" s="52"/>
      <c r="UFA12" s="52"/>
      <c r="UFB12" s="52"/>
      <c r="UFC12" s="52"/>
      <c r="UFD12" s="52"/>
      <c r="UFE12" s="52"/>
      <c r="UFF12" s="52"/>
      <c r="UFG12" s="52"/>
      <c r="UFH12" s="52"/>
      <c r="UFI12" s="52"/>
      <c r="UFJ12" s="52"/>
      <c r="UFK12" s="52"/>
      <c r="UFL12" s="52"/>
      <c r="UFM12" s="52"/>
      <c r="UFN12" s="52"/>
      <c r="UFO12" s="52"/>
      <c r="UFP12" s="52"/>
      <c r="UFQ12" s="52"/>
      <c r="UFR12" s="52"/>
      <c r="UFS12" s="52"/>
      <c r="UFT12" s="52"/>
      <c r="UFU12" s="52"/>
      <c r="UFV12" s="52"/>
      <c r="UFW12" s="52"/>
      <c r="UFX12" s="52"/>
      <c r="UFY12" s="52"/>
      <c r="UFZ12" s="52"/>
      <c r="UGA12" s="52"/>
      <c r="UGB12" s="52"/>
      <c r="UGC12" s="52"/>
      <c r="UGD12" s="52"/>
      <c r="UGE12" s="52"/>
      <c r="UGF12" s="52"/>
      <c r="UGG12" s="52"/>
      <c r="UGH12" s="52"/>
      <c r="UGI12" s="52"/>
      <c r="UGJ12" s="52"/>
      <c r="UGK12" s="52"/>
      <c r="UGL12" s="52"/>
      <c r="UGM12" s="52"/>
      <c r="UGN12" s="52"/>
      <c r="UGO12" s="52"/>
      <c r="UGP12" s="52"/>
      <c r="UGQ12" s="52"/>
      <c r="UGR12" s="52"/>
      <c r="UGS12" s="52"/>
      <c r="UGT12" s="52"/>
      <c r="UGU12" s="52"/>
      <c r="UGV12" s="52"/>
      <c r="UGW12" s="52"/>
      <c r="UGX12" s="52"/>
      <c r="UGY12" s="52"/>
      <c r="UGZ12" s="52"/>
      <c r="UHA12" s="52"/>
      <c r="UHB12" s="52"/>
      <c r="UHC12" s="52"/>
      <c r="UHD12" s="52"/>
      <c r="UHE12" s="52"/>
      <c r="UHF12" s="52"/>
      <c r="UHG12" s="52"/>
      <c r="UHH12" s="52"/>
      <c r="UHI12" s="52"/>
      <c r="UHJ12" s="52"/>
      <c r="UHK12" s="52"/>
      <c r="UHL12" s="52"/>
      <c r="UHM12" s="52"/>
      <c r="UHN12" s="52"/>
      <c r="UHO12" s="52"/>
      <c r="UHP12" s="52"/>
      <c r="UHQ12" s="52"/>
      <c r="UHR12" s="52"/>
      <c r="UHS12" s="52"/>
      <c r="UHT12" s="52"/>
      <c r="UHU12" s="52"/>
      <c r="UHV12" s="52"/>
      <c r="UHW12" s="52"/>
      <c r="UHX12" s="52"/>
      <c r="UHY12" s="52"/>
      <c r="UHZ12" s="52"/>
      <c r="UIA12" s="52"/>
      <c r="UIB12" s="52"/>
      <c r="UIC12" s="52"/>
      <c r="UID12" s="52"/>
      <c r="UIE12" s="52"/>
      <c r="UIF12" s="52"/>
      <c r="UIG12" s="52"/>
      <c r="UIH12" s="52"/>
      <c r="UII12" s="52"/>
      <c r="UIJ12" s="52"/>
      <c r="UIK12" s="52"/>
      <c r="UIL12" s="52"/>
      <c r="UIM12" s="52"/>
      <c r="UIN12" s="52"/>
      <c r="UIO12" s="52"/>
      <c r="UIP12" s="52"/>
      <c r="UIQ12" s="52"/>
      <c r="UIR12" s="52"/>
      <c r="UIS12" s="52"/>
      <c r="UIT12" s="52"/>
      <c r="UIU12" s="52"/>
      <c r="UIV12" s="52"/>
      <c r="UIW12" s="52"/>
      <c r="UIX12" s="52"/>
      <c r="UIY12" s="52"/>
      <c r="UIZ12" s="52"/>
      <c r="UJA12" s="52"/>
      <c r="UJB12" s="52"/>
      <c r="UJC12" s="52"/>
      <c r="UJD12" s="52"/>
      <c r="UJE12" s="52"/>
      <c r="UJF12" s="52"/>
      <c r="UJG12" s="52"/>
      <c r="UJH12" s="52"/>
      <c r="UJI12" s="52"/>
      <c r="UJJ12" s="52"/>
      <c r="UJK12" s="52"/>
      <c r="UJL12" s="52"/>
      <c r="UJM12" s="52"/>
      <c r="UJN12" s="52"/>
      <c r="UJO12" s="52"/>
      <c r="UJP12" s="52"/>
      <c r="UJQ12" s="52"/>
      <c r="UJR12" s="52"/>
      <c r="UJS12" s="52"/>
      <c r="UJT12" s="52"/>
      <c r="UJU12" s="52"/>
      <c r="UJV12" s="52"/>
      <c r="UJW12" s="52"/>
      <c r="UJX12" s="52"/>
      <c r="UJY12" s="52"/>
      <c r="UJZ12" s="52"/>
      <c r="UKA12" s="52"/>
      <c r="UKB12" s="52"/>
      <c r="UKC12" s="52"/>
      <c r="UKD12" s="52"/>
      <c r="UKE12" s="52"/>
      <c r="UKF12" s="52"/>
      <c r="UKG12" s="52"/>
      <c r="UKH12" s="52"/>
      <c r="UKI12" s="52"/>
      <c r="UKJ12" s="52"/>
      <c r="UKK12" s="52"/>
      <c r="UKL12" s="52"/>
      <c r="UKM12" s="52"/>
      <c r="UKN12" s="52"/>
      <c r="UKO12" s="52"/>
      <c r="UKP12" s="52"/>
      <c r="UKQ12" s="52"/>
      <c r="UKR12" s="52"/>
      <c r="UKS12" s="52"/>
      <c r="UKT12" s="52"/>
      <c r="UKU12" s="52"/>
      <c r="UKV12" s="52"/>
      <c r="UKW12" s="52"/>
      <c r="UKX12" s="52"/>
      <c r="UKY12" s="52"/>
      <c r="UKZ12" s="52"/>
      <c r="ULA12" s="52"/>
      <c r="ULB12" s="52"/>
      <c r="ULC12" s="52"/>
      <c r="ULD12" s="52"/>
      <c r="ULE12" s="52"/>
      <c r="ULF12" s="52"/>
      <c r="ULG12" s="52"/>
      <c r="ULH12" s="52"/>
      <c r="ULI12" s="52"/>
      <c r="ULJ12" s="52"/>
      <c r="ULK12" s="52"/>
      <c r="ULL12" s="52"/>
      <c r="ULM12" s="52"/>
      <c r="ULN12" s="52"/>
      <c r="ULO12" s="52"/>
      <c r="ULP12" s="52"/>
      <c r="ULQ12" s="52"/>
      <c r="ULR12" s="52"/>
      <c r="ULS12" s="52"/>
      <c r="ULT12" s="52"/>
      <c r="ULU12" s="52"/>
      <c r="ULV12" s="52"/>
      <c r="ULW12" s="52"/>
      <c r="ULX12" s="52"/>
      <c r="ULY12" s="52"/>
      <c r="ULZ12" s="52"/>
      <c r="UMA12" s="52"/>
      <c r="UMB12" s="52"/>
      <c r="UMC12" s="52"/>
      <c r="UMD12" s="52"/>
      <c r="UME12" s="52"/>
      <c r="UMF12" s="52"/>
      <c r="UMG12" s="52"/>
      <c r="UMH12" s="52"/>
      <c r="UMI12" s="52"/>
      <c r="UMJ12" s="52"/>
      <c r="UMK12" s="52"/>
      <c r="UML12" s="52"/>
      <c r="UMM12" s="52"/>
      <c r="UMN12" s="52"/>
      <c r="UMO12" s="52"/>
      <c r="UMP12" s="52"/>
      <c r="UMQ12" s="52"/>
      <c r="UMR12" s="52"/>
      <c r="UMS12" s="52"/>
      <c r="UMT12" s="52"/>
      <c r="UMU12" s="52"/>
      <c r="UMV12" s="52"/>
      <c r="UMW12" s="52"/>
      <c r="UMX12" s="52"/>
      <c r="UMY12" s="52"/>
      <c r="UMZ12" s="52"/>
      <c r="UNA12" s="52"/>
      <c r="UNB12" s="52"/>
      <c r="UNC12" s="52"/>
      <c r="UND12" s="52"/>
      <c r="UNE12" s="52"/>
      <c r="UNF12" s="52"/>
      <c r="UNG12" s="52"/>
      <c r="UNH12" s="52"/>
      <c r="UNI12" s="52"/>
      <c r="UNJ12" s="52"/>
      <c r="UNK12" s="52"/>
      <c r="UNL12" s="52"/>
      <c r="UNM12" s="52"/>
      <c r="UNN12" s="52"/>
      <c r="UNO12" s="52"/>
      <c r="UNP12" s="52"/>
      <c r="UNQ12" s="52"/>
      <c r="UNR12" s="52"/>
      <c r="UNS12" s="52"/>
      <c r="UNT12" s="52"/>
      <c r="UNU12" s="52"/>
      <c r="UNV12" s="52"/>
      <c r="UNW12" s="52"/>
      <c r="UNX12" s="52"/>
      <c r="UNY12" s="52"/>
      <c r="UNZ12" s="52"/>
      <c r="UOA12" s="52"/>
      <c r="UOB12" s="52"/>
      <c r="UOC12" s="52"/>
      <c r="UOD12" s="52"/>
      <c r="UOE12" s="52"/>
      <c r="UOF12" s="52"/>
      <c r="UOG12" s="52"/>
      <c r="UOH12" s="52"/>
      <c r="UOI12" s="52"/>
      <c r="UOJ12" s="52"/>
      <c r="UOK12" s="52"/>
      <c r="UOL12" s="52"/>
      <c r="UOM12" s="52"/>
      <c r="UON12" s="52"/>
      <c r="UOO12" s="52"/>
      <c r="UOP12" s="52"/>
      <c r="UOQ12" s="52"/>
      <c r="UOR12" s="52"/>
      <c r="UOS12" s="52"/>
      <c r="UOT12" s="52"/>
      <c r="UOU12" s="52"/>
      <c r="UOV12" s="52"/>
      <c r="UOW12" s="52"/>
      <c r="UOX12" s="52"/>
      <c r="UOY12" s="52"/>
      <c r="UOZ12" s="52"/>
      <c r="UPA12" s="52"/>
      <c r="UPB12" s="52"/>
      <c r="UPC12" s="52"/>
      <c r="UPD12" s="52"/>
      <c r="UPE12" s="52"/>
      <c r="UPF12" s="52"/>
      <c r="UPG12" s="52"/>
      <c r="UPH12" s="52"/>
      <c r="UPI12" s="52"/>
      <c r="UPJ12" s="52"/>
      <c r="UPK12" s="52"/>
      <c r="UPL12" s="52"/>
      <c r="UPM12" s="52"/>
      <c r="UPN12" s="52"/>
      <c r="UPO12" s="52"/>
      <c r="UPP12" s="52"/>
      <c r="UPQ12" s="52"/>
      <c r="UPR12" s="52"/>
      <c r="UPS12" s="52"/>
      <c r="UPT12" s="52"/>
      <c r="UPU12" s="52"/>
      <c r="UPV12" s="52"/>
      <c r="UPW12" s="52"/>
      <c r="UPX12" s="52"/>
      <c r="UPY12" s="52"/>
      <c r="UPZ12" s="52"/>
      <c r="UQA12" s="52"/>
      <c r="UQB12" s="52"/>
      <c r="UQC12" s="52"/>
      <c r="UQD12" s="52"/>
      <c r="UQE12" s="52"/>
      <c r="UQF12" s="52"/>
      <c r="UQG12" s="52"/>
      <c r="UQH12" s="52"/>
      <c r="UQI12" s="52"/>
      <c r="UQJ12" s="52"/>
      <c r="UQK12" s="52"/>
      <c r="UQL12" s="52"/>
      <c r="UQM12" s="52"/>
      <c r="UQN12" s="52"/>
      <c r="UQO12" s="52"/>
      <c r="UQP12" s="52"/>
      <c r="UQQ12" s="52"/>
      <c r="UQR12" s="52"/>
      <c r="UQS12" s="52"/>
      <c r="UQT12" s="52"/>
      <c r="UQU12" s="52"/>
      <c r="UQV12" s="52"/>
      <c r="UQW12" s="52"/>
      <c r="UQX12" s="52"/>
      <c r="UQY12" s="52"/>
      <c r="UQZ12" s="52"/>
      <c r="URA12" s="52"/>
      <c r="URB12" s="52"/>
      <c r="URC12" s="52"/>
      <c r="URD12" s="52"/>
      <c r="URE12" s="52"/>
      <c r="URF12" s="52"/>
      <c r="URG12" s="52"/>
      <c r="URH12" s="52"/>
      <c r="URI12" s="52"/>
      <c r="URJ12" s="52"/>
      <c r="URK12" s="52"/>
      <c r="URL12" s="52"/>
      <c r="URM12" s="52"/>
      <c r="URN12" s="52"/>
      <c r="URO12" s="52"/>
      <c r="URP12" s="52"/>
      <c r="URQ12" s="52"/>
      <c r="URR12" s="52"/>
      <c r="URS12" s="52"/>
      <c r="URT12" s="52"/>
      <c r="URU12" s="52"/>
      <c r="URV12" s="52"/>
      <c r="URW12" s="52"/>
      <c r="URX12" s="52"/>
      <c r="URY12" s="52"/>
      <c r="URZ12" s="52"/>
      <c r="USA12" s="52"/>
      <c r="USB12" s="52"/>
      <c r="USC12" s="52"/>
      <c r="USD12" s="52"/>
      <c r="USE12" s="52"/>
      <c r="USF12" s="52"/>
      <c r="USG12" s="52"/>
      <c r="USH12" s="52"/>
      <c r="USI12" s="52"/>
      <c r="USJ12" s="52"/>
      <c r="USK12" s="52"/>
      <c r="USL12" s="52"/>
      <c r="USM12" s="52"/>
      <c r="USN12" s="52"/>
      <c r="USO12" s="52"/>
      <c r="USP12" s="52"/>
      <c r="USQ12" s="52"/>
      <c r="USR12" s="52"/>
      <c r="USS12" s="52"/>
      <c r="UST12" s="52"/>
      <c r="USU12" s="52"/>
      <c r="USV12" s="52"/>
      <c r="USW12" s="52"/>
      <c r="USX12" s="52"/>
      <c r="USY12" s="52"/>
      <c r="USZ12" s="52"/>
      <c r="UTA12" s="52"/>
      <c r="UTB12" s="52"/>
      <c r="UTC12" s="52"/>
      <c r="UTD12" s="52"/>
      <c r="UTE12" s="52"/>
      <c r="UTF12" s="52"/>
      <c r="UTG12" s="52"/>
      <c r="UTH12" s="52"/>
      <c r="UTI12" s="52"/>
      <c r="UTJ12" s="52"/>
      <c r="UTK12" s="52"/>
      <c r="UTL12" s="52"/>
      <c r="UTM12" s="52"/>
      <c r="UTN12" s="52"/>
      <c r="UTO12" s="52"/>
      <c r="UTP12" s="52"/>
      <c r="UTQ12" s="52"/>
      <c r="UTR12" s="52"/>
      <c r="UTS12" s="52"/>
      <c r="UTT12" s="52"/>
      <c r="UTU12" s="52"/>
      <c r="UTV12" s="52"/>
      <c r="UTW12" s="52"/>
      <c r="UTX12" s="52"/>
      <c r="UTY12" s="52"/>
      <c r="UTZ12" s="52"/>
      <c r="UUA12" s="52"/>
      <c r="UUB12" s="52"/>
      <c r="UUC12" s="52"/>
      <c r="UUD12" s="52"/>
      <c r="UUE12" s="52"/>
      <c r="UUF12" s="52"/>
      <c r="UUG12" s="52"/>
      <c r="UUH12" s="52"/>
      <c r="UUI12" s="52"/>
      <c r="UUJ12" s="52"/>
      <c r="UUK12" s="52"/>
      <c r="UUL12" s="52"/>
      <c r="UUM12" s="52"/>
      <c r="UUN12" s="52"/>
      <c r="UUO12" s="52"/>
      <c r="UUP12" s="52"/>
      <c r="UUQ12" s="52"/>
      <c r="UUR12" s="52"/>
      <c r="UUS12" s="52"/>
      <c r="UUT12" s="52"/>
      <c r="UUU12" s="52"/>
      <c r="UUV12" s="52"/>
      <c r="UUW12" s="52"/>
      <c r="UUX12" s="52"/>
      <c r="UUY12" s="52"/>
      <c r="UUZ12" s="52"/>
      <c r="UVA12" s="52"/>
      <c r="UVB12" s="52"/>
      <c r="UVC12" s="52"/>
      <c r="UVD12" s="52"/>
      <c r="UVE12" s="52"/>
      <c r="UVF12" s="52"/>
      <c r="UVG12" s="52"/>
      <c r="UVH12" s="52"/>
      <c r="UVI12" s="52"/>
      <c r="UVJ12" s="52"/>
      <c r="UVK12" s="52"/>
      <c r="UVL12" s="52"/>
      <c r="UVM12" s="52"/>
      <c r="UVN12" s="52"/>
      <c r="UVO12" s="52"/>
      <c r="UVP12" s="52"/>
      <c r="UVQ12" s="52"/>
      <c r="UVR12" s="52"/>
      <c r="UVS12" s="52"/>
      <c r="UVT12" s="52"/>
      <c r="UVU12" s="52"/>
      <c r="UVV12" s="52"/>
      <c r="UVW12" s="52"/>
      <c r="UVX12" s="52"/>
      <c r="UVY12" s="52"/>
      <c r="UVZ12" s="52"/>
      <c r="UWA12" s="52"/>
      <c r="UWB12" s="52"/>
      <c r="UWC12" s="52"/>
      <c r="UWD12" s="52"/>
      <c r="UWE12" s="52"/>
      <c r="UWF12" s="52"/>
      <c r="UWG12" s="52"/>
      <c r="UWH12" s="52"/>
      <c r="UWI12" s="52"/>
      <c r="UWJ12" s="52"/>
      <c r="UWK12" s="52"/>
      <c r="UWL12" s="52"/>
      <c r="UWM12" s="52"/>
      <c r="UWN12" s="52"/>
      <c r="UWO12" s="52"/>
      <c r="UWP12" s="52"/>
      <c r="UWQ12" s="52"/>
      <c r="UWR12" s="52"/>
      <c r="UWS12" s="52"/>
      <c r="UWT12" s="52"/>
      <c r="UWU12" s="52"/>
      <c r="UWV12" s="52"/>
      <c r="UWW12" s="52"/>
      <c r="UWX12" s="52"/>
      <c r="UWY12" s="52"/>
      <c r="UWZ12" s="52"/>
      <c r="UXA12" s="52"/>
      <c r="UXB12" s="52"/>
      <c r="UXC12" s="52"/>
      <c r="UXD12" s="52"/>
      <c r="UXE12" s="52"/>
      <c r="UXF12" s="52"/>
      <c r="UXG12" s="52"/>
      <c r="UXH12" s="52"/>
      <c r="UXI12" s="52"/>
      <c r="UXJ12" s="52"/>
      <c r="UXK12" s="52"/>
      <c r="UXL12" s="52"/>
      <c r="UXM12" s="52"/>
      <c r="UXN12" s="52"/>
      <c r="UXO12" s="52"/>
      <c r="UXP12" s="52"/>
      <c r="UXQ12" s="52"/>
      <c r="UXR12" s="52"/>
      <c r="UXS12" s="52"/>
      <c r="UXT12" s="52"/>
      <c r="UXU12" s="52"/>
      <c r="UXV12" s="52"/>
      <c r="UXW12" s="52"/>
      <c r="UXX12" s="52"/>
      <c r="UXY12" s="52"/>
      <c r="UXZ12" s="52"/>
      <c r="UYA12" s="52"/>
      <c r="UYB12" s="52"/>
      <c r="UYC12" s="52"/>
      <c r="UYD12" s="52"/>
      <c r="UYE12" s="52"/>
      <c r="UYF12" s="52"/>
      <c r="UYG12" s="52"/>
      <c r="UYH12" s="52"/>
      <c r="UYI12" s="52"/>
      <c r="UYJ12" s="52"/>
      <c r="UYK12" s="52"/>
      <c r="UYL12" s="52"/>
      <c r="UYM12" s="52"/>
      <c r="UYN12" s="52"/>
      <c r="UYO12" s="52"/>
      <c r="UYP12" s="52"/>
      <c r="UYQ12" s="52"/>
      <c r="UYR12" s="52"/>
      <c r="UYS12" s="52"/>
      <c r="UYT12" s="52"/>
      <c r="UYU12" s="52"/>
      <c r="UYV12" s="52"/>
      <c r="UYW12" s="52"/>
      <c r="UYX12" s="52"/>
      <c r="UYY12" s="52"/>
      <c r="UYZ12" s="52"/>
      <c r="UZA12" s="52"/>
      <c r="UZB12" s="52"/>
      <c r="UZC12" s="52"/>
      <c r="UZD12" s="52"/>
      <c r="UZE12" s="52"/>
      <c r="UZF12" s="52"/>
      <c r="UZG12" s="52"/>
      <c r="UZH12" s="52"/>
      <c r="UZI12" s="52"/>
      <c r="UZJ12" s="52"/>
      <c r="UZK12" s="52"/>
      <c r="UZL12" s="52"/>
      <c r="UZM12" s="52"/>
      <c r="UZN12" s="52"/>
      <c r="UZO12" s="52"/>
      <c r="UZP12" s="52"/>
      <c r="UZQ12" s="52"/>
      <c r="UZR12" s="52"/>
      <c r="UZS12" s="52"/>
      <c r="UZT12" s="52"/>
      <c r="UZU12" s="52"/>
      <c r="UZV12" s="52"/>
      <c r="UZW12" s="52"/>
      <c r="UZX12" s="52"/>
      <c r="UZY12" s="52"/>
      <c r="UZZ12" s="52"/>
      <c r="VAA12" s="52"/>
      <c r="VAB12" s="52"/>
      <c r="VAC12" s="52"/>
      <c r="VAD12" s="52"/>
      <c r="VAE12" s="52"/>
      <c r="VAF12" s="52"/>
      <c r="VAG12" s="52"/>
      <c r="VAH12" s="52"/>
      <c r="VAI12" s="52"/>
      <c r="VAJ12" s="52"/>
      <c r="VAK12" s="52"/>
      <c r="VAL12" s="52"/>
      <c r="VAM12" s="52"/>
      <c r="VAN12" s="52"/>
      <c r="VAO12" s="52"/>
      <c r="VAP12" s="52"/>
      <c r="VAQ12" s="52"/>
      <c r="VAR12" s="52"/>
      <c r="VAS12" s="52"/>
      <c r="VAT12" s="52"/>
      <c r="VAU12" s="52"/>
      <c r="VAV12" s="52"/>
      <c r="VAW12" s="52"/>
      <c r="VAX12" s="52"/>
      <c r="VAY12" s="52"/>
      <c r="VAZ12" s="52"/>
      <c r="VBA12" s="52"/>
      <c r="VBB12" s="52"/>
      <c r="VBC12" s="52"/>
      <c r="VBD12" s="52"/>
      <c r="VBE12" s="52"/>
      <c r="VBF12" s="52"/>
      <c r="VBG12" s="52"/>
      <c r="VBH12" s="52"/>
      <c r="VBI12" s="52"/>
      <c r="VBJ12" s="52"/>
      <c r="VBK12" s="52"/>
      <c r="VBL12" s="52"/>
      <c r="VBM12" s="52"/>
      <c r="VBN12" s="52"/>
      <c r="VBO12" s="52"/>
      <c r="VBP12" s="52"/>
      <c r="VBQ12" s="52"/>
      <c r="VBR12" s="52"/>
      <c r="VBS12" s="52"/>
      <c r="VBT12" s="52"/>
      <c r="VBU12" s="52"/>
      <c r="VBV12" s="52"/>
      <c r="VBW12" s="52"/>
      <c r="VBX12" s="52"/>
      <c r="VBY12" s="52"/>
      <c r="VBZ12" s="52"/>
      <c r="VCA12" s="52"/>
      <c r="VCB12" s="52"/>
      <c r="VCC12" s="52"/>
      <c r="VCD12" s="52"/>
      <c r="VCE12" s="52"/>
      <c r="VCF12" s="52"/>
      <c r="VCG12" s="52"/>
      <c r="VCH12" s="52"/>
      <c r="VCI12" s="52"/>
      <c r="VCJ12" s="52"/>
      <c r="VCK12" s="52"/>
      <c r="VCL12" s="52"/>
      <c r="VCM12" s="52"/>
      <c r="VCN12" s="52"/>
      <c r="VCO12" s="52"/>
      <c r="VCP12" s="52"/>
      <c r="VCQ12" s="52"/>
      <c r="VCR12" s="52"/>
      <c r="VCS12" s="52"/>
      <c r="VCT12" s="52"/>
      <c r="VCU12" s="52"/>
      <c r="VCV12" s="52"/>
      <c r="VCW12" s="52"/>
      <c r="VCX12" s="52"/>
      <c r="VCY12" s="52"/>
      <c r="VCZ12" s="52"/>
      <c r="VDA12" s="52"/>
      <c r="VDB12" s="52"/>
      <c r="VDC12" s="52"/>
      <c r="VDD12" s="52"/>
      <c r="VDE12" s="52"/>
      <c r="VDF12" s="52"/>
      <c r="VDG12" s="52"/>
      <c r="VDH12" s="52"/>
      <c r="VDI12" s="52"/>
      <c r="VDJ12" s="52"/>
      <c r="VDK12" s="52"/>
      <c r="VDL12" s="52"/>
      <c r="VDM12" s="52"/>
      <c r="VDN12" s="52"/>
      <c r="VDO12" s="52"/>
      <c r="VDP12" s="52"/>
      <c r="VDQ12" s="52"/>
      <c r="VDR12" s="52"/>
      <c r="VDS12" s="52"/>
      <c r="VDT12" s="52"/>
      <c r="VDU12" s="52"/>
      <c r="VDV12" s="52"/>
      <c r="VDW12" s="52"/>
      <c r="VDX12" s="52"/>
      <c r="VDY12" s="52"/>
      <c r="VDZ12" s="52"/>
      <c r="VEA12" s="52"/>
      <c r="VEB12" s="52"/>
      <c r="VEC12" s="52"/>
      <c r="VED12" s="52"/>
      <c r="VEE12" s="52"/>
      <c r="VEF12" s="52"/>
      <c r="VEG12" s="52"/>
      <c r="VEH12" s="52"/>
      <c r="VEI12" s="52"/>
      <c r="VEJ12" s="52"/>
      <c r="VEK12" s="52"/>
      <c r="VEL12" s="52"/>
      <c r="VEM12" s="52"/>
      <c r="VEN12" s="52"/>
      <c r="VEO12" s="52"/>
      <c r="VEP12" s="52"/>
      <c r="VEQ12" s="52"/>
      <c r="VER12" s="52"/>
      <c r="VES12" s="52"/>
      <c r="VET12" s="52"/>
      <c r="VEU12" s="52"/>
      <c r="VEV12" s="52"/>
      <c r="VEW12" s="52"/>
      <c r="VEX12" s="52"/>
      <c r="VEY12" s="52"/>
      <c r="VEZ12" s="52"/>
      <c r="VFA12" s="52"/>
      <c r="VFB12" s="52"/>
      <c r="VFC12" s="52"/>
      <c r="VFD12" s="52"/>
      <c r="VFE12" s="52"/>
      <c r="VFF12" s="52"/>
      <c r="VFG12" s="52"/>
      <c r="VFH12" s="52"/>
      <c r="VFI12" s="52"/>
      <c r="VFJ12" s="52"/>
      <c r="VFK12" s="52"/>
      <c r="VFL12" s="52"/>
      <c r="VFM12" s="52"/>
      <c r="VFN12" s="52"/>
      <c r="VFO12" s="52"/>
      <c r="VFP12" s="52"/>
      <c r="VFQ12" s="52"/>
      <c r="VFR12" s="52"/>
      <c r="VFS12" s="52"/>
      <c r="VFT12" s="52"/>
      <c r="VFU12" s="52"/>
      <c r="VFV12" s="52"/>
      <c r="VFW12" s="52"/>
      <c r="VFX12" s="52"/>
      <c r="VFY12" s="52"/>
      <c r="VFZ12" s="52"/>
      <c r="VGA12" s="52"/>
      <c r="VGB12" s="52"/>
      <c r="VGC12" s="52"/>
      <c r="VGD12" s="52"/>
      <c r="VGE12" s="52"/>
      <c r="VGF12" s="52"/>
      <c r="VGG12" s="52"/>
      <c r="VGH12" s="52"/>
      <c r="VGI12" s="52"/>
      <c r="VGJ12" s="52"/>
      <c r="VGK12" s="52"/>
      <c r="VGL12" s="52"/>
      <c r="VGM12" s="52"/>
      <c r="VGN12" s="52"/>
      <c r="VGO12" s="52"/>
      <c r="VGP12" s="52"/>
      <c r="VGQ12" s="52"/>
      <c r="VGR12" s="52"/>
      <c r="VGS12" s="52"/>
      <c r="VGT12" s="52"/>
      <c r="VGU12" s="52"/>
      <c r="VGV12" s="52"/>
      <c r="VGW12" s="52"/>
      <c r="VGX12" s="52"/>
      <c r="VGY12" s="52"/>
      <c r="VGZ12" s="52"/>
      <c r="VHA12" s="52"/>
      <c r="VHB12" s="52"/>
      <c r="VHC12" s="52"/>
      <c r="VHD12" s="52"/>
      <c r="VHE12" s="52"/>
      <c r="VHF12" s="52"/>
      <c r="VHG12" s="52"/>
      <c r="VHH12" s="52"/>
      <c r="VHI12" s="52"/>
      <c r="VHJ12" s="52"/>
      <c r="VHK12" s="52"/>
      <c r="VHL12" s="52"/>
      <c r="VHM12" s="52"/>
      <c r="VHN12" s="52"/>
      <c r="VHO12" s="52"/>
      <c r="VHP12" s="52"/>
      <c r="VHQ12" s="52"/>
      <c r="VHR12" s="52"/>
      <c r="VHS12" s="52"/>
      <c r="VHT12" s="52"/>
      <c r="VHU12" s="52"/>
      <c r="VHV12" s="52"/>
      <c r="VHW12" s="52"/>
      <c r="VHX12" s="52"/>
      <c r="VHY12" s="52"/>
      <c r="VHZ12" s="52"/>
      <c r="VIA12" s="52"/>
      <c r="VIB12" s="52"/>
      <c r="VIC12" s="52"/>
      <c r="VID12" s="52"/>
      <c r="VIE12" s="52"/>
      <c r="VIF12" s="52"/>
      <c r="VIG12" s="52"/>
      <c r="VIH12" s="52"/>
      <c r="VII12" s="52"/>
      <c r="VIJ12" s="52"/>
      <c r="VIK12" s="52"/>
      <c r="VIL12" s="52"/>
      <c r="VIM12" s="52"/>
      <c r="VIN12" s="52"/>
      <c r="VIO12" s="52"/>
      <c r="VIP12" s="52"/>
      <c r="VIQ12" s="52"/>
      <c r="VIR12" s="52"/>
      <c r="VIS12" s="52"/>
      <c r="VIT12" s="52"/>
      <c r="VIU12" s="52"/>
      <c r="VIV12" s="52"/>
      <c r="VIW12" s="52"/>
      <c r="VIX12" s="52"/>
      <c r="VIY12" s="52"/>
      <c r="VIZ12" s="52"/>
      <c r="VJA12" s="52"/>
      <c r="VJB12" s="52"/>
      <c r="VJC12" s="52"/>
      <c r="VJD12" s="52"/>
      <c r="VJE12" s="52"/>
      <c r="VJF12" s="52"/>
      <c r="VJG12" s="52"/>
      <c r="VJH12" s="52"/>
      <c r="VJI12" s="52"/>
      <c r="VJJ12" s="52"/>
      <c r="VJK12" s="52"/>
      <c r="VJL12" s="52"/>
      <c r="VJM12" s="52"/>
      <c r="VJN12" s="52"/>
      <c r="VJO12" s="52"/>
      <c r="VJP12" s="52"/>
      <c r="VJQ12" s="52"/>
      <c r="VJR12" s="52"/>
      <c r="VJS12" s="52"/>
      <c r="VJT12" s="52"/>
      <c r="VJU12" s="52"/>
      <c r="VJV12" s="52"/>
      <c r="VJW12" s="52"/>
      <c r="VJX12" s="52"/>
      <c r="VJY12" s="52"/>
      <c r="VJZ12" s="52"/>
      <c r="VKA12" s="52"/>
      <c r="VKB12" s="52"/>
      <c r="VKC12" s="52"/>
      <c r="VKD12" s="52"/>
      <c r="VKE12" s="52"/>
      <c r="VKF12" s="52"/>
      <c r="VKG12" s="52"/>
      <c r="VKH12" s="52"/>
      <c r="VKI12" s="52"/>
      <c r="VKJ12" s="52"/>
      <c r="VKK12" s="52"/>
      <c r="VKL12" s="52"/>
      <c r="VKM12" s="52"/>
      <c r="VKN12" s="52"/>
      <c r="VKO12" s="52"/>
      <c r="VKP12" s="52"/>
      <c r="VKQ12" s="52"/>
      <c r="VKR12" s="52"/>
      <c r="VKS12" s="52"/>
      <c r="VKT12" s="52"/>
      <c r="VKU12" s="52"/>
      <c r="VKV12" s="52"/>
      <c r="VKW12" s="52"/>
      <c r="VKX12" s="52"/>
      <c r="VKY12" s="52"/>
      <c r="VKZ12" s="52"/>
      <c r="VLA12" s="52"/>
      <c r="VLB12" s="52"/>
      <c r="VLC12" s="52"/>
      <c r="VLD12" s="52"/>
      <c r="VLE12" s="52"/>
      <c r="VLF12" s="52"/>
      <c r="VLG12" s="52"/>
      <c r="VLH12" s="52"/>
      <c r="VLI12" s="52"/>
      <c r="VLJ12" s="52"/>
      <c r="VLK12" s="52"/>
      <c r="VLL12" s="52"/>
      <c r="VLM12" s="52"/>
      <c r="VLN12" s="52"/>
      <c r="VLO12" s="52"/>
      <c r="VLP12" s="52"/>
      <c r="VLQ12" s="52"/>
      <c r="VLR12" s="52"/>
      <c r="VLS12" s="52"/>
      <c r="VLT12" s="52"/>
      <c r="VLU12" s="52"/>
      <c r="VLV12" s="52"/>
      <c r="VLW12" s="52"/>
      <c r="VLX12" s="52"/>
      <c r="VLY12" s="52"/>
      <c r="VLZ12" s="52"/>
      <c r="VMA12" s="52"/>
      <c r="VMB12" s="52"/>
      <c r="VMC12" s="52"/>
      <c r="VMD12" s="52"/>
      <c r="VME12" s="52"/>
      <c r="VMF12" s="52"/>
      <c r="VMG12" s="52"/>
      <c r="VMH12" s="52"/>
      <c r="VMI12" s="52"/>
      <c r="VMJ12" s="52"/>
      <c r="VMK12" s="52"/>
      <c r="VML12" s="52"/>
      <c r="VMM12" s="52"/>
      <c r="VMN12" s="52"/>
      <c r="VMO12" s="52"/>
      <c r="VMP12" s="52"/>
      <c r="VMQ12" s="52"/>
      <c r="VMR12" s="52"/>
      <c r="VMS12" s="52"/>
      <c r="VMT12" s="52"/>
      <c r="VMU12" s="52"/>
      <c r="VMV12" s="52"/>
      <c r="VMW12" s="52"/>
      <c r="VMX12" s="52"/>
      <c r="VMY12" s="52"/>
      <c r="VMZ12" s="52"/>
      <c r="VNA12" s="52"/>
      <c r="VNB12" s="52"/>
      <c r="VNC12" s="52"/>
      <c r="VND12" s="52"/>
      <c r="VNE12" s="52"/>
      <c r="VNF12" s="52"/>
      <c r="VNG12" s="52"/>
      <c r="VNH12" s="52"/>
      <c r="VNI12" s="52"/>
      <c r="VNJ12" s="52"/>
      <c r="VNK12" s="52"/>
      <c r="VNL12" s="52"/>
      <c r="VNM12" s="52"/>
      <c r="VNN12" s="52"/>
      <c r="VNO12" s="52"/>
      <c r="VNP12" s="52"/>
      <c r="VNQ12" s="52"/>
      <c r="VNR12" s="52"/>
      <c r="VNS12" s="52"/>
      <c r="VNT12" s="52"/>
      <c r="VNU12" s="52"/>
      <c r="VNV12" s="52"/>
      <c r="VNW12" s="52"/>
      <c r="VNX12" s="52"/>
      <c r="VNY12" s="52"/>
      <c r="VNZ12" s="52"/>
      <c r="VOA12" s="52"/>
      <c r="VOB12" s="52"/>
      <c r="VOC12" s="52"/>
      <c r="VOD12" s="52"/>
      <c r="VOE12" s="52"/>
      <c r="VOF12" s="52"/>
      <c r="VOG12" s="52"/>
      <c r="VOH12" s="52"/>
      <c r="VOI12" s="52"/>
      <c r="VOJ12" s="52"/>
      <c r="VOK12" s="52"/>
      <c r="VOL12" s="52"/>
      <c r="VOM12" s="52"/>
      <c r="VON12" s="52"/>
      <c r="VOO12" s="52"/>
      <c r="VOP12" s="52"/>
      <c r="VOQ12" s="52"/>
      <c r="VOR12" s="52"/>
      <c r="VOS12" s="52"/>
      <c r="VOT12" s="52"/>
      <c r="VOU12" s="52"/>
      <c r="VOV12" s="52"/>
      <c r="VOW12" s="52"/>
      <c r="VOX12" s="52"/>
      <c r="VOY12" s="52"/>
      <c r="VOZ12" s="52"/>
      <c r="VPA12" s="52"/>
      <c r="VPB12" s="52"/>
      <c r="VPC12" s="52"/>
      <c r="VPD12" s="52"/>
      <c r="VPE12" s="52"/>
      <c r="VPF12" s="52"/>
      <c r="VPG12" s="52"/>
      <c r="VPH12" s="52"/>
      <c r="VPI12" s="52"/>
      <c r="VPJ12" s="52"/>
      <c r="VPK12" s="52"/>
      <c r="VPL12" s="52"/>
      <c r="VPM12" s="52"/>
      <c r="VPN12" s="52"/>
      <c r="VPO12" s="52"/>
      <c r="VPP12" s="52"/>
      <c r="VPQ12" s="52"/>
      <c r="VPR12" s="52"/>
      <c r="VPS12" s="52"/>
      <c r="VPT12" s="52"/>
      <c r="VPU12" s="52"/>
      <c r="VPV12" s="52"/>
      <c r="VPW12" s="52"/>
      <c r="VPX12" s="52"/>
      <c r="VPY12" s="52"/>
      <c r="VPZ12" s="52"/>
      <c r="VQA12" s="52"/>
      <c r="VQB12" s="52"/>
      <c r="VQC12" s="52"/>
      <c r="VQD12" s="52"/>
      <c r="VQE12" s="52"/>
      <c r="VQF12" s="52"/>
      <c r="VQG12" s="52"/>
      <c r="VQH12" s="52"/>
      <c r="VQI12" s="52"/>
      <c r="VQJ12" s="52"/>
      <c r="VQK12" s="52"/>
      <c r="VQL12" s="52"/>
      <c r="VQM12" s="52"/>
      <c r="VQN12" s="52"/>
      <c r="VQO12" s="52"/>
      <c r="VQP12" s="52"/>
      <c r="VQQ12" s="52"/>
      <c r="VQR12" s="52"/>
      <c r="VQS12" s="52"/>
      <c r="VQT12" s="52"/>
      <c r="VQU12" s="52"/>
      <c r="VQV12" s="52"/>
      <c r="VQW12" s="52"/>
      <c r="VQX12" s="52"/>
      <c r="VQY12" s="52"/>
      <c r="VQZ12" s="52"/>
      <c r="VRA12" s="52"/>
      <c r="VRB12" s="52"/>
      <c r="VRC12" s="52"/>
      <c r="VRD12" s="52"/>
      <c r="VRE12" s="52"/>
      <c r="VRF12" s="52"/>
      <c r="VRG12" s="52"/>
      <c r="VRH12" s="52"/>
      <c r="VRI12" s="52"/>
      <c r="VRJ12" s="52"/>
      <c r="VRK12" s="52"/>
      <c r="VRL12" s="52"/>
      <c r="VRM12" s="52"/>
      <c r="VRN12" s="52"/>
      <c r="VRO12" s="52"/>
      <c r="VRP12" s="52"/>
      <c r="VRQ12" s="52"/>
      <c r="VRR12" s="52"/>
      <c r="VRS12" s="52"/>
      <c r="VRT12" s="52"/>
      <c r="VRU12" s="52"/>
      <c r="VRV12" s="52"/>
      <c r="VRW12" s="52"/>
      <c r="VRX12" s="52"/>
      <c r="VRY12" s="52"/>
      <c r="VRZ12" s="52"/>
      <c r="VSA12" s="52"/>
      <c r="VSB12" s="52"/>
      <c r="VSC12" s="52"/>
      <c r="VSD12" s="52"/>
      <c r="VSE12" s="52"/>
      <c r="VSF12" s="52"/>
      <c r="VSG12" s="52"/>
      <c r="VSH12" s="52"/>
      <c r="VSI12" s="52"/>
      <c r="VSJ12" s="52"/>
      <c r="VSK12" s="52"/>
      <c r="VSL12" s="52"/>
      <c r="VSM12" s="52"/>
      <c r="VSN12" s="52"/>
      <c r="VSO12" s="52"/>
      <c r="VSP12" s="52"/>
      <c r="VSQ12" s="52"/>
      <c r="VSR12" s="52"/>
      <c r="VSS12" s="52"/>
      <c r="VST12" s="52"/>
      <c r="VSU12" s="52"/>
      <c r="VSV12" s="52"/>
      <c r="VSW12" s="52"/>
      <c r="VSX12" s="52"/>
      <c r="VSY12" s="52"/>
      <c r="VSZ12" s="52"/>
      <c r="VTA12" s="52"/>
      <c r="VTB12" s="52"/>
      <c r="VTC12" s="52"/>
      <c r="VTD12" s="52"/>
      <c r="VTE12" s="52"/>
      <c r="VTF12" s="52"/>
      <c r="VTG12" s="52"/>
      <c r="VTH12" s="52"/>
      <c r="VTI12" s="52"/>
      <c r="VTJ12" s="52"/>
      <c r="VTK12" s="52"/>
      <c r="VTL12" s="52"/>
      <c r="VTM12" s="52"/>
      <c r="VTN12" s="52"/>
      <c r="VTO12" s="52"/>
      <c r="VTP12" s="52"/>
      <c r="VTQ12" s="52"/>
      <c r="VTR12" s="52"/>
      <c r="VTS12" s="52"/>
      <c r="VTT12" s="52"/>
      <c r="VTU12" s="52"/>
      <c r="VTV12" s="52"/>
      <c r="VTW12" s="52"/>
      <c r="VTX12" s="52"/>
      <c r="VTY12" s="52"/>
      <c r="VTZ12" s="52"/>
      <c r="VUA12" s="52"/>
      <c r="VUB12" s="52"/>
      <c r="VUC12" s="52"/>
      <c r="VUD12" s="52"/>
      <c r="VUE12" s="52"/>
      <c r="VUF12" s="52"/>
      <c r="VUG12" s="52"/>
      <c r="VUH12" s="52"/>
      <c r="VUI12" s="52"/>
      <c r="VUJ12" s="52"/>
      <c r="VUK12" s="52"/>
      <c r="VUL12" s="52"/>
      <c r="VUM12" s="52"/>
      <c r="VUN12" s="52"/>
      <c r="VUO12" s="52"/>
      <c r="VUP12" s="52"/>
      <c r="VUQ12" s="52"/>
      <c r="VUR12" s="52"/>
      <c r="VUS12" s="52"/>
      <c r="VUT12" s="52"/>
      <c r="VUU12" s="52"/>
      <c r="VUV12" s="52"/>
      <c r="VUW12" s="52"/>
      <c r="VUX12" s="52"/>
      <c r="VUY12" s="52"/>
      <c r="VUZ12" s="52"/>
      <c r="VVA12" s="52"/>
      <c r="VVB12" s="52"/>
      <c r="VVC12" s="52"/>
      <c r="VVD12" s="52"/>
      <c r="VVE12" s="52"/>
      <c r="VVF12" s="52"/>
      <c r="VVG12" s="52"/>
      <c r="VVH12" s="52"/>
      <c r="VVI12" s="52"/>
      <c r="VVJ12" s="52"/>
      <c r="VVK12" s="52"/>
      <c r="VVL12" s="52"/>
      <c r="VVM12" s="52"/>
      <c r="VVN12" s="52"/>
      <c r="VVO12" s="52"/>
      <c r="VVP12" s="52"/>
      <c r="VVQ12" s="52"/>
      <c r="VVR12" s="52"/>
      <c r="VVS12" s="52"/>
      <c r="VVT12" s="52"/>
      <c r="VVU12" s="52"/>
      <c r="VVV12" s="52"/>
      <c r="VVW12" s="52"/>
      <c r="VVX12" s="52"/>
      <c r="VVY12" s="52"/>
      <c r="VVZ12" s="52"/>
      <c r="VWA12" s="52"/>
      <c r="VWB12" s="52"/>
      <c r="VWC12" s="52"/>
      <c r="VWD12" s="52"/>
      <c r="VWE12" s="52"/>
      <c r="VWF12" s="52"/>
      <c r="VWG12" s="52"/>
      <c r="VWH12" s="52"/>
      <c r="VWI12" s="52"/>
      <c r="VWJ12" s="52"/>
      <c r="VWK12" s="52"/>
      <c r="VWL12" s="52"/>
      <c r="VWM12" s="52"/>
      <c r="VWN12" s="52"/>
      <c r="VWO12" s="52"/>
      <c r="VWP12" s="52"/>
      <c r="VWQ12" s="52"/>
      <c r="VWR12" s="52"/>
      <c r="VWS12" s="52"/>
      <c r="VWT12" s="52"/>
      <c r="VWU12" s="52"/>
      <c r="VWV12" s="52"/>
      <c r="VWW12" s="52"/>
      <c r="VWX12" s="52"/>
      <c r="VWY12" s="52"/>
      <c r="VWZ12" s="52"/>
      <c r="VXA12" s="52"/>
      <c r="VXB12" s="52"/>
      <c r="VXC12" s="52"/>
      <c r="VXD12" s="52"/>
      <c r="VXE12" s="52"/>
      <c r="VXF12" s="52"/>
      <c r="VXG12" s="52"/>
      <c r="VXH12" s="52"/>
      <c r="VXI12" s="52"/>
      <c r="VXJ12" s="52"/>
      <c r="VXK12" s="52"/>
      <c r="VXL12" s="52"/>
      <c r="VXM12" s="52"/>
      <c r="VXN12" s="52"/>
      <c r="VXO12" s="52"/>
      <c r="VXP12" s="52"/>
      <c r="VXQ12" s="52"/>
      <c r="VXR12" s="52"/>
      <c r="VXS12" s="52"/>
      <c r="VXT12" s="52"/>
      <c r="VXU12" s="52"/>
      <c r="VXV12" s="52"/>
      <c r="VXW12" s="52"/>
      <c r="VXX12" s="52"/>
      <c r="VXY12" s="52"/>
      <c r="VXZ12" s="52"/>
      <c r="VYA12" s="52"/>
      <c r="VYB12" s="52"/>
      <c r="VYC12" s="52"/>
      <c r="VYD12" s="52"/>
      <c r="VYE12" s="52"/>
      <c r="VYF12" s="52"/>
      <c r="VYG12" s="52"/>
      <c r="VYH12" s="52"/>
      <c r="VYI12" s="52"/>
      <c r="VYJ12" s="52"/>
      <c r="VYK12" s="52"/>
      <c r="VYL12" s="52"/>
      <c r="VYM12" s="52"/>
      <c r="VYN12" s="52"/>
      <c r="VYO12" s="52"/>
      <c r="VYP12" s="52"/>
      <c r="VYQ12" s="52"/>
      <c r="VYR12" s="52"/>
      <c r="VYS12" s="52"/>
      <c r="VYT12" s="52"/>
      <c r="VYU12" s="52"/>
      <c r="VYV12" s="52"/>
      <c r="VYW12" s="52"/>
      <c r="VYX12" s="52"/>
      <c r="VYY12" s="52"/>
      <c r="VYZ12" s="52"/>
      <c r="VZA12" s="52"/>
      <c r="VZB12" s="52"/>
      <c r="VZC12" s="52"/>
      <c r="VZD12" s="52"/>
      <c r="VZE12" s="52"/>
      <c r="VZF12" s="52"/>
      <c r="VZG12" s="52"/>
      <c r="VZH12" s="52"/>
      <c r="VZI12" s="52"/>
      <c r="VZJ12" s="52"/>
      <c r="VZK12" s="52"/>
      <c r="VZL12" s="52"/>
      <c r="VZM12" s="52"/>
      <c r="VZN12" s="52"/>
      <c r="VZO12" s="52"/>
      <c r="VZP12" s="52"/>
      <c r="VZQ12" s="52"/>
      <c r="VZR12" s="52"/>
      <c r="VZS12" s="52"/>
      <c r="VZT12" s="52"/>
      <c r="VZU12" s="52"/>
      <c r="VZV12" s="52"/>
      <c r="VZW12" s="52"/>
      <c r="VZX12" s="52"/>
      <c r="VZY12" s="52"/>
      <c r="VZZ12" s="52"/>
      <c r="WAA12" s="52"/>
      <c r="WAB12" s="52"/>
      <c r="WAC12" s="52"/>
      <c r="WAD12" s="52"/>
      <c r="WAE12" s="52"/>
      <c r="WAF12" s="52"/>
      <c r="WAG12" s="52"/>
      <c r="WAH12" s="52"/>
      <c r="WAI12" s="52"/>
      <c r="WAJ12" s="52"/>
      <c r="WAK12" s="52"/>
      <c r="WAL12" s="52"/>
      <c r="WAM12" s="52"/>
      <c r="WAN12" s="52"/>
      <c r="WAO12" s="52"/>
      <c r="WAP12" s="52"/>
      <c r="WAQ12" s="52"/>
      <c r="WAR12" s="52"/>
      <c r="WAS12" s="52"/>
      <c r="WAT12" s="52"/>
      <c r="WAU12" s="52"/>
      <c r="WAV12" s="52"/>
      <c r="WAW12" s="52"/>
      <c r="WAX12" s="52"/>
      <c r="WAY12" s="52"/>
      <c r="WAZ12" s="52"/>
      <c r="WBA12" s="52"/>
      <c r="WBB12" s="52"/>
      <c r="WBC12" s="52"/>
      <c r="WBD12" s="52"/>
      <c r="WBE12" s="52"/>
      <c r="WBF12" s="52"/>
      <c r="WBG12" s="52"/>
      <c r="WBH12" s="52"/>
      <c r="WBI12" s="52"/>
      <c r="WBJ12" s="52"/>
      <c r="WBK12" s="52"/>
      <c r="WBL12" s="52"/>
      <c r="WBM12" s="52"/>
      <c r="WBN12" s="52"/>
      <c r="WBO12" s="52"/>
      <c r="WBP12" s="52"/>
      <c r="WBQ12" s="52"/>
      <c r="WBR12" s="52"/>
      <c r="WBS12" s="52"/>
      <c r="WBT12" s="52"/>
      <c r="WBU12" s="52"/>
      <c r="WBV12" s="52"/>
      <c r="WBW12" s="52"/>
      <c r="WBX12" s="52"/>
      <c r="WBY12" s="52"/>
      <c r="WBZ12" s="52"/>
      <c r="WCA12" s="52"/>
      <c r="WCB12" s="52"/>
      <c r="WCC12" s="52"/>
      <c r="WCD12" s="52"/>
      <c r="WCE12" s="52"/>
      <c r="WCF12" s="52"/>
      <c r="WCG12" s="52"/>
      <c r="WCH12" s="52"/>
      <c r="WCI12" s="52"/>
      <c r="WCJ12" s="52"/>
      <c r="WCK12" s="52"/>
      <c r="WCL12" s="52"/>
      <c r="WCM12" s="52"/>
      <c r="WCN12" s="52"/>
      <c r="WCO12" s="52"/>
      <c r="WCP12" s="52"/>
      <c r="WCQ12" s="52"/>
      <c r="WCR12" s="52"/>
      <c r="WCS12" s="52"/>
      <c r="WCT12" s="52"/>
      <c r="WCU12" s="52"/>
      <c r="WCV12" s="52"/>
      <c r="WCW12" s="52"/>
      <c r="WCX12" s="52"/>
      <c r="WCY12" s="52"/>
      <c r="WCZ12" s="52"/>
      <c r="WDA12" s="52"/>
      <c r="WDB12" s="52"/>
      <c r="WDC12" s="52"/>
      <c r="WDD12" s="52"/>
      <c r="WDE12" s="52"/>
      <c r="WDF12" s="52"/>
      <c r="WDG12" s="52"/>
      <c r="WDH12" s="52"/>
      <c r="WDI12" s="52"/>
      <c r="WDJ12" s="52"/>
      <c r="WDK12" s="52"/>
      <c r="WDL12" s="52"/>
      <c r="WDM12" s="52"/>
      <c r="WDN12" s="52"/>
      <c r="WDO12" s="52"/>
      <c r="WDP12" s="52"/>
      <c r="WDQ12" s="52"/>
      <c r="WDR12" s="52"/>
      <c r="WDS12" s="52"/>
      <c r="WDT12" s="52"/>
      <c r="WDU12" s="52"/>
      <c r="WDV12" s="52"/>
      <c r="WDW12" s="52"/>
      <c r="WDX12" s="52"/>
      <c r="WDY12" s="52"/>
      <c r="WDZ12" s="52"/>
      <c r="WEA12" s="52"/>
      <c r="WEB12" s="52"/>
      <c r="WEC12" s="52"/>
      <c r="WED12" s="52"/>
      <c r="WEE12" s="52"/>
      <c r="WEF12" s="52"/>
      <c r="WEG12" s="52"/>
      <c r="WEH12" s="52"/>
      <c r="WEI12" s="52"/>
      <c r="WEJ12" s="52"/>
      <c r="WEK12" s="52"/>
      <c r="WEL12" s="52"/>
      <c r="WEM12" s="52"/>
      <c r="WEN12" s="52"/>
      <c r="WEO12" s="52"/>
      <c r="WEP12" s="52"/>
      <c r="WEQ12" s="52"/>
      <c r="WER12" s="52"/>
      <c r="WES12" s="52"/>
      <c r="WET12" s="52"/>
      <c r="WEU12" s="52"/>
      <c r="WEV12" s="52"/>
      <c r="WEW12" s="52"/>
      <c r="WEX12" s="52"/>
      <c r="WEY12" s="52"/>
      <c r="WEZ12" s="52"/>
      <c r="WFA12" s="52"/>
      <c r="WFB12" s="52"/>
      <c r="WFC12" s="52"/>
      <c r="WFD12" s="52"/>
      <c r="WFE12" s="52"/>
      <c r="WFF12" s="52"/>
      <c r="WFG12" s="52"/>
      <c r="WFH12" s="52"/>
      <c r="WFI12" s="52"/>
      <c r="WFJ12" s="52"/>
      <c r="WFK12" s="52"/>
      <c r="WFL12" s="52"/>
      <c r="WFM12" s="52"/>
      <c r="WFN12" s="52"/>
      <c r="WFO12" s="52"/>
      <c r="WFP12" s="52"/>
      <c r="WFQ12" s="52"/>
      <c r="WFR12" s="52"/>
      <c r="WFS12" s="52"/>
      <c r="WFT12" s="52"/>
      <c r="WFU12" s="52"/>
      <c r="WFV12" s="52"/>
      <c r="WFW12" s="52"/>
      <c r="WFX12" s="52"/>
      <c r="WFY12" s="52"/>
      <c r="WFZ12" s="52"/>
      <c r="WGA12" s="52"/>
      <c r="WGB12" s="52"/>
      <c r="WGC12" s="52"/>
      <c r="WGD12" s="52"/>
      <c r="WGE12" s="52"/>
      <c r="WGF12" s="52"/>
      <c r="WGG12" s="52"/>
      <c r="WGH12" s="52"/>
      <c r="WGI12" s="52"/>
      <c r="WGJ12" s="52"/>
      <c r="WGK12" s="52"/>
      <c r="WGL12" s="52"/>
      <c r="WGM12" s="52"/>
      <c r="WGN12" s="52"/>
      <c r="WGO12" s="52"/>
      <c r="WGP12" s="52"/>
      <c r="WGQ12" s="52"/>
      <c r="WGR12" s="52"/>
      <c r="WGS12" s="52"/>
      <c r="WGT12" s="52"/>
      <c r="WGU12" s="52"/>
      <c r="WGV12" s="52"/>
      <c r="WGW12" s="52"/>
      <c r="WGX12" s="52"/>
      <c r="WGY12" s="52"/>
      <c r="WGZ12" s="52"/>
      <c r="WHA12" s="52"/>
      <c r="WHB12" s="52"/>
      <c r="WHC12" s="52"/>
      <c r="WHD12" s="52"/>
      <c r="WHE12" s="52"/>
      <c r="WHF12" s="52"/>
      <c r="WHG12" s="52"/>
      <c r="WHH12" s="52"/>
      <c r="WHI12" s="52"/>
      <c r="WHJ12" s="52"/>
      <c r="WHK12" s="52"/>
      <c r="WHL12" s="52"/>
      <c r="WHM12" s="52"/>
      <c r="WHN12" s="52"/>
      <c r="WHO12" s="52"/>
      <c r="WHP12" s="52"/>
      <c r="WHQ12" s="52"/>
      <c r="WHR12" s="52"/>
      <c r="WHS12" s="52"/>
      <c r="WHT12" s="52"/>
      <c r="WHU12" s="52"/>
      <c r="WHV12" s="52"/>
      <c r="WHW12" s="52"/>
      <c r="WHX12" s="52"/>
      <c r="WHY12" s="52"/>
      <c r="WHZ12" s="52"/>
      <c r="WIA12" s="52"/>
      <c r="WIB12" s="52"/>
      <c r="WIC12" s="52"/>
      <c r="WID12" s="52"/>
      <c r="WIE12" s="52"/>
      <c r="WIF12" s="52"/>
      <c r="WIG12" s="52"/>
      <c r="WIH12" s="52"/>
      <c r="WII12" s="52"/>
      <c r="WIJ12" s="52"/>
      <c r="WIK12" s="52"/>
      <c r="WIL12" s="52"/>
      <c r="WIM12" s="52"/>
      <c r="WIN12" s="52"/>
      <c r="WIO12" s="52"/>
      <c r="WIP12" s="52"/>
      <c r="WIQ12" s="52"/>
      <c r="WIR12" s="52"/>
      <c r="WIS12" s="52"/>
      <c r="WIT12" s="52"/>
      <c r="WIU12" s="52"/>
      <c r="WIV12" s="52"/>
      <c r="WIW12" s="52"/>
      <c r="WIX12" s="52"/>
      <c r="WIY12" s="52"/>
      <c r="WIZ12" s="52"/>
      <c r="WJA12" s="52"/>
      <c r="WJB12" s="52"/>
      <c r="WJC12" s="52"/>
      <c r="WJD12" s="52"/>
      <c r="WJE12" s="52"/>
      <c r="WJF12" s="52"/>
      <c r="WJG12" s="52"/>
      <c r="WJH12" s="52"/>
      <c r="WJI12" s="52"/>
      <c r="WJJ12" s="52"/>
      <c r="WJK12" s="52"/>
      <c r="WJL12" s="52"/>
      <c r="WJM12" s="52"/>
      <c r="WJN12" s="52"/>
      <c r="WJO12" s="52"/>
      <c r="WJP12" s="52"/>
      <c r="WJQ12" s="52"/>
      <c r="WJR12" s="52"/>
      <c r="WJS12" s="52"/>
      <c r="WJT12" s="52"/>
      <c r="WJU12" s="52"/>
      <c r="WJV12" s="52"/>
      <c r="WJW12" s="52"/>
      <c r="WJX12" s="52"/>
      <c r="WJY12" s="52"/>
      <c r="WJZ12" s="52"/>
      <c r="WKA12" s="52"/>
      <c r="WKB12" s="52"/>
      <c r="WKC12" s="52"/>
      <c r="WKD12" s="52"/>
      <c r="WKE12" s="52"/>
      <c r="WKF12" s="52"/>
      <c r="WKG12" s="52"/>
      <c r="WKH12" s="52"/>
      <c r="WKI12" s="52"/>
      <c r="WKJ12" s="52"/>
      <c r="WKK12" s="52"/>
      <c r="WKL12" s="52"/>
      <c r="WKM12" s="52"/>
      <c r="WKN12" s="52"/>
      <c r="WKO12" s="52"/>
      <c r="WKP12" s="52"/>
      <c r="WKQ12" s="52"/>
      <c r="WKR12" s="52"/>
      <c r="WKS12" s="52"/>
      <c r="WKT12" s="52"/>
      <c r="WKU12" s="52"/>
      <c r="WKV12" s="52"/>
      <c r="WKW12" s="52"/>
      <c r="WKX12" s="52"/>
      <c r="WKY12" s="52"/>
      <c r="WKZ12" s="52"/>
      <c r="WLA12" s="52"/>
      <c r="WLB12" s="52"/>
      <c r="WLC12" s="52"/>
      <c r="WLD12" s="52"/>
      <c r="WLE12" s="52"/>
      <c r="WLF12" s="52"/>
      <c r="WLG12" s="52"/>
      <c r="WLH12" s="52"/>
      <c r="WLI12" s="52"/>
      <c r="WLJ12" s="52"/>
      <c r="WLK12" s="52"/>
      <c r="WLL12" s="52"/>
      <c r="WLM12" s="52"/>
      <c r="WLN12" s="52"/>
      <c r="WLO12" s="52"/>
      <c r="WLP12" s="52"/>
      <c r="WLQ12" s="52"/>
      <c r="WLR12" s="52"/>
      <c r="WLS12" s="52"/>
      <c r="WLT12" s="52"/>
      <c r="WLU12" s="52"/>
      <c r="WLV12" s="52"/>
      <c r="WLW12" s="52"/>
      <c r="WLX12" s="52"/>
      <c r="WLY12" s="52"/>
      <c r="WLZ12" s="52"/>
      <c r="WMA12" s="52"/>
      <c r="WMB12" s="52"/>
      <c r="WMC12" s="52"/>
      <c r="WMD12" s="52"/>
      <c r="WME12" s="52"/>
      <c r="WMF12" s="52"/>
      <c r="WMG12" s="52"/>
      <c r="WMH12" s="52"/>
      <c r="WMI12" s="52"/>
      <c r="WMJ12" s="52"/>
      <c r="WMK12" s="52"/>
      <c r="WML12" s="52"/>
      <c r="WMM12" s="52"/>
      <c r="WMN12" s="52"/>
      <c r="WMO12" s="52"/>
      <c r="WMP12" s="52"/>
      <c r="WMQ12" s="52"/>
      <c r="WMR12" s="52"/>
      <c r="WMS12" s="52"/>
      <c r="WMT12" s="52"/>
      <c r="WMU12" s="52"/>
      <c r="WMV12" s="52"/>
      <c r="WMW12" s="52"/>
      <c r="WMX12" s="52"/>
      <c r="WMY12" s="52"/>
      <c r="WMZ12" s="52"/>
      <c r="WNA12" s="52"/>
      <c r="WNB12" s="52"/>
      <c r="WNC12" s="52"/>
      <c r="WND12" s="52"/>
      <c r="WNE12" s="52"/>
      <c r="WNF12" s="52"/>
      <c r="WNG12" s="52"/>
      <c r="WNH12" s="52"/>
      <c r="WNI12" s="52"/>
      <c r="WNJ12" s="52"/>
      <c r="WNK12" s="52"/>
      <c r="WNL12" s="52"/>
      <c r="WNM12" s="52"/>
      <c r="WNN12" s="52"/>
      <c r="WNO12" s="52"/>
      <c r="WNP12" s="52"/>
      <c r="WNQ12" s="52"/>
      <c r="WNR12" s="52"/>
      <c r="WNS12" s="52"/>
      <c r="WNT12" s="52"/>
      <c r="WNU12" s="52"/>
      <c r="WNV12" s="52"/>
      <c r="WNW12" s="52"/>
      <c r="WNX12" s="52"/>
      <c r="WNY12" s="52"/>
      <c r="WNZ12" s="52"/>
      <c r="WOA12" s="52"/>
      <c r="WOB12" s="52"/>
      <c r="WOC12" s="52"/>
      <c r="WOD12" s="52"/>
      <c r="WOE12" s="52"/>
      <c r="WOF12" s="52"/>
      <c r="WOG12" s="52"/>
      <c r="WOH12" s="52"/>
      <c r="WOI12" s="52"/>
      <c r="WOJ12" s="52"/>
      <c r="WOK12" s="52"/>
      <c r="WOL12" s="52"/>
      <c r="WOM12" s="52"/>
      <c r="WON12" s="52"/>
      <c r="WOO12" s="52"/>
      <c r="WOP12" s="52"/>
      <c r="WOQ12" s="52"/>
      <c r="WOR12" s="52"/>
      <c r="WOS12" s="52"/>
      <c r="WOT12" s="52"/>
      <c r="WOU12" s="52"/>
      <c r="WOV12" s="52"/>
      <c r="WOW12" s="52"/>
      <c r="WOX12" s="52"/>
      <c r="WOY12" s="52"/>
      <c r="WOZ12" s="52"/>
      <c r="WPA12" s="52"/>
      <c r="WPB12" s="52"/>
      <c r="WPC12" s="52"/>
      <c r="WPD12" s="52"/>
      <c r="WPE12" s="52"/>
      <c r="WPF12" s="52"/>
      <c r="WPG12" s="52"/>
      <c r="WPH12" s="52"/>
      <c r="WPI12" s="52"/>
      <c r="WPJ12" s="52"/>
      <c r="WPK12" s="52"/>
      <c r="WPL12" s="52"/>
      <c r="WPM12" s="52"/>
      <c r="WPN12" s="52"/>
      <c r="WPO12" s="52"/>
      <c r="WPP12" s="52"/>
      <c r="WPQ12" s="52"/>
      <c r="WPR12" s="52"/>
      <c r="WPS12" s="52"/>
      <c r="WPT12" s="52"/>
      <c r="WPU12" s="52"/>
      <c r="WPV12" s="52"/>
      <c r="WPW12" s="52"/>
      <c r="WPX12" s="52"/>
      <c r="WPY12" s="52"/>
      <c r="WPZ12" s="52"/>
      <c r="WQA12" s="52"/>
      <c r="WQB12" s="52"/>
      <c r="WQC12" s="52"/>
      <c r="WQD12" s="52"/>
      <c r="WQE12" s="52"/>
      <c r="WQF12" s="52"/>
      <c r="WQG12" s="52"/>
      <c r="WQH12" s="52"/>
      <c r="WQI12" s="52"/>
      <c r="WQJ12" s="52"/>
      <c r="WQK12" s="52"/>
      <c r="WQL12" s="52"/>
      <c r="WQM12" s="52"/>
      <c r="WQN12" s="52"/>
      <c r="WQO12" s="52"/>
      <c r="WQP12" s="52"/>
      <c r="WQQ12" s="52"/>
      <c r="WQR12" s="52"/>
      <c r="WQS12" s="52"/>
      <c r="WQT12" s="52"/>
      <c r="WQU12" s="52"/>
      <c r="WQV12" s="52"/>
      <c r="WQW12" s="52"/>
      <c r="WQX12" s="52"/>
      <c r="WQY12" s="52"/>
      <c r="WQZ12" s="52"/>
      <c r="WRA12" s="52"/>
      <c r="WRB12" s="52"/>
      <c r="WRC12" s="52"/>
      <c r="WRD12" s="52"/>
      <c r="WRE12" s="52"/>
      <c r="WRF12" s="52"/>
      <c r="WRG12" s="52"/>
      <c r="WRH12" s="52"/>
      <c r="WRI12" s="52"/>
      <c r="WRJ12" s="52"/>
      <c r="WRK12" s="52"/>
      <c r="WRL12" s="52"/>
      <c r="WRM12" s="52"/>
      <c r="WRN12" s="52"/>
      <c r="WRO12" s="52"/>
      <c r="WRP12" s="52"/>
      <c r="WRQ12" s="52"/>
      <c r="WRR12" s="52"/>
      <c r="WRS12" s="52"/>
      <c r="WRT12" s="52"/>
      <c r="WRU12" s="52"/>
      <c r="WRV12" s="52"/>
      <c r="WRW12" s="52"/>
      <c r="WRX12" s="52"/>
      <c r="WRY12" s="52"/>
      <c r="WRZ12" s="52"/>
      <c r="WSA12" s="52"/>
      <c r="WSB12" s="52"/>
      <c r="WSC12" s="52"/>
      <c r="WSD12" s="52"/>
      <c r="WSE12" s="52"/>
      <c r="WSF12" s="52"/>
      <c r="WSG12" s="52"/>
      <c r="WSH12" s="52"/>
      <c r="WSI12" s="52"/>
      <c r="WSJ12" s="52"/>
      <c r="WSK12" s="52"/>
      <c r="WSL12" s="52"/>
      <c r="WSM12" s="52"/>
      <c r="WSN12" s="52"/>
      <c r="WSO12" s="52"/>
      <c r="WSP12" s="52"/>
      <c r="WSQ12" s="52"/>
      <c r="WSR12" s="52"/>
      <c r="WSS12" s="52"/>
      <c r="WST12" s="52"/>
      <c r="WSU12" s="52"/>
      <c r="WSV12" s="52"/>
      <c r="WSW12" s="52"/>
      <c r="WSX12" s="52"/>
      <c r="WSY12" s="52"/>
      <c r="WSZ12" s="52"/>
      <c r="WTA12" s="52"/>
      <c r="WTB12" s="52"/>
      <c r="WTC12" s="52"/>
      <c r="WTD12" s="52"/>
      <c r="WTE12" s="52"/>
      <c r="WTF12" s="52"/>
      <c r="WTG12" s="52"/>
      <c r="WTH12" s="52"/>
      <c r="WTI12" s="52"/>
      <c r="WTJ12" s="52"/>
      <c r="WTK12" s="52"/>
      <c r="WTL12" s="52"/>
      <c r="WTM12" s="52"/>
      <c r="WTN12" s="52"/>
      <c r="WTO12" s="52"/>
      <c r="WTP12" s="52"/>
      <c r="WTQ12" s="52"/>
      <c r="WTR12" s="52"/>
      <c r="WTS12" s="52"/>
      <c r="WTT12" s="52"/>
      <c r="WTU12" s="52"/>
      <c r="WTV12" s="52"/>
      <c r="WTW12" s="52"/>
      <c r="WTX12" s="52"/>
      <c r="WTY12" s="52"/>
      <c r="WTZ12" s="52"/>
      <c r="WUA12" s="52"/>
      <c r="WUB12" s="52"/>
      <c r="WUC12" s="52"/>
      <c r="WUD12" s="52"/>
      <c r="WUE12" s="52"/>
      <c r="WUF12" s="52"/>
      <c r="WUG12" s="52"/>
      <c r="WUH12" s="52"/>
      <c r="WUI12" s="52"/>
      <c r="WUJ12" s="52"/>
      <c r="WUK12" s="52"/>
      <c r="WUL12" s="52"/>
      <c r="WUM12" s="52"/>
      <c r="WUN12" s="52"/>
      <c r="WUO12" s="52"/>
      <c r="WUP12" s="52"/>
      <c r="WUQ12" s="52"/>
      <c r="WUR12" s="52"/>
      <c r="WUS12" s="52"/>
      <c r="WUT12" s="52"/>
      <c r="WUU12" s="52"/>
      <c r="WUV12" s="52"/>
      <c r="WUW12" s="52"/>
      <c r="WUX12" s="52"/>
      <c r="WUY12" s="52"/>
      <c r="WUZ12" s="52"/>
      <c r="WVA12" s="52"/>
      <c r="WVB12" s="52"/>
      <c r="WVC12" s="52"/>
      <c r="WVD12" s="52"/>
      <c r="WVE12" s="52"/>
      <c r="WVF12" s="52"/>
      <c r="WVG12" s="52"/>
      <c r="WVH12" s="52"/>
      <c r="WVI12" s="52"/>
      <c r="WVJ12" s="52"/>
      <c r="WVK12" s="52"/>
      <c r="WVL12" s="52"/>
      <c r="WVM12" s="52"/>
      <c r="WVN12" s="52"/>
      <c r="WVO12" s="52"/>
      <c r="WVP12" s="52"/>
      <c r="WVQ12" s="52"/>
      <c r="WVR12" s="52"/>
      <c r="WVS12" s="52"/>
      <c r="WVT12" s="52"/>
      <c r="WVU12" s="52"/>
      <c r="WVV12" s="52"/>
      <c r="WVW12" s="52"/>
      <c r="WVX12" s="52"/>
      <c r="WVY12" s="52"/>
      <c r="WVZ12" s="52"/>
      <c r="WWA12" s="52"/>
      <c r="WWB12" s="52"/>
      <c r="WWC12" s="52"/>
      <c r="WWD12" s="52"/>
      <c r="WWE12" s="52"/>
      <c r="WWF12" s="52"/>
      <c r="WWG12" s="52"/>
      <c r="WWH12" s="52"/>
      <c r="WWI12" s="52"/>
      <c r="WWJ12" s="52"/>
      <c r="WWK12" s="52"/>
      <c r="WWL12" s="52"/>
      <c r="WWM12" s="52"/>
      <c r="WWN12" s="52"/>
      <c r="WWO12" s="52"/>
      <c r="WWP12" s="52"/>
      <c r="WWQ12" s="52"/>
      <c r="WWR12" s="52"/>
      <c r="WWS12" s="52"/>
      <c r="WWT12" s="52"/>
      <c r="WWU12" s="52"/>
      <c r="WWV12" s="52"/>
      <c r="WWW12" s="52"/>
      <c r="WWX12" s="52"/>
      <c r="WWY12" s="52"/>
      <c r="WWZ12" s="52"/>
      <c r="WXA12" s="52"/>
      <c r="WXB12" s="52"/>
      <c r="WXC12" s="52"/>
      <c r="WXD12" s="52"/>
      <c r="WXE12" s="52"/>
      <c r="WXF12" s="52"/>
      <c r="WXG12" s="52"/>
      <c r="WXH12" s="52"/>
      <c r="WXI12" s="52"/>
      <c r="WXJ12" s="52"/>
      <c r="WXK12" s="52"/>
      <c r="WXL12" s="52"/>
      <c r="WXM12" s="52"/>
      <c r="WXN12" s="52"/>
      <c r="WXO12" s="52"/>
      <c r="WXP12" s="52"/>
      <c r="WXQ12" s="52"/>
      <c r="WXR12" s="52"/>
      <c r="WXS12" s="52"/>
      <c r="WXT12" s="52"/>
      <c r="WXU12" s="52"/>
      <c r="WXV12" s="52"/>
      <c r="WXW12" s="52"/>
      <c r="WXX12" s="52"/>
      <c r="WXY12" s="52"/>
      <c r="WXZ12" s="52"/>
      <c r="WYA12" s="52"/>
      <c r="WYB12" s="52"/>
      <c r="WYC12" s="52"/>
      <c r="WYD12" s="52"/>
      <c r="WYE12" s="52"/>
      <c r="WYF12" s="52"/>
      <c r="WYG12" s="52"/>
      <c r="WYH12" s="52"/>
      <c r="WYI12" s="52"/>
      <c r="WYJ12" s="52"/>
      <c r="WYK12" s="52"/>
      <c r="WYL12" s="52"/>
      <c r="WYM12" s="52"/>
      <c r="WYN12" s="52"/>
      <c r="WYO12" s="52"/>
      <c r="WYP12" s="52"/>
      <c r="WYQ12" s="52"/>
      <c r="WYR12" s="52"/>
      <c r="WYS12" s="52"/>
      <c r="WYT12" s="52"/>
      <c r="WYU12" s="52"/>
      <c r="WYV12" s="52"/>
      <c r="WYW12" s="52"/>
      <c r="WYX12" s="52"/>
      <c r="WYY12" s="52"/>
      <c r="WYZ12" s="52"/>
      <c r="WZA12" s="52"/>
      <c r="WZB12" s="52"/>
      <c r="WZC12" s="52"/>
      <c r="WZD12" s="52"/>
      <c r="WZE12" s="52"/>
      <c r="WZF12" s="52"/>
      <c r="WZG12" s="52"/>
      <c r="WZH12" s="52"/>
      <c r="WZI12" s="52"/>
      <c r="WZJ12" s="52"/>
      <c r="WZK12" s="52"/>
      <c r="WZL12" s="52"/>
      <c r="WZM12" s="52"/>
      <c r="WZN12" s="52"/>
      <c r="WZO12" s="52"/>
      <c r="WZP12" s="52"/>
      <c r="WZQ12" s="52"/>
      <c r="WZR12" s="52"/>
      <c r="WZS12" s="52"/>
      <c r="WZT12" s="52"/>
      <c r="WZU12" s="52"/>
      <c r="WZV12" s="52"/>
      <c r="WZW12" s="52"/>
      <c r="WZX12" s="52"/>
      <c r="WZY12" s="52"/>
      <c r="WZZ12" s="52"/>
      <c r="XAA12" s="52"/>
      <c r="XAB12" s="52"/>
      <c r="XAC12" s="52"/>
      <c r="XAD12" s="52"/>
      <c r="XAE12" s="52"/>
      <c r="XAF12" s="52"/>
      <c r="XAG12" s="52"/>
      <c r="XAH12" s="52"/>
      <c r="XAI12" s="52"/>
      <c r="XAJ12" s="52"/>
      <c r="XAK12" s="52"/>
      <c r="XAL12" s="52"/>
      <c r="XAM12" s="52"/>
      <c r="XAN12" s="52"/>
      <c r="XAO12" s="52"/>
      <c r="XAP12" s="52"/>
      <c r="XAQ12" s="52"/>
      <c r="XAR12" s="52"/>
      <c r="XAS12" s="52"/>
      <c r="XAT12" s="52"/>
      <c r="XAU12" s="52"/>
      <c r="XAV12" s="52"/>
      <c r="XAW12" s="52"/>
      <c r="XAX12" s="52"/>
      <c r="XAY12" s="52"/>
      <c r="XAZ12" s="52"/>
      <c r="XBA12" s="52"/>
      <c r="XBB12" s="52"/>
      <c r="XBC12" s="52"/>
      <c r="XBD12" s="52"/>
      <c r="XBE12" s="52"/>
      <c r="XBF12" s="52"/>
      <c r="XBG12" s="52"/>
      <c r="XBH12" s="52"/>
      <c r="XBI12" s="52"/>
      <c r="XBJ12" s="52"/>
      <c r="XBK12" s="52"/>
      <c r="XBL12" s="52"/>
      <c r="XBM12" s="52"/>
      <c r="XBN12" s="52"/>
      <c r="XBO12" s="52"/>
      <c r="XBP12" s="52"/>
      <c r="XBQ12" s="52"/>
      <c r="XBR12" s="52"/>
      <c r="XBS12" s="52"/>
      <c r="XBT12" s="52"/>
      <c r="XBU12" s="52"/>
      <c r="XBV12" s="52"/>
      <c r="XBW12" s="52"/>
      <c r="XBX12" s="52"/>
      <c r="XBY12" s="52"/>
      <c r="XBZ12" s="52"/>
      <c r="XCA12" s="52"/>
      <c r="XCB12" s="52"/>
      <c r="XCC12" s="52"/>
      <c r="XCD12" s="52"/>
      <c r="XCE12" s="52"/>
      <c r="XCF12" s="52"/>
      <c r="XCG12" s="52"/>
      <c r="XCH12" s="52"/>
      <c r="XCI12" s="52"/>
      <c r="XCJ12" s="52"/>
      <c r="XCK12" s="52"/>
      <c r="XCL12" s="52"/>
      <c r="XCM12" s="52"/>
      <c r="XCN12" s="52"/>
      <c r="XCO12" s="52"/>
      <c r="XCP12" s="52"/>
      <c r="XCQ12" s="52"/>
      <c r="XCR12" s="52"/>
      <c r="XCS12" s="52"/>
      <c r="XCT12" s="52"/>
      <c r="XCU12" s="52"/>
      <c r="XCV12" s="52"/>
      <c r="XCW12" s="52"/>
      <c r="XCX12" s="52"/>
      <c r="XCY12" s="52"/>
      <c r="XCZ12" s="52"/>
      <c r="XDA12" s="52"/>
      <c r="XDB12" s="52"/>
      <c r="XDC12" s="52"/>
      <c r="XDD12" s="52"/>
      <c r="XDE12" s="52"/>
      <c r="XDF12" s="52"/>
      <c r="XDG12" s="52"/>
      <c r="XDH12" s="52"/>
      <c r="XDI12" s="52"/>
      <c r="XDJ12" s="52"/>
      <c r="XDK12" s="52"/>
      <c r="XDL12" s="52"/>
      <c r="XDM12" s="52"/>
      <c r="XDN12" s="52"/>
      <c r="XDO12" s="52"/>
      <c r="XDP12" s="52"/>
      <c r="XDQ12" s="52"/>
      <c r="XDR12" s="52"/>
      <c r="XDS12" s="52"/>
      <c r="XDT12" s="52"/>
      <c r="XDU12" s="52"/>
      <c r="XDV12" s="52"/>
      <c r="XDW12" s="52"/>
      <c r="XDX12" s="52"/>
      <c r="XDY12" s="52"/>
      <c r="XDZ12" s="52"/>
      <c r="XEA12" s="52"/>
      <c r="XEB12" s="52"/>
      <c r="XEC12" s="52"/>
      <c r="XED12" s="52"/>
      <c r="XEE12" s="52"/>
      <c r="XEF12" s="52"/>
      <c r="XEG12" s="52"/>
      <c r="XEH12" s="52"/>
      <c r="XEI12" s="52"/>
      <c r="XEJ12" s="52"/>
      <c r="XEK12" s="52"/>
      <c r="XEL12" s="52"/>
      <c r="XEM12" s="52"/>
      <c r="XEN12" s="52"/>
      <c r="XEO12" s="52"/>
      <c r="XEP12" s="52"/>
      <c r="XEQ12" s="52"/>
      <c r="XER12" s="52"/>
      <c r="XES12" s="52"/>
      <c r="XET12" s="52"/>
      <c r="XEU12" s="52"/>
      <c r="XEV12" s="52"/>
      <c r="XEW12" s="52"/>
      <c r="XEX12" s="52"/>
      <c r="XEY12" s="52"/>
      <c r="XEZ12" s="52"/>
      <c r="XFA12" s="52"/>
      <c r="XFB12" s="52"/>
    </row>
    <row r="13" spans="1:16382" s="4" customFormat="1" ht="11.25" customHeight="1">
      <c r="A13" s="55"/>
      <c r="B13" s="26" t="s">
        <v>311</v>
      </c>
      <c r="C13" s="370" t="s">
        <v>312</v>
      </c>
      <c r="D13" s="395" t="s">
        <v>313</v>
      </c>
      <c r="E13" s="3" t="s">
        <v>295</v>
      </c>
      <c r="F13" s="401"/>
      <c r="G13" s="28"/>
      <c r="H13" s="78">
        <f t="shared" ref="H13:K14" si="0">787000000/2</f>
        <v>393500000</v>
      </c>
      <c r="I13" s="78">
        <f t="shared" si="0"/>
        <v>393500000</v>
      </c>
      <c r="J13" s="78">
        <f t="shared" si="0"/>
        <v>393500000</v>
      </c>
      <c r="K13" s="78">
        <f t="shared" si="0"/>
        <v>393500000</v>
      </c>
      <c r="L13" s="78">
        <v>320000000</v>
      </c>
      <c r="M13" s="78">
        <v>320000000</v>
      </c>
      <c r="N13" s="78">
        <v>320000000</v>
      </c>
      <c r="O13" s="78">
        <v>320000000</v>
      </c>
      <c r="P13" s="28"/>
      <c r="Q13" s="78">
        <v>320000000</v>
      </c>
      <c r="R13" s="78">
        <v>320000000</v>
      </c>
      <c r="S13" s="78">
        <v>320000000</v>
      </c>
      <c r="T13" s="78">
        <v>384500000</v>
      </c>
      <c r="U13" s="78">
        <v>384500000</v>
      </c>
      <c r="V13" s="78">
        <v>366500000</v>
      </c>
      <c r="W13" s="78">
        <v>366500000</v>
      </c>
      <c r="X13" s="78">
        <v>500000000</v>
      </c>
      <c r="Y13" s="28"/>
      <c r="Z13" s="245">
        <v>500000000</v>
      </c>
      <c r="AA13" s="78">
        <v>500000000</v>
      </c>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row>
    <row r="14" spans="1:16382" s="4" customFormat="1" ht="24" customHeight="1">
      <c r="A14" s="55"/>
      <c r="B14" s="26" t="s">
        <v>314</v>
      </c>
      <c r="C14" s="371"/>
      <c r="D14" s="396"/>
      <c r="E14" s="3" t="s">
        <v>295</v>
      </c>
      <c r="F14" s="402"/>
      <c r="G14" s="28"/>
      <c r="H14" s="78">
        <f t="shared" si="0"/>
        <v>393500000</v>
      </c>
      <c r="I14" s="78">
        <f t="shared" si="0"/>
        <v>393500000</v>
      </c>
      <c r="J14" s="78">
        <f t="shared" si="0"/>
        <v>393500000</v>
      </c>
      <c r="K14" s="78">
        <f t="shared" si="0"/>
        <v>393500000</v>
      </c>
      <c r="L14" s="78">
        <v>320000000</v>
      </c>
      <c r="M14" s="78">
        <v>320000000</v>
      </c>
      <c r="N14" s="78">
        <v>320000000</v>
      </c>
      <c r="O14" s="78">
        <v>320000000</v>
      </c>
      <c r="P14" s="28"/>
      <c r="Q14" s="78">
        <v>320000000</v>
      </c>
      <c r="R14" s="78">
        <v>320000000</v>
      </c>
      <c r="S14" s="78">
        <v>320000000</v>
      </c>
      <c r="T14" s="78">
        <v>384500000</v>
      </c>
      <c r="U14" s="78">
        <v>384500000</v>
      </c>
      <c r="V14" s="78">
        <v>366500000</v>
      </c>
      <c r="W14" s="78">
        <v>366500000</v>
      </c>
      <c r="X14" s="78">
        <v>500000000</v>
      </c>
      <c r="Y14" s="28"/>
      <c r="Z14" s="245">
        <v>500000000</v>
      </c>
      <c r="AA14" s="78">
        <v>500000000</v>
      </c>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row>
    <row r="15" spans="1:16382" s="4" customFormat="1" ht="24" customHeight="1">
      <c r="A15" s="55"/>
      <c r="B15" s="26" t="s">
        <v>315</v>
      </c>
      <c r="C15" s="255"/>
      <c r="D15" s="395" t="s">
        <v>316</v>
      </c>
      <c r="E15" s="3" t="s">
        <v>295</v>
      </c>
      <c r="F15" s="402"/>
      <c r="G15" s="28"/>
      <c r="H15" s="256"/>
      <c r="I15" s="257"/>
      <c r="J15" s="78"/>
      <c r="K15" s="78"/>
      <c r="L15" s="256"/>
      <c r="M15" s="257"/>
      <c r="N15" s="78"/>
      <c r="O15" s="78"/>
      <c r="P15" s="28"/>
      <c r="Q15" s="78"/>
      <c r="R15" s="78"/>
      <c r="S15" s="258"/>
      <c r="T15" s="258"/>
      <c r="U15" s="258"/>
      <c r="V15" s="258"/>
      <c r="W15" s="258"/>
      <c r="X15" s="258"/>
      <c r="Y15" s="28"/>
      <c r="Z15" s="259"/>
      <c r="AA15" s="258">
        <v>65000000</v>
      </c>
      <c r="AB15" s="258"/>
      <c r="AC15" s="258"/>
      <c r="AD15" s="258"/>
      <c r="AE15" s="258"/>
      <c r="AF15" s="258"/>
      <c r="AG15" s="258"/>
      <c r="AH15" s="258"/>
      <c r="AI15" s="258"/>
      <c r="AJ15" s="258"/>
      <c r="AK15" s="258"/>
      <c r="AL15" s="258"/>
      <c r="AM15" s="258"/>
      <c r="AN15" s="258"/>
      <c r="AO15" s="258"/>
      <c r="AP15" s="258"/>
      <c r="AQ15" s="258"/>
      <c r="AR15" s="258"/>
      <c r="AS15" s="258"/>
      <c r="AT15" s="258"/>
      <c r="AU15" s="258"/>
      <c r="AV15" s="258"/>
      <c r="AW15" s="258"/>
      <c r="AX15" s="258"/>
      <c r="AY15" s="258"/>
      <c r="AZ15" s="258"/>
      <c r="BA15" s="258"/>
      <c r="BB15" s="258"/>
      <c r="BC15" s="258"/>
      <c r="BD15" s="258"/>
    </row>
    <row r="16" spans="1:16382" s="4" customFormat="1" ht="24" customHeight="1">
      <c r="A16" s="55"/>
      <c r="B16" s="26" t="s">
        <v>317</v>
      </c>
      <c r="C16" s="255"/>
      <c r="D16" s="396"/>
      <c r="E16" s="3" t="s">
        <v>295</v>
      </c>
      <c r="F16" s="402"/>
      <c r="G16" s="28"/>
      <c r="H16" s="256"/>
      <c r="I16" s="257"/>
      <c r="J16" s="78"/>
      <c r="K16" s="78"/>
      <c r="L16" s="256"/>
      <c r="M16" s="257"/>
      <c r="N16" s="78"/>
      <c r="O16" s="78"/>
      <c r="P16" s="28"/>
      <c r="Q16" s="78"/>
      <c r="R16" s="78"/>
      <c r="S16" s="258"/>
      <c r="T16" s="258"/>
      <c r="U16" s="258"/>
      <c r="V16" s="258"/>
      <c r="W16" s="258"/>
      <c r="X16" s="258"/>
      <c r="Y16" s="28"/>
      <c r="Z16" s="259"/>
      <c r="AA16" s="258">
        <v>65000000</v>
      </c>
      <c r="AB16" s="258"/>
      <c r="AC16" s="258"/>
      <c r="AD16" s="258"/>
      <c r="AE16" s="258"/>
      <c r="AF16" s="258"/>
      <c r="AG16" s="258"/>
      <c r="AH16" s="258"/>
      <c r="AI16" s="258"/>
      <c r="AJ16" s="258"/>
      <c r="AK16" s="258"/>
      <c r="AL16" s="258"/>
      <c r="AM16" s="258"/>
      <c r="AN16" s="258"/>
      <c r="AO16" s="258"/>
      <c r="AP16" s="258"/>
      <c r="AQ16" s="258"/>
      <c r="AR16" s="258"/>
      <c r="AS16" s="258"/>
      <c r="AT16" s="258"/>
      <c r="AU16" s="258"/>
      <c r="AV16" s="258"/>
      <c r="AW16" s="258"/>
      <c r="AX16" s="258"/>
      <c r="AY16" s="258"/>
      <c r="AZ16" s="258"/>
      <c r="BA16" s="258"/>
      <c r="BB16" s="258"/>
      <c r="BC16" s="258"/>
      <c r="BD16" s="258"/>
    </row>
    <row r="17" spans="1:16382" s="4" customFormat="1" ht="57" customHeight="1">
      <c r="A17" s="55"/>
      <c r="B17" s="26" t="s">
        <v>318</v>
      </c>
      <c r="C17" s="250" t="s">
        <v>319</v>
      </c>
      <c r="D17" s="203" t="s">
        <v>286</v>
      </c>
      <c r="E17" s="3" t="s">
        <v>287</v>
      </c>
      <c r="F17" s="402"/>
      <c r="G17" s="28"/>
      <c r="H17" s="405"/>
      <c r="I17" s="406"/>
      <c r="J17" s="79">
        <v>1.2</v>
      </c>
      <c r="K17" s="79">
        <v>0.3</v>
      </c>
      <c r="L17" s="403"/>
      <c r="M17" s="404"/>
      <c r="N17" s="79">
        <v>1.87995377787944</v>
      </c>
      <c r="O17" s="79">
        <v>1.87995377787944</v>
      </c>
      <c r="P17" s="28"/>
      <c r="Q17" s="79">
        <v>1.87995377787944</v>
      </c>
      <c r="R17" s="79">
        <v>3.6182759</v>
      </c>
      <c r="S17" s="133">
        <v>3.7308773627504843</v>
      </c>
      <c r="T17" s="133">
        <v>5.6396771442458196</v>
      </c>
      <c r="U17" s="133">
        <v>6.1811977914110861</v>
      </c>
      <c r="V17" s="133">
        <v>9.6746478524639468</v>
      </c>
      <c r="W17" s="133">
        <v>11.741797553130784</v>
      </c>
      <c r="X17" s="133">
        <v>2.1557860235373427</v>
      </c>
      <c r="Y17" s="28"/>
      <c r="Z17" s="246">
        <v>2.8</v>
      </c>
      <c r="AA17" s="133">
        <v>8.0969354767942399</v>
      </c>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row>
    <row r="18" spans="1:16382" s="4" customFormat="1" ht="57" customHeight="1">
      <c r="A18" s="55"/>
      <c r="B18" s="26" t="s">
        <v>318</v>
      </c>
      <c r="C18" s="250" t="s">
        <v>320</v>
      </c>
      <c r="D18" s="203" t="s">
        <v>286</v>
      </c>
      <c r="E18" s="3" t="s">
        <v>287</v>
      </c>
      <c r="F18" s="402"/>
      <c r="G18" s="28"/>
      <c r="H18" s="253"/>
      <c r="I18" s="254"/>
      <c r="J18" s="79"/>
      <c r="K18" s="79"/>
      <c r="L18" s="251"/>
      <c r="M18" s="252"/>
      <c r="N18" s="79"/>
      <c r="O18" s="260"/>
      <c r="P18" s="28"/>
      <c r="Q18" s="260"/>
      <c r="R18" s="268"/>
      <c r="S18" s="268"/>
      <c r="T18" s="268"/>
      <c r="U18" s="268"/>
      <c r="V18" s="268"/>
      <c r="W18" s="268"/>
      <c r="X18" s="268"/>
      <c r="Y18" s="28"/>
      <c r="Z18" s="246"/>
      <c r="AA18" s="133">
        <v>3.2325294944946599</v>
      </c>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row>
    <row r="19" spans="1:16382" s="4" customFormat="1" ht="29.25" customHeight="1">
      <c r="A19" s="55"/>
      <c r="B19" s="26" t="s">
        <v>321</v>
      </c>
      <c r="C19" s="397" t="s">
        <v>322</v>
      </c>
      <c r="D19" s="370" t="s">
        <v>323</v>
      </c>
      <c r="E19" s="3" t="s">
        <v>287</v>
      </c>
      <c r="F19" s="402"/>
      <c r="G19" s="28"/>
      <c r="H19" s="69">
        <v>0.97905755724002397</v>
      </c>
      <c r="I19" s="69">
        <v>0.97905755724002397</v>
      </c>
      <c r="J19" s="69">
        <v>0.98204837577825499</v>
      </c>
      <c r="K19" s="69">
        <v>0.98204837577825499</v>
      </c>
      <c r="L19" s="69">
        <v>0.95669999999999999</v>
      </c>
      <c r="M19" s="69">
        <v>0.95669999999999999</v>
      </c>
      <c r="N19" s="69">
        <v>0.96860455551436897</v>
      </c>
      <c r="O19" s="132">
        <v>0.98227395339805224</v>
      </c>
      <c r="P19" s="28"/>
      <c r="Q19" s="132">
        <v>0.98227395339805224</v>
      </c>
      <c r="R19" s="387"/>
      <c r="S19" s="388"/>
      <c r="T19" s="388"/>
      <c r="U19" s="388"/>
      <c r="V19" s="388"/>
      <c r="W19" s="388"/>
      <c r="X19" s="388"/>
      <c r="Y19" s="388"/>
      <c r="Z19" s="388"/>
      <c r="AA19" s="388"/>
      <c r="AB19" s="388"/>
      <c r="AC19" s="388"/>
      <c r="AD19" s="388"/>
      <c r="AE19" s="388"/>
      <c r="AF19" s="388"/>
      <c r="AG19" s="388"/>
      <c r="AH19" s="388"/>
      <c r="AI19" s="388"/>
      <c r="AJ19" s="388"/>
      <c r="AK19" s="388"/>
      <c r="AL19" s="388"/>
      <c r="AM19" s="388"/>
      <c r="AN19" s="388"/>
      <c r="AO19" s="388"/>
      <c r="AP19" s="388"/>
      <c r="AQ19" s="388"/>
      <c r="AR19" s="388"/>
      <c r="AS19" s="388"/>
      <c r="AT19" s="388"/>
      <c r="AU19" s="388"/>
      <c r="AV19" s="388"/>
      <c r="AW19" s="388"/>
      <c r="AX19" s="388"/>
      <c r="AY19" s="388"/>
      <c r="AZ19" s="388"/>
      <c r="BA19" s="388"/>
      <c r="BB19" s="388"/>
      <c r="BC19" s="388"/>
      <c r="BD19" s="389"/>
    </row>
    <row r="20" spans="1:16382" s="4" customFormat="1" ht="29.25" customHeight="1">
      <c r="A20" s="55"/>
      <c r="B20" s="26" t="s">
        <v>324</v>
      </c>
      <c r="C20" s="398"/>
      <c r="D20" s="400"/>
      <c r="E20" s="3" t="s">
        <v>287</v>
      </c>
      <c r="F20" s="402"/>
      <c r="G20" s="28"/>
      <c r="H20" s="69">
        <v>0.98856452214794954</v>
      </c>
      <c r="I20" s="69">
        <v>0.98856452214794954</v>
      </c>
      <c r="J20" s="69">
        <v>1</v>
      </c>
      <c r="K20" s="69">
        <v>1</v>
      </c>
      <c r="L20" s="69">
        <v>0.98619999999999997</v>
      </c>
      <c r="M20" s="69">
        <v>0.98619999999999997</v>
      </c>
      <c r="N20" s="69">
        <v>1</v>
      </c>
      <c r="O20" s="132">
        <v>0.98153694958574955</v>
      </c>
      <c r="P20" s="28"/>
      <c r="Q20" s="132">
        <v>0.98153694958574955</v>
      </c>
      <c r="R20" s="390"/>
      <c r="S20" s="391"/>
      <c r="T20" s="391"/>
      <c r="U20" s="391"/>
      <c r="V20" s="391"/>
      <c r="W20" s="391"/>
      <c r="X20" s="391"/>
      <c r="Y20" s="391"/>
      <c r="Z20" s="391"/>
      <c r="AA20" s="391"/>
      <c r="AB20" s="391"/>
      <c r="AC20" s="391"/>
      <c r="AD20" s="391"/>
      <c r="AE20" s="391"/>
      <c r="AF20" s="391"/>
      <c r="AG20" s="391"/>
      <c r="AH20" s="391"/>
      <c r="AI20" s="391"/>
      <c r="AJ20" s="391"/>
      <c r="AK20" s="391"/>
      <c r="AL20" s="391"/>
      <c r="AM20" s="391"/>
      <c r="AN20" s="391"/>
      <c r="AO20" s="391"/>
      <c r="AP20" s="391"/>
      <c r="AQ20" s="391"/>
      <c r="AR20" s="391"/>
      <c r="AS20" s="391"/>
      <c r="AT20" s="391"/>
      <c r="AU20" s="391"/>
      <c r="AV20" s="391"/>
      <c r="AW20" s="391"/>
      <c r="AX20" s="391"/>
      <c r="AY20" s="391"/>
      <c r="AZ20" s="391"/>
      <c r="BA20" s="391"/>
      <c r="BB20" s="391"/>
      <c r="BC20" s="391"/>
      <c r="BD20" s="392"/>
    </row>
    <row r="21" spans="1:16382" s="4" customFormat="1" ht="28.5" customHeight="1">
      <c r="A21" s="55"/>
      <c r="B21" s="18" t="s">
        <v>325</v>
      </c>
      <c r="C21" s="398"/>
      <c r="D21" s="400"/>
      <c r="E21" s="18" t="s">
        <v>299</v>
      </c>
      <c r="F21" s="402"/>
      <c r="G21" s="28"/>
      <c r="H21" s="78">
        <v>300797469.21500003</v>
      </c>
      <c r="I21" s="78">
        <v>300797469.21500003</v>
      </c>
      <c r="J21" s="78">
        <v>292794167.35698384</v>
      </c>
      <c r="K21" s="78">
        <v>292794167.35698384</v>
      </c>
      <c r="L21" s="78">
        <v>296106141.46700007</v>
      </c>
      <c r="M21" s="78">
        <v>296106141.46700007</v>
      </c>
      <c r="N21" s="78">
        <v>275805404.27200001</v>
      </c>
      <c r="O21" s="78">
        <v>279759249.45200002</v>
      </c>
      <c r="P21" s="28"/>
      <c r="Q21" s="78">
        <v>279759249.45200002</v>
      </c>
      <c r="R21" s="134">
        <v>279759249.45200002</v>
      </c>
      <c r="S21" s="134">
        <v>272343334.949</v>
      </c>
      <c r="T21" s="134">
        <v>272343334.949</v>
      </c>
      <c r="U21" s="134">
        <v>286200367</v>
      </c>
      <c r="V21" s="134">
        <v>286200367</v>
      </c>
      <c r="W21" s="134">
        <v>291212008.685</v>
      </c>
      <c r="X21" s="134">
        <v>291212008.685</v>
      </c>
      <c r="Y21" s="28"/>
      <c r="Z21" s="247">
        <v>296075775</v>
      </c>
      <c r="AA21" s="134">
        <v>314163649.7658</v>
      </c>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row>
    <row r="22" spans="1:16382" s="4" customFormat="1" ht="31.5" customHeight="1">
      <c r="A22" s="55"/>
      <c r="B22" s="18" t="s">
        <v>326</v>
      </c>
      <c r="C22" s="399"/>
      <c r="D22" s="400"/>
      <c r="E22" s="18" t="s">
        <v>299</v>
      </c>
      <c r="F22" s="402"/>
      <c r="G22" s="28"/>
      <c r="H22" s="78">
        <v>102351089.05600001</v>
      </c>
      <c r="I22" s="78">
        <v>102351089.05600001</v>
      </c>
      <c r="J22" s="78">
        <v>103688989.68281001</v>
      </c>
      <c r="K22" s="78">
        <v>103688989.68281001</v>
      </c>
      <c r="L22" s="78">
        <v>103762503.63999999</v>
      </c>
      <c r="M22" s="78">
        <v>103762503.63999999</v>
      </c>
      <c r="N22" s="78">
        <v>98269992.237999991</v>
      </c>
      <c r="O22" s="78">
        <v>95868333.934</v>
      </c>
      <c r="P22" s="28"/>
      <c r="Q22" s="78">
        <v>95868333.934</v>
      </c>
      <c r="R22" s="78">
        <v>95868333.934</v>
      </c>
      <c r="S22" s="78">
        <v>89570566.975999996</v>
      </c>
      <c r="T22" s="78">
        <v>89570566.975999996</v>
      </c>
      <c r="U22" s="78">
        <v>90304045</v>
      </c>
      <c r="V22" s="78">
        <v>90304045</v>
      </c>
      <c r="W22" s="78">
        <v>94679766.254999995</v>
      </c>
      <c r="X22" s="78">
        <v>94679766.254999995</v>
      </c>
      <c r="Y22" s="28"/>
      <c r="Z22" s="245">
        <v>98069558</v>
      </c>
      <c r="AA22" s="78">
        <v>85288068.188820004</v>
      </c>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row>
    <row r="23" spans="1:16382">
      <c r="A23" s="14"/>
      <c r="B23" s="358" t="s">
        <v>61</v>
      </c>
      <c r="C23" s="359"/>
      <c r="D23" s="359"/>
      <c r="E23" s="359"/>
      <c r="F23" s="359"/>
      <c r="G23" s="28"/>
      <c r="H23" s="48"/>
      <c r="I23" s="48"/>
      <c r="J23" s="48"/>
      <c r="K23" s="48"/>
      <c r="L23" s="48"/>
      <c r="M23" s="49"/>
      <c r="N23" s="48"/>
      <c r="O23" s="48"/>
      <c r="P23" s="28"/>
      <c r="Q23" s="48"/>
      <c r="R23" s="48"/>
      <c r="S23" s="48"/>
      <c r="T23" s="50"/>
      <c r="U23" s="48"/>
      <c r="V23" s="48"/>
      <c r="W23" s="48"/>
      <c r="X23" s="48"/>
      <c r="Y23" s="2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c r="IU23" s="52"/>
      <c r="IV23" s="52"/>
      <c r="IW23" s="52"/>
      <c r="IX23" s="52"/>
      <c r="IY23" s="52"/>
      <c r="IZ23" s="52"/>
      <c r="JA23" s="52"/>
      <c r="JB23" s="52"/>
      <c r="JC23" s="52"/>
      <c r="JD23" s="52"/>
      <c r="JE23" s="52"/>
      <c r="JF23" s="52"/>
      <c r="JG23" s="52"/>
      <c r="JH23" s="52"/>
      <c r="JI23" s="52"/>
      <c r="JJ23" s="52"/>
      <c r="JK23" s="52"/>
      <c r="JL23" s="52"/>
      <c r="JM23" s="52"/>
      <c r="JN23" s="52"/>
      <c r="JO23" s="52"/>
      <c r="JP23" s="52"/>
      <c r="JQ23" s="52"/>
      <c r="JR23" s="52"/>
      <c r="JS23" s="52"/>
      <c r="JT23" s="52"/>
      <c r="JU23" s="52"/>
      <c r="JV23" s="52"/>
      <c r="JW23" s="52"/>
      <c r="JX23" s="52"/>
      <c r="JY23" s="52"/>
      <c r="JZ23" s="52"/>
      <c r="KA23" s="52"/>
      <c r="KB23" s="52"/>
      <c r="KC23" s="52"/>
      <c r="KD23" s="52"/>
      <c r="KE23" s="52"/>
      <c r="KF23" s="52"/>
      <c r="KG23" s="52"/>
      <c r="KH23" s="52"/>
      <c r="KI23" s="52"/>
      <c r="KJ23" s="52"/>
      <c r="KK23" s="52"/>
      <c r="KL23" s="52"/>
      <c r="KM23" s="52"/>
      <c r="KN23" s="52"/>
      <c r="KO23" s="52"/>
      <c r="KP23" s="52"/>
      <c r="KQ23" s="52"/>
      <c r="KR23" s="52"/>
      <c r="KS23" s="52"/>
      <c r="KT23" s="52"/>
      <c r="KU23" s="52"/>
      <c r="KV23" s="52"/>
      <c r="KW23" s="52"/>
      <c r="KX23" s="52"/>
      <c r="KY23" s="52"/>
      <c r="KZ23" s="52"/>
      <c r="LA23" s="52"/>
      <c r="LB23" s="52"/>
      <c r="LC23" s="52"/>
      <c r="LD23" s="52"/>
      <c r="LE23" s="52"/>
      <c r="LF23" s="52"/>
      <c r="LG23" s="52"/>
      <c r="LH23" s="52"/>
      <c r="LI23" s="52"/>
      <c r="LJ23" s="52"/>
      <c r="LK23" s="52"/>
      <c r="LL23" s="52"/>
      <c r="LM23" s="52"/>
      <c r="LN23" s="52"/>
      <c r="LO23" s="52"/>
      <c r="LP23" s="52"/>
      <c r="LQ23" s="52"/>
      <c r="LR23" s="52"/>
      <c r="LS23" s="52"/>
      <c r="LT23" s="52"/>
      <c r="LU23" s="52"/>
      <c r="LV23" s="52"/>
      <c r="LW23" s="52"/>
      <c r="LX23" s="52"/>
      <c r="LY23" s="52"/>
      <c r="LZ23" s="52"/>
      <c r="MA23" s="52"/>
      <c r="MB23" s="52"/>
      <c r="MC23" s="52"/>
      <c r="MD23" s="52"/>
      <c r="ME23" s="52"/>
      <c r="MF23" s="52"/>
      <c r="MG23" s="52"/>
      <c r="MH23" s="52"/>
      <c r="MI23" s="52"/>
      <c r="MJ23" s="52"/>
      <c r="MK23" s="52"/>
      <c r="ML23" s="52"/>
      <c r="MM23" s="52"/>
      <c r="MN23" s="52"/>
      <c r="MO23" s="52"/>
      <c r="MP23" s="52"/>
      <c r="MQ23" s="52"/>
      <c r="MR23" s="52"/>
      <c r="MS23" s="52"/>
      <c r="MT23" s="52"/>
      <c r="MU23" s="52"/>
      <c r="MV23" s="52"/>
      <c r="MW23" s="52"/>
      <c r="MX23" s="52"/>
      <c r="MY23" s="52"/>
      <c r="MZ23" s="52"/>
      <c r="NA23" s="52"/>
      <c r="NB23" s="52"/>
      <c r="NC23" s="52"/>
      <c r="ND23" s="52"/>
      <c r="NE23" s="52"/>
      <c r="NF23" s="52"/>
      <c r="NG23" s="52"/>
      <c r="NH23" s="52"/>
      <c r="NI23" s="52"/>
      <c r="NJ23" s="52"/>
      <c r="NK23" s="52"/>
      <c r="NL23" s="52"/>
      <c r="NM23" s="52"/>
      <c r="NN23" s="52"/>
      <c r="NO23" s="52"/>
      <c r="NP23" s="52"/>
      <c r="NQ23" s="52"/>
      <c r="NR23" s="52"/>
      <c r="NS23" s="52"/>
      <c r="NT23" s="52"/>
      <c r="NU23" s="52"/>
      <c r="NV23" s="52"/>
      <c r="NW23" s="52"/>
      <c r="NX23" s="52"/>
      <c r="NY23" s="52"/>
      <c r="NZ23" s="52"/>
      <c r="OA23" s="52"/>
      <c r="OB23" s="52"/>
      <c r="OC23" s="52"/>
      <c r="OD23" s="52"/>
      <c r="OE23" s="52"/>
      <c r="OF23" s="52"/>
      <c r="OG23" s="52"/>
      <c r="OH23" s="52"/>
      <c r="OI23" s="52"/>
      <c r="OJ23" s="52"/>
      <c r="OK23" s="52"/>
      <c r="OL23" s="52"/>
      <c r="OM23" s="52"/>
      <c r="ON23" s="52"/>
      <c r="OO23" s="52"/>
      <c r="OP23" s="52"/>
      <c r="OQ23" s="52"/>
      <c r="OR23" s="52"/>
      <c r="OS23" s="52"/>
      <c r="OT23" s="52"/>
      <c r="OU23" s="52"/>
      <c r="OV23" s="52"/>
      <c r="OW23" s="52"/>
      <c r="OX23" s="52"/>
      <c r="OY23" s="52"/>
      <c r="OZ23" s="52"/>
      <c r="PA23" s="52"/>
      <c r="PB23" s="52"/>
      <c r="PC23" s="52"/>
      <c r="PD23" s="52"/>
      <c r="PE23" s="52"/>
      <c r="PF23" s="52"/>
      <c r="PG23" s="52"/>
      <c r="PH23" s="52"/>
      <c r="PI23" s="52"/>
      <c r="PJ23" s="52"/>
      <c r="PK23" s="52"/>
      <c r="PL23" s="52"/>
      <c r="PM23" s="52"/>
      <c r="PN23" s="52"/>
      <c r="PO23" s="52"/>
      <c r="PP23" s="52"/>
      <c r="PQ23" s="52"/>
      <c r="PR23" s="52"/>
      <c r="PS23" s="52"/>
      <c r="PT23" s="52"/>
      <c r="PU23" s="52"/>
      <c r="PV23" s="52"/>
      <c r="PW23" s="52"/>
      <c r="PX23" s="52"/>
      <c r="PY23" s="52"/>
      <c r="PZ23" s="52"/>
      <c r="QA23" s="52"/>
      <c r="QB23" s="52"/>
      <c r="QC23" s="52"/>
      <c r="QD23" s="52"/>
      <c r="QE23" s="52"/>
      <c r="QF23" s="52"/>
      <c r="QG23" s="52"/>
      <c r="QH23" s="52"/>
      <c r="QI23" s="52"/>
      <c r="QJ23" s="52"/>
      <c r="QK23" s="52"/>
      <c r="QL23" s="52"/>
      <c r="QM23" s="52"/>
      <c r="QN23" s="52"/>
      <c r="QO23" s="52"/>
      <c r="QP23" s="52"/>
      <c r="QQ23" s="52"/>
      <c r="QR23" s="52"/>
      <c r="QS23" s="52"/>
      <c r="QT23" s="52"/>
      <c r="QU23" s="52"/>
      <c r="QV23" s="52"/>
      <c r="QW23" s="52"/>
      <c r="QX23" s="52"/>
      <c r="QY23" s="52"/>
      <c r="QZ23" s="52"/>
      <c r="RA23" s="52"/>
      <c r="RB23" s="52"/>
      <c r="RC23" s="52"/>
      <c r="RD23" s="52"/>
      <c r="RE23" s="52"/>
      <c r="RF23" s="52"/>
      <c r="RG23" s="52"/>
      <c r="RH23" s="52"/>
      <c r="RI23" s="52"/>
      <c r="RJ23" s="52"/>
      <c r="RK23" s="52"/>
      <c r="RL23" s="52"/>
      <c r="RM23" s="52"/>
      <c r="RN23" s="52"/>
      <c r="RO23" s="52"/>
      <c r="RP23" s="52"/>
      <c r="RQ23" s="52"/>
      <c r="RR23" s="52"/>
      <c r="RS23" s="52"/>
      <c r="RT23" s="52"/>
      <c r="RU23" s="52"/>
      <c r="RV23" s="52"/>
      <c r="RW23" s="52"/>
      <c r="RX23" s="52"/>
      <c r="RY23" s="52"/>
      <c r="RZ23" s="52"/>
      <c r="SA23" s="52"/>
      <c r="SB23" s="52"/>
      <c r="SC23" s="52"/>
      <c r="SD23" s="52"/>
      <c r="SE23" s="52"/>
      <c r="SF23" s="52"/>
      <c r="SG23" s="52"/>
      <c r="SH23" s="52"/>
      <c r="SI23" s="52"/>
      <c r="SJ23" s="52"/>
      <c r="SK23" s="52"/>
      <c r="SL23" s="52"/>
      <c r="SM23" s="52"/>
      <c r="SN23" s="52"/>
      <c r="SO23" s="52"/>
      <c r="SP23" s="52"/>
      <c r="SQ23" s="52"/>
      <c r="SR23" s="52"/>
      <c r="SS23" s="52"/>
      <c r="ST23" s="52"/>
      <c r="SU23" s="52"/>
      <c r="SV23" s="52"/>
      <c r="SW23" s="52"/>
      <c r="SX23" s="52"/>
      <c r="SY23" s="52"/>
      <c r="SZ23" s="52"/>
      <c r="TA23" s="52"/>
      <c r="TB23" s="52"/>
      <c r="TC23" s="52"/>
      <c r="TD23" s="52"/>
      <c r="TE23" s="52"/>
      <c r="TF23" s="52"/>
      <c r="TG23" s="52"/>
      <c r="TH23" s="52"/>
      <c r="TI23" s="52"/>
      <c r="TJ23" s="52"/>
      <c r="TK23" s="52"/>
      <c r="TL23" s="52"/>
      <c r="TM23" s="52"/>
      <c r="TN23" s="52"/>
      <c r="TO23" s="52"/>
      <c r="TP23" s="52"/>
      <c r="TQ23" s="52"/>
      <c r="TR23" s="52"/>
      <c r="TS23" s="52"/>
      <c r="TT23" s="52"/>
      <c r="TU23" s="52"/>
      <c r="TV23" s="52"/>
      <c r="TW23" s="52"/>
      <c r="TX23" s="52"/>
      <c r="TY23" s="52"/>
      <c r="TZ23" s="52"/>
      <c r="UA23" s="52"/>
      <c r="UB23" s="52"/>
      <c r="UC23" s="52"/>
      <c r="UD23" s="52"/>
      <c r="UE23" s="52"/>
      <c r="UF23" s="52"/>
      <c r="UG23" s="52"/>
      <c r="UH23" s="52"/>
      <c r="UI23" s="52"/>
      <c r="UJ23" s="52"/>
      <c r="UK23" s="52"/>
      <c r="UL23" s="52"/>
      <c r="UM23" s="52"/>
      <c r="UN23" s="52"/>
      <c r="UO23" s="52"/>
      <c r="UP23" s="52"/>
      <c r="UQ23" s="52"/>
      <c r="UR23" s="52"/>
      <c r="US23" s="52"/>
      <c r="UT23" s="52"/>
      <c r="UU23" s="52"/>
      <c r="UV23" s="52"/>
      <c r="UW23" s="52"/>
      <c r="UX23" s="52"/>
      <c r="UY23" s="52"/>
      <c r="UZ23" s="52"/>
      <c r="VA23" s="52"/>
      <c r="VB23" s="52"/>
      <c r="VC23" s="52"/>
      <c r="VD23" s="52"/>
      <c r="VE23" s="52"/>
      <c r="VF23" s="52"/>
      <c r="VG23" s="52"/>
      <c r="VH23" s="52"/>
      <c r="VI23" s="52"/>
      <c r="VJ23" s="52"/>
      <c r="VK23" s="52"/>
      <c r="VL23" s="52"/>
      <c r="VM23" s="52"/>
      <c r="VN23" s="52"/>
      <c r="VO23" s="52"/>
      <c r="VP23" s="52"/>
      <c r="VQ23" s="52"/>
      <c r="VR23" s="52"/>
      <c r="VS23" s="52"/>
      <c r="VT23" s="52"/>
      <c r="VU23" s="52"/>
      <c r="VV23" s="52"/>
      <c r="VW23" s="52"/>
      <c r="VX23" s="52"/>
      <c r="VY23" s="52"/>
      <c r="VZ23" s="52"/>
      <c r="WA23" s="52"/>
      <c r="WB23" s="52"/>
      <c r="WC23" s="52"/>
      <c r="WD23" s="52"/>
      <c r="WE23" s="52"/>
      <c r="WF23" s="52"/>
      <c r="WG23" s="52"/>
      <c r="WH23" s="52"/>
      <c r="WI23" s="52"/>
      <c r="WJ23" s="52"/>
      <c r="WK23" s="52"/>
      <c r="WL23" s="52"/>
      <c r="WM23" s="52"/>
      <c r="WN23" s="52"/>
      <c r="WO23" s="52"/>
      <c r="WP23" s="52"/>
      <c r="WQ23" s="52"/>
      <c r="WR23" s="52"/>
      <c r="WS23" s="52"/>
      <c r="WT23" s="52"/>
      <c r="WU23" s="52"/>
      <c r="WV23" s="52"/>
      <c r="WW23" s="52"/>
      <c r="WX23" s="52"/>
      <c r="WY23" s="52"/>
      <c r="WZ23" s="52"/>
      <c r="XA23" s="52"/>
      <c r="XB23" s="52"/>
      <c r="XC23" s="52"/>
      <c r="XD23" s="52"/>
      <c r="XE23" s="52"/>
      <c r="XF23" s="52"/>
      <c r="XG23" s="52"/>
      <c r="XH23" s="52"/>
      <c r="XI23" s="52"/>
      <c r="XJ23" s="52"/>
      <c r="XK23" s="52"/>
      <c r="XL23" s="52"/>
      <c r="XM23" s="52"/>
      <c r="XN23" s="52"/>
      <c r="XO23" s="52"/>
      <c r="XP23" s="52"/>
      <c r="XQ23" s="52"/>
      <c r="XR23" s="52"/>
      <c r="XS23" s="52"/>
      <c r="XT23" s="52"/>
      <c r="XU23" s="52"/>
      <c r="XV23" s="52"/>
      <c r="XW23" s="52"/>
      <c r="XX23" s="52"/>
      <c r="XY23" s="52"/>
      <c r="XZ23" s="52"/>
      <c r="YA23" s="52"/>
      <c r="YB23" s="52"/>
      <c r="YC23" s="52"/>
      <c r="YD23" s="52"/>
      <c r="YE23" s="52"/>
      <c r="YF23" s="52"/>
      <c r="YG23" s="52"/>
      <c r="YH23" s="52"/>
      <c r="YI23" s="52"/>
      <c r="YJ23" s="52"/>
      <c r="YK23" s="52"/>
      <c r="YL23" s="52"/>
      <c r="YM23" s="52"/>
      <c r="YN23" s="52"/>
      <c r="YO23" s="52"/>
      <c r="YP23" s="52"/>
      <c r="YQ23" s="52"/>
      <c r="YR23" s="52"/>
      <c r="YS23" s="52"/>
      <c r="YT23" s="52"/>
      <c r="YU23" s="52"/>
      <c r="YV23" s="52"/>
      <c r="YW23" s="52"/>
      <c r="YX23" s="52"/>
      <c r="YY23" s="52"/>
      <c r="YZ23" s="52"/>
      <c r="ZA23" s="52"/>
      <c r="ZB23" s="52"/>
      <c r="ZC23" s="52"/>
      <c r="ZD23" s="52"/>
      <c r="ZE23" s="52"/>
      <c r="ZF23" s="52"/>
      <c r="ZG23" s="52"/>
      <c r="ZH23" s="52"/>
      <c r="ZI23" s="52"/>
      <c r="ZJ23" s="52"/>
      <c r="ZK23" s="52"/>
      <c r="ZL23" s="52"/>
      <c r="ZM23" s="52"/>
      <c r="ZN23" s="52"/>
      <c r="ZO23" s="52"/>
      <c r="ZP23" s="52"/>
      <c r="ZQ23" s="52"/>
      <c r="ZR23" s="52"/>
      <c r="ZS23" s="52"/>
      <c r="ZT23" s="52"/>
      <c r="ZU23" s="52"/>
      <c r="ZV23" s="52"/>
      <c r="ZW23" s="52"/>
      <c r="ZX23" s="52"/>
      <c r="ZY23" s="52"/>
      <c r="ZZ23" s="52"/>
      <c r="AAA23" s="52"/>
      <c r="AAB23" s="52"/>
      <c r="AAC23" s="52"/>
      <c r="AAD23" s="52"/>
      <c r="AAE23" s="52"/>
      <c r="AAF23" s="52"/>
      <c r="AAG23" s="52"/>
      <c r="AAH23" s="52"/>
      <c r="AAI23" s="52"/>
      <c r="AAJ23" s="52"/>
      <c r="AAK23" s="52"/>
      <c r="AAL23" s="52"/>
      <c r="AAM23" s="52"/>
      <c r="AAN23" s="52"/>
      <c r="AAO23" s="52"/>
      <c r="AAP23" s="52"/>
      <c r="AAQ23" s="52"/>
      <c r="AAR23" s="52"/>
      <c r="AAS23" s="52"/>
      <c r="AAT23" s="52"/>
      <c r="AAU23" s="52"/>
      <c r="AAV23" s="52"/>
      <c r="AAW23" s="52"/>
      <c r="AAX23" s="52"/>
      <c r="AAY23" s="52"/>
      <c r="AAZ23" s="52"/>
      <c r="ABA23" s="52"/>
      <c r="ABB23" s="52"/>
      <c r="ABC23" s="52"/>
      <c r="ABD23" s="52"/>
      <c r="ABE23" s="52"/>
      <c r="ABF23" s="52"/>
      <c r="ABG23" s="52"/>
      <c r="ABH23" s="52"/>
      <c r="ABI23" s="52"/>
      <c r="ABJ23" s="52"/>
      <c r="ABK23" s="52"/>
      <c r="ABL23" s="52"/>
      <c r="ABM23" s="52"/>
      <c r="ABN23" s="52"/>
      <c r="ABO23" s="52"/>
      <c r="ABP23" s="52"/>
      <c r="ABQ23" s="52"/>
      <c r="ABR23" s="52"/>
      <c r="ABS23" s="52"/>
      <c r="ABT23" s="52"/>
      <c r="ABU23" s="52"/>
      <c r="ABV23" s="52"/>
      <c r="ABW23" s="52"/>
      <c r="ABX23" s="52"/>
      <c r="ABY23" s="52"/>
      <c r="ABZ23" s="52"/>
      <c r="ACA23" s="52"/>
      <c r="ACB23" s="52"/>
      <c r="ACC23" s="52"/>
      <c r="ACD23" s="52"/>
      <c r="ACE23" s="52"/>
      <c r="ACF23" s="52"/>
      <c r="ACG23" s="52"/>
      <c r="ACH23" s="52"/>
      <c r="ACI23" s="52"/>
      <c r="ACJ23" s="52"/>
      <c r="ACK23" s="52"/>
      <c r="ACL23" s="52"/>
      <c r="ACM23" s="52"/>
      <c r="ACN23" s="52"/>
      <c r="ACO23" s="52"/>
      <c r="ACP23" s="52"/>
      <c r="ACQ23" s="52"/>
      <c r="ACR23" s="52"/>
      <c r="ACS23" s="52"/>
      <c r="ACT23" s="52"/>
      <c r="ACU23" s="52"/>
      <c r="ACV23" s="52"/>
      <c r="ACW23" s="52"/>
      <c r="ACX23" s="52"/>
      <c r="ACY23" s="52"/>
      <c r="ACZ23" s="52"/>
      <c r="ADA23" s="52"/>
      <c r="ADB23" s="52"/>
      <c r="ADC23" s="52"/>
      <c r="ADD23" s="52"/>
      <c r="ADE23" s="52"/>
      <c r="ADF23" s="52"/>
      <c r="ADG23" s="52"/>
      <c r="ADH23" s="52"/>
      <c r="ADI23" s="52"/>
      <c r="ADJ23" s="52"/>
      <c r="ADK23" s="52"/>
      <c r="ADL23" s="52"/>
      <c r="ADM23" s="52"/>
      <c r="ADN23" s="52"/>
      <c r="ADO23" s="52"/>
      <c r="ADP23" s="52"/>
      <c r="ADQ23" s="52"/>
      <c r="ADR23" s="52"/>
      <c r="ADS23" s="52"/>
      <c r="ADT23" s="52"/>
      <c r="ADU23" s="52"/>
      <c r="ADV23" s="52"/>
      <c r="ADW23" s="52"/>
      <c r="ADX23" s="52"/>
      <c r="ADY23" s="52"/>
      <c r="ADZ23" s="52"/>
      <c r="AEA23" s="52"/>
      <c r="AEB23" s="52"/>
      <c r="AEC23" s="52"/>
      <c r="AED23" s="52"/>
      <c r="AEE23" s="52"/>
      <c r="AEF23" s="52"/>
      <c r="AEG23" s="52"/>
      <c r="AEH23" s="52"/>
      <c r="AEI23" s="52"/>
      <c r="AEJ23" s="52"/>
      <c r="AEK23" s="52"/>
      <c r="AEL23" s="52"/>
      <c r="AEM23" s="52"/>
      <c r="AEN23" s="52"/>
      <c r="AEO23" s="52"/>
      <c r="AEP23" s="52"/>
      <c r="AEQ23" s="52"/>
      <c r="AER23" s="52"/>
      <c r="AES23" s="52"/>
      <c r="AET23" s="52"/>
      <c r="AEU23" s="52"/>
      <c r="AEV23" s="52"/>
      <c r="AEW23" s="52"/>
      <c r="AEX23" s="52"/>
      <c r="AEY23" s="52"/>
      <c r="AEZ23" s="52"/>
      <c r="AFA23" s="52"/>
      <c r="AFB23" s="52"/>
      <c r="AFC23" s="52"/>
      <c r="AFD23" s="52"/>
      <c r="AFE23" s="52"/>
      <c r="AFF23" s="52"/>
      <c r="AFG23" s="52"/>
      <c r="AFH23" s="52"/>
      <c r="AFI23" s="52"/>
      <c r="AFJ23" s="52"/>
      <c r="AFK23" s="52"/>
      <c r="AFL23" s="52"/>
      <c r="AFM23" s="52"/>
      <c r="AFN23" s="52"/>
      <c r="AFO23" s="52"/>
      <c r="AFP23" s="52"/>
      <c r="AFQ23" s="52"/>
      <c r="AFR23" s="52"/>
      <c r="AFS23" s="52"/>
      <c r="AFT23" s="52"/>
      <c r="AFU23" s="52"/>
      <c r="AFV23" s="52"/>
      <c r="AFW23" s="52"/>
      <c r="AFX23" s="52"/>
      <c r="AFY23" s="52"/>
      <c r="AFZ23" s="52"/>
      <c r="AGA23" s="52"/>
      <c r="AGB23" s="52"/>
      <c r="AGC23" s="52"/>
      <c r="AGD23" s="52"/>
      <c r="AGE23" s="52"/>
      <c r="AGF23" s="52"/>
      <c r="AGG23" s="52"/>
      <c r="AGH23" s="52"/>
      <c r="AGI23" s="52"/>
      <c r="AGJ23" s="52"/>
      <c r="AGK23" s="52"/>
      <c r="AGL23" s="52"/>
      <c r="AGM23" s="52"/>
      <c r="AGN23" s="52"/>
      <c r="AGO23" s="52"/>
      <c r="AGP23" s="52"/>
      <c r="AGQ23" s="52"/>
      <c r="AGR23" s="52"/>
      <c r="AGS23" s="52"/>
      <c r="AGT23" s="52"/>
      <c r="AGU23" s="52"/>
      <c r="AGV23" s="52"/>
      <c r="AGW23" s="52"/>
      <c r="AGX23" s="52"/>
      <c r="AGY23" s="52"/>
      <c r="AGZ23" s="52"/>
      <c r="AHA23" s="52"/>
      <c r="AHB23" s="52"/>
      <c r="AHC23" s="52"/>
      <c r="AHD23" s="52"/>
      <c r="AHE23" s="52"/>
      <c r="AHF23" s="52"/>
      <c r="AHG23" s="52"/>
      <c r="AHH23" s="52"/>
      <c r="AHI23" s="52"/>
      <c r="AHJ23" s="52"/>
      <c r="AHK23" s="52"/>
      <c r="AHL23" s="52"/>
      <c r="AHM23" s="52"/>
      <c r="AHN23" s="52"/>
      <c r="AHO23" s="52"/>
      <c r="AHP23" s="52"/>
      <c r="AHQ23" s="52"/>
      <c r="AHR23" s="52"/>
      <c r="AHS23" s="52"/>
      <c r="AHT23" s="52"/>
      <c r="AHU23" s="52"/>
      <c r="AHV23" s="52"/>
      <c r="AHW23" s="52"/>
      <c r="AHX23" s="52"/>
      <c r="AHY23" s="52"/>
      <c r="AHZ23" s="52"/>
      <c r="AIA23" s="52"/>
      <c r="AIB23" s="52"/>
      <c r="AIC23" s="52"/>
      <c r="AID23" s="52"/>
      <c r="AIE23" s="52"/>
      <c r="AIF23" s="52"/>
      <c r="AIG23" s="52"/>
      <c r="AIH23" s="52"/>
      <c r="AII23" s="52"/>
      <c r="AIJ23" s="52"/>
      <c r="AIK23" s="52"/>
      <c r="AIL23" s="52"/>
      <c r="AIM23" s="52"/>
      <c r="AIN23" s="52"/>
      <c r="AIO23" s="52"/>
      <c r="AIP23" s="52"/>
      <c r="AIQ23" s="52"/>
      <c r="AIR23" s="52"/>
      <c r="AIS23" s="52"/>
      <c r="AIT23" s="52"/>
      <c r="AIU23" s="52"/>
      <c r="AIV23" s="52"/>
      <c r="AIW23" s="52"/>
      <c r="AIX23" s="52"/>
      <c r="AIY23" s="52"/>
      <c r="AIZ23" s="52"/>
      <c r="AJA23" s="52"/>
      <c r="AJB23" s="52"/>
      <c r="AJC23" s="52"/>
      <c r="AJD23" s="52"/>
      <c r="AJE23" s="52"/>
      <c r="AJF23" s="52"/>
      <c r="AJG23" s="52"/>
      <c r="AJH23" s="52"/>
      <c r="AJI23" s="52"/>
      <c r="AJJ23" s="52"/>
      <c r="AJK23" s="52"/>
      <c r="AJL23" s="52"/>
      <c r="AJM23" s="52"/>
      <c r="AJN23" s="52"/>
      <c r="AJO23" s="52"/>
      <c r="AJP23" s="52"/>
      <c r="AJQ23" s="52"/>
      <c r="AJR23" s="52"/>
      <c r="AJS23" s="52"/>
      <c r="AJT23" s="52"/>
      <c r="AJU23" s="52"/>
      <c r="AJV23" s="52"/>
      <c r="AJW23" s="52"/>
      <c r="AJX23" s="52"/>
      <c r="AJY23" s="52"/>
      <c r="AJZ23" s="52"/>
      <c r="AKA23" s="52"/>
      <c r="AKB23" s="52"/>
      <c r="AKC23" s="52"/>
      <c r="AKD23" s="52"/>
      <c r="AKE23" s="52"/>
      <c r="AKF23" s="52"/>
      <c r="AKG23" s="52"/>
      <c r="AKH23" s="52"/>
      <c r="AKI23" s="52"/>
      <c r="AKJ23" s="52"/>
      <c r="AKK23" s="52"/>
      <c r="AKL23" s="52"/>
      <c r="AKM23" s="52"/>
      <c r="AKN23" s="52"/>
      <c r="AKO23" s="52"/>
      <c r="AKP23" s="52"/>
      <c r="AKQ23" s="52"/>
      <c r="AKR23" s="52"/>
      <c r="AKS23" s="52"/>
      <c r="AKT23" s="52"/>
      <c r="AKU23" s="52"/>
      <c r="AKV23" s="52"/>
      <c r="AKW23" s="52"/>
      <c r="AKX23" s="52"/>
      <c r="AKY23" s="52"/>
      <c r="AKZ23" s="52"/>
      <c r="ALA23" s="52"/>
      <c r="ALB23" s="52"/>
      <c r="ALC23" s="52"/>
      <c r="ALD23" s="52"/>
      <c r="ALE23" s="52"/>
      <c r="ALF23" s="52"/>
      <c r="ALG23" s="52"/>
      <c r="ALH23" s="52"/>
      <c r="ALI23" s="52"/>
      <c r="ALJ23" s="52"/>
      <c r="ALK23" s="52"/>
      <c r="ALL23" s="52"/>
      <c r="ALM23" s="52"/>
      <c r="ALN23" s="52"/>
      <c r="ALO23" s="52"/>
      <c r="ALP23" s="52"/>
      <c r="ALQ23" s="52"/>
      <c r="ALR23" s="52"/>
      <c r="ALS23" s="52"/>
      <c r="ALT23" s="52"/>
      <c r="ALU23" s="52"/>
      <c r="ALV23" s="52"/>
      <c r="ALW23" s="52"/>
      <c r="ALX23" s="52"/>
      <c r="ALY23" s="52"/>
      <c r="ALZ23" s="52"/>
      <c r="AMA23" s="52"/>
      <c r="AMB23" s="52"/>
      <c r="AMC23" s="52"/>
      <c r="AMD23" s="52"/>
      <c r="AME23" s="52"/>
      <c r="AMF23" s="52"/>
      <c r="AMG23" s="52"/>
      <c r="AMH23" s="52"/>
      <c r="AMI23" s="52"/>
      <c r="AMJ23" s="52"/>
      <c r="AMK23" s="52"/>
      <c r="AML23" s="52"/>
      <c r="AMM23" s="52"/>
      <c r="AMN23" s="52"/>
      <c r="AMO23" s="52"/>
      <c r="AMP23" s="52"/>
      <c r="AMQ23" s="52"/>
      <c r="AMR23" s="52"/>
      <c r="AMS23" s="52"/>
      <c r="AMT23" s="52"/>
      <c r="AMU23" s="52"/>
      <c r="AMV23" s="52"/>
      <c r="AMW23" s="52"/>
      <c r="AMX23" s="52"/>
      <c r="AMY23" s="52"/>
      <c r="AMZ23" s="52"/>
      <c r="ANA23" s="52"/>
      <c r="ANB23" s="52"/>
      <c r="ANC23" s="52"/>
      <c r="AND23" s="52"/>
      <c r="ANE23" s="52"/>
      <c r="ANF23" s="52"/>
      <c r="ANG23" s="52"/>
      <c r="ANH23" s="52"/>
      <c r="ANI23" s="52"/>
      <c r="ANJ23" s="52"/>
      <c r="ANK23" s="52"/>
      <c r="ANL23" s="52"/>
      <c r="ANM23" s="52"/>
      <c r="ANN23" s="52"/>
      <c r="ANO23" s="52"/>
      <c r="ANP23" s="52"/>
      <c r="ANQ23" s="52"/>
      <c r="ANR23" s="52"/>
      <c r="ANS23" s="52"/>
      <c r="ANT23" s="52"/>
      <c r="ANU23" s="52"/>
      <c r="ANV23" s="52"/>
      <c r="ANW23" s="52"/>
      <c r="ANX23" s="52"/>
      <c r="ANY23" s="52"/>
      <c r="ANZ23" s="52"/>
      <c r="AOA23" s="52"/>
      <c r="AOB23" s="52"/>
      <c r="AOC23" s="52"/>
      <c r="AOD23" s="52"/>
      <c r="AOE23" s="52"/>
      <c r="AOF23" s="52"/>
      <c r="AOG23" s="52"/>
      <c r="AOH23" s="52"/>
      <c r="AOI23" s="52"/>
      <c r="AOJ23" s="52"/>
      <c r="AOK23" s="52"/>
      <c r="AOL23" s="52"/>
      <c r="AOM23" s="52"/>
      <c r="AON23" s="52"/>
      <c r="AOO23" s="52"/>
      <c r="AOP23" s="52"/>
      <c r="AOQ23" s="52"/>
      <c r="AOR23" s="52"/>
      <c r="AOS23" s="52"/>
      <c r="AOT23" s="52"/>
      <c r="AOU23" s="52"/>
      <c r="AOV23" s="52"/>
      <c r="AOW23" s="52"/>
      <c r="AOX23" s="52"/>
      <c r="AOY23" s="52"/>
      <c r="AOZ23" s="52"/>
      <c r="APA23" s="52"/>
      <c r="APB23" s="52"/>
      <c r="APC23" s="52"/>
      <c r="APD23" s="52"/>
      <c r="APE23" s="52"/>
      <c r="APF23" s="52"/>
      <c r="APG23" s="52"/>
      <c r="APH23" s="52"/>
      <c r="API23" s="52"/>
      <c r="APJ23" s="52"/>
      <c r="APK23" s="52"/>
      <c r="APL23" s="52"/>
      <c r="APM23" s="52"/>
      <c r="APN23" s="52"/>
      <c r="APO23" s="52"/>
      <c r="APP23" s="52"/>
      <c r="APQ23" s="52"/>
      <c r="APR23" s="52"/>
      <c r="APS23" s="52"/>
      <c r="APT23" s="52"/>
      <c r="APU23" s="52"/>
      <c r="APV23" s="52"/>
      <c r="APW23" s="52"/>
      <c r="APX23" s="52"/>
      <c r="APY23" s="52"/>
      <c r="APZ23" s="52"/>
      <c r="AQA23" s="52"/>
      <c r="AQB23" s="52"/>
      <c r="AQC23" s="52"/>
      <c r="AQD23" s="52"/>
      <c r="AQE23" s="52"/>
      <c r="AQF23" s="52"/>
      <c r="AQG23" s="52"/>
      <c r="AQH23" s="52"/>
      <c r="AQI23" s="52"/>
      <c r="AQJ23" s="52"/>
      <c r="AQK23" s="52"/>
      <c r="AQL23" s="52"/>
      <c r="AQM23" s="52"/>
      <c r="AQN23" s="52"/>
      <c r="AQO23" s="52"/>
      <c r="AQP23" s="52"/>
      <c r="AQQ23" s="52"/>
      <c r="AQR23" s="52"/>
      <c r="AQS23" s="52"/>
      <c r="AQT23" s="52"/>
      <c r="AQU23" s="52"/>
      <c r="AQV23" s="52"/>
      <c r="AQW23" s="52"/>
      <c r="AQX23" s="52"/>
      <c r="AQY23" s="52"/>
      <c r="AQZ23" s="52"/>
      <c r="ARA23" s="52"/>
      <c r="ARB23" s="52"/>
      <c r="ARC23" s="52"/>
      <c r="ARD23" s="52"/>
      <c r="ARE23" s="52"/>
      <c r="ARF23" s="52"/>
      <c r="ARG23" s="52"/>
      <c r="ARH23" s="52"/>
      <c r="ARI23" s="52"/>
      <c r="ARJ23" s="52"/>
      <c r="ARK23" s="52"/>
      <c r="ARL23" s="52"/>
      <c r="ARM23" s="52"/>
      <c r="ARN23" s="52"/>
      <c r="ARO23" s="52"/>
      <c r="ARP23" s="52"/>
      <c r="ARQ23" s="52"/>
      <c r="ARR23" s="52"/>
      <c r="ARS23" s="52"/>
      <c r="ART23" s="52"/>
      <c r="ARU23" s="52"/>
      <c r="ARV23" s="52"/>
      <c r="ARW23" s="52"/>
      <c r="ARX23" s="52"/>
      <c r="ARY23" s="52"/>
      <c r="ARZ23" s="52"/>
      <c r="ASA23" s="52"/>
      <c r="ASB23" s="52"/>
      <c r="ASC23" s="52"/>
      <c r="ASD23" s="52"/>
      <c r="ASE23" s="52"/>
      <c r="ASF23" s="52"/>
      <c r="ASG23" s="52"/>
      <c r="ASH23" s="52"/>
      <c r="ASI23" s="52"/>
      <c r="ASJ23" s="52"/>
      <c r="ASK23" s="52"/>
      <c r="ASL23" s="52"/>
      <c r="ASM23" s="52"/>
      <c r="ASN23" s="52"/>
      <c r="ASO23" s="52"/>
      <c r="ASP23" s="52"/>
      <c r="ASQ23" s="52"/>
      <c r="ASR23" s="52"/>
      <c r="ASS23" s="52"/>
      <c r="AST23" s="52"/>
      <c r="ASU23" s="52"/>
      <c r="ASV23" s="52"/>
      <c r="ASW23" s="52"/>
      <c r="ASX23" s="52"/>
      <c r="ASY23" s="52"/>
      <c r="ASZ23" s="52"/>
      <c r="ATA23" s="52"/>
      <c r="ATB23" s="52"/>
      <c r="ATC23" s="52"/>
      <c r="ATD23" s="52"/>
      <c r="ATE23" s="52"/>
      <c r="ATF23" s="52"/>
      <c r="ATG23" s="52"/>
      <c r="ATH23" s="52"/>
      <c r="ATI23" s="52"/>
      <c r="ATJ23" s="52"/>
      <c r="ATK23" s="52"/>
      <c r="ATL23" s="52"/>
      <c r="ATM23" s="52"/>
      <c r="ATN23" s="52"/>
      <c r="ATO23" s="52"/>
      <c r="ATP23" s="52"/>
      <c r="ATQ23" s="52"/>
      <c r="ATR23" s="52"/>
      <c r="ATS23" s="52"/>
      <c r="ATT23" s="52"/>
      <c r="ATU23" s="52"/>
      <c r="ATV23" s="52"/>
      <c r="ATW23" s="52"/>
      <c r="ATX23" s="52"/>
      <c r="ATY23" s="52"/>
      <c r="ATZ23" s="52"/>
      <c r="AUA23" s="52"/>
      <c r="AUB23" s="52"/>
      <c r="AUC23" s="52"/>
      <c r="AUD23" s="52"/>
      <c r="AUE23" s="52"/>
      <c r="AUF23" s="52"/>
      <c r="AUG23" s="52"/>
      <c r="AUH23" s="52"/>
      <c r="AUI23" s="52"/>
      <c r="AUJ23" s="52"/>
      <c r="AUK23" s="52"/>
      <c r="AUL23" s="52"/>
      <c r="AUM23" s="52"/>
      <c r="AUN23" s="52"/>
      <c r="AUO23" s="52"/>
      <c r="AUP23" s="52"/>
      <c r="AUQ23" s="52"/>
      <c r="AUR23" s="52"/>
      <c r="AUS23" s="52"/>
      <c r="AUT23" s="52"/>
      <c r="AUU23" s="52"/>
      <c r="AUV23" s="52"/>
      <c r="AUW23" s="52"/>
      <c r="AUX23" s="52"/>
      <c r="AUY23" s="52"/>
      <c r="AUZ23" s="52"/>
      <c r="AVA23" s="52"/>
      <c r="AVB23" s="52"/>
      <c r="AVC23" s="52"/>
      <c r="AVD23" s="52"/>
      <c r="AVE23" s="52"/>
      <c r="AVF23" s="52"/>
      <c r="AVG23" s="52"/>
      <c r="AVH23" s="52"/>
      <c r="AVI23" s="52"/>
      <c r="AVJ23" s="52"/>
      <c r="AVK23" s="52"/>
      <c r="AVL23" s="52"/>
      <c r="AVM23" s="52"/>
      <c r="AVN23" s="52"/>
      <c r="AVO23" s="52"/>
      <c r="AVP23" s="52"/>
      <c r="AVQ23" s="52"/>
      <c r="AVR23" s="52"/>
      <c r="AVS23" s="52"/>
      <c r="AVT23" s="52"/>
      <c r="AVU23" s="52"/>
      <c r="AVV23" s="52"/>
      <c r="AVW23" s="52"/>
      <c r="AVX23" s="52"/>
      <c r="AVY23" s="52"/>
      <c r="AVZ23" s="52"/>
      <c r="AWA23" s="52"/>
      <c r="AWB23" s="52"/>
      <c r="AWC23" s="52"/>
      <c r="AWD23" s="52"/>
      <c r="AWE23" s="52"/>
      <c r="AWF23" s="52"/>
      <c r="AWG23" s="52"/>
      <c r="AWH23" s="52"/>
      <c r="AWI23" s="52"/>
      <c r="AWJ23" s="52"/>
      <c r="AWK23" s="52"/>
      <c r="AWL23" s="52"/>
      <c r="AWM23" s="52"/>
      <c r="AWN23" s="52"/>
      <c r="AWO23" s="52"/>
      <c r="AWP23" s="52"/>
      <c r="AWQ23" s="52"/>
      <c r="AWR23" s="52"/>
      <c r="AWS23" s="52"/>
      <c r="AWT23" s="52"/>
      <c r="AWU23" s="52"/>
      <c r="AWV23" s="52"/>
      <c r="AWW23" s="52"/>
      <c r="AWX23" s="52"/>
      <c r="AWY23" s="52"/>
      <c r="AWZ23" s="52"/>
      <c r="AXA23" s="52"/>
      <c r="AXB23" s="52"/>
      <c r="AXC23" s="52"/>
      <c r="AXD23" s="52"/>
      <c r="AXE23" s="52"/>
      <c r="AXF23" s="52"/>
      <c r="AXG23" s="52"/>
      <c r="AXH23" s="52"/>
      <c r="AXI23" s="52"/>
      <c r="AXJ23" s="52"/>
      <c r="AXK23" s="52"/>
      <c r="AXL23" s="52"/>
      <c r="AXM23" s="52"/>
      <c r="AXN23" s="52"/>
      <c r="AXO23" s="52"/>
      <c r="AXP23" s="52"/>
      <c r="AXQ23" s="52"/>
      <c r="AXR23" s="52"/>
      <c r="AXS23" s="52"/>
      <c r="AXT23" s="52"/>
      <c r="AXU23" s="52"/>
      <c r="AXV23" s="52"/>
      <c r="AXW23" s="52"/>
      <c r="AXX23" s="52"/>
      <c r="AXY23" s="52"/>
      <c r="AXZ23" s="52"/>
      <c r="AYA23" s="52"/>
      <c r="AYB23" s="52"/>
      <c r="AYC23" s="52"/>
      <c r="AYD23" s="52"/>
      <c r="AYE23" s="52"/>
      <c r="AYF23" s="52"/>
      <c r="AYG23" s="52"/>
      <c r="AYH23" s="52"/>
      <c r="AYI23" s="52"/>
      <c r="AYJ23" s="52"/>
      <c r="AYK23" s="52"/>
      <c r="AYL23" s="52"/>
      <c r="AYM23" s="52"/>
      <c r="AYN23" s="52"/>
      <c r="AYO23" s="52"/>
      <c r="AYP23" s="52"/>
      <c r="AYQ23" s="52"/>
      <c r="AYR23" s="52"/>
      <c r="AYS23" s="52"/>
      <c r="AYT23" s="52"/>
      <c r="AYU23" s="52"/>
      <c r="AYV23" s="52"/>
      <c r="AYW23" s="52"/>
      <c r="AYX23" s="52"/>
      <c r="AYY23" s="52"/>
      <c r="AYZ23" s="52"/>
      <c r="AZA23" s="52"/>
      <c r="AZB23" s="52"/>
      <c r="AZC23" s="52"/>
      <c r="AZD23" s="52"/>
      <c r="AZE23" s="52"/>
      <c r="AZF23" s="52"/>
      <c r="AZG23" s="52"/>
      <c r="AZH23" s="52"/>
      <c r="AZI23" s="52"/>
      <c r="AZJ23" s="52"/>
      <c r="AZK23" s="52"/>
      <c r="AZL23" s="52"/>
      <c r="AZM23" s="52"/>
      <c r="AZN23" s="52"/>
      <c r="AZO23" s="52"/>
      <c r="AZP23" s="52"/>
      <c r="AZQ23" s="52"/>
      <c r="AZR23" s="52"/>
      <c r="AZS23" s="52"/>
      <c r="AZT23" s="52"/>
      <c r="AZU23" s="52"/>
      <c r="AZV23" s="52"/>
      <c r="AZW23" s="52"/>
      <c r="AZX23" s="52"/>
      <c r="AZY23" s="52"/>
      <c r="AZZ23" s="52"/>
      <c r="BAA23" s="52"/>
      <c r="BAB23" s="52"/>
      <c r="BAC23" s="52"/>
      <c r="BAD23" s="52"/>
      <c r="BAE23" s="52"/>
      <c r="BAF23" s="52"/>
      <c r="BAG23" s="52"/>
      <c r="BAH23" s="52"/>
      <c r="BAI23" s="52"/>
      <c r="BAJ23" s="52"/>
      <c r="BAK23" s="52"/>
      <c r="BAL23" s="52"/>
      <c r="BAM23" s="52"/>
      <c r="BAN23" s="52"/>
      <c r="BAO23" s="52"/>
      <c r="BAP23" s="52"/>
      <c r="BAQ23" s="52"/>
      <c r="BAR23" s="52"/>
      <c r="BAS23" s="52"/>
      <c r="BAT23" s="52"/>
      <c r="BAU23" s="52"/>
      <c r="BAV23" s="52"/>
      <c r="BAW23" s="52"/>
      <c r="BAX23" s="52"/>
      <c r="BAY23" s="52"/>
      <c r="BAZ23" s="52"/>
      <c r="BBA23" s="52"/>
      <c r="BBB23" s="52"/>
      <c r="BBC23" s="52"/>
      <c r="BBD23" s="52"/>
      <c r="BBE23" s="52"/>
      <c r="BBF23" s="52"/>
      <c r="BBG23" s="52"/>
      <c r="BBH23" s="52"/>
      <c r="BBI23" s="52"/>
      <c r="BBJ23" s="52"/>
      <c r="BBK23" s="52"/>
      <c r="BBL23" s="52"/>
      <c r="BBM23" s="52"/>
      <c r="BBN23" s="52"/>
      <c r="BBO23" s="52"/>
      <c r="BBP23" s="52"/>
      <c r="BBQ23" s="52"/>
      <c r="BBR23" s="52"/>
      <c r="BBS23" s="52"/>
      <c r="BBT23" s="52"/>
      <c r="BBU23" s="52"/>
      <c r="BBV23" s="52"/>
      <c r="BBW23" s="52"/>
      <c r="BBX23" s="52"/>
      <c r="BBY23" s="52"/>
      <c r="BBZ23" s="52"/>
      <c r="BCA23" s="52"/>
      <c r="BCB23" s="52"/>
      <c r="BCC23" s="52"/>
      <c r="BCD23" s="52"/>
      <c r="BCE23" s="52"/>
      <c r="BCF23" s="52"/>
      <c r="BCG23" s="52"/>
      <c r="BCH23" s="52"/>
      <c r="BCI23" s="52"/>
      <c r="BCJ23" s="52"/>
      <c r="BCK23" s="52"/>
      <c r="BCL23" s="52"/>
      <c r="BCM23" s="52"/>
      <c r="BCN23" s="52"/>
      <c r="BCO23" s="52"/>
      <c r="BCP23" s="52"/>
      <c r="BCQ23" s="52"/>
      <c r="BCR23" s="52"/>
      <c r="BCS23" s="52"/>
      <c r="BCT23" s="52"/>
      <c r="BCU23" s="52"/>
      <c r="BCV23" s="52"/>
      <c r="BCW23" s="52"/>
      <c r="BCX23" s="52"/>
      <c r="BCY23" s="52"/>
      <c r="BCZ23" s="52"/>
      <c r="BDA23" s="52"/>
      <c r="BDB23" s="52"/>
      <c r="BDC23" s="52"/>
      <c r="BDD23" s="52"/>
      <c r="BDE23" s="52"/>
      <c r="BDF23" s="52"/>
      <c r="BDG23" s="52"/>
      <c r="BDH23" s="52"/>
      <c r="BDI23" s="52"/>
      <c r="BDJ23" s="52"/>
      <c r="BDK23" s="52"/>
      <c r="BDL23" s="52"/>
      <c r="BDM23" s="52"/>
      <c r="BDN23" s="52"/>
      <c r="BDO23" s="52"/>
      <c r="BDP23" s="52"/>
      <c r="BDQ23" s="52"/>
      <c r="BDR23" s="52"/>
      <c r="BDS23" s="52"/>
      <c r="BDT23" s="52"/>
      <c r="BDU23" s="52"/>
      <c r="BDV23" s="52"/>
      <c r="BDW23" s="52"/>
      <c r="BDX23" s="52"/>
      <c r="BDY23" s="52"/>
      <c r="BDZ23" s="52"/>
      <c r="BEA23" s="52"/>
      <c r="BEB23" s="52"/>
      <c r="BEC23" s="52"/>
      <c r="BED23" s="52"/>
      <c r="BEE23" s="52"/>
      <c r="BEF23" s="52"/>
      <c r="BEG23" s="52"/>
      <c r="BEH23" s="52"/>
      <c r="BEI23" s="52"/>
      <c r="BEJ23" s="52"/>
      <c r="BEK23" s="52"/>
      <c r="BEL23" s="52"/>
      <c r="BEM23" s="52"/>
      <c r="BEN23" s="52"/>
      <c r="BEO23" s="52"/>
      <c r="BEP23" s="52"/>
      <c r="BEQ23" s="52"/>
      <c r="BER23" s="52"/>
      <c r="BES23" s="52"/>
      <c r="BET23" s="52"/>
      <c r="BEU23" s="52"/>
      <c r="BEV23" s="52"/>
      <c r="BEW23" s="52"/>
      <c r="BEX23" s="52"/>
      <c r="BEY23" s="52"/>
      <c r="BEZ23" s="52"/>
      <c r="BFA23" s="52"/>
      <c r="BFB23" s="52"/>
      <c r="BFC23" s="52"/>
      <c r="BFD23" s="52"/>
      <c r="BFE23" s="52"/>
      <c r="BFF23" s="52"/>
      <c r="BFG23" s="52"/>
      <c r="BFH23" s="52"/>
      <c r="BFI23" s="52"/>
      <c r="BFJ23" s="52"/>
      <c r="BFK23" s="52"/>
      <c r="BFL23" s="52"/>
      <c r="BFM23" s="52"/>
      <c r="BFN23" s="52"/>
      <c r="BFO23" s="52"/>
      <c r="BFP23" s="52"/>
      <c r="BFQ23" s="52"/>
      <c r="BFR23" s="52"/>
      <c r="BFS23" s="52"/>
      <c r="BFT23" s="52"/>
      <c r="BFU23" s="52"/>
      <c r="BFV23" s="52"/>
      <c r="BFW23" s="52"/>
      <c r="BFX23" s="52"/>
      <c r="BFY23" s="52"/>
      <c r="BFZ23" s="52"/>
      <c r="BGA23" s="52"/>
      <c r="BGB23" s="52"/>
      <c r="BGC23" s="52"/>
      <c r="BGD23" s="52"/>
      <c r="BGE23" s="52"/>
      <c r="BGF23" s="52"/>
      <c r="BGG23" s="52"/>
      <c r="BGH23" s="52"/>
      <c r="BGI23" s="52"/>
      <c r="BGJ23" s="52"/>
      <c r="BGK23" s="52"/>
      <c r="BGL23" s="52"/>
      <c r="BGM23" s="52"/>
      <c r="BGN23" s="52"/>
      <c r="BGO23" s="52"/>
      <c r="BGP23" s="52"/>
      <c r="BGQ23" s="52"/>
      <c r="BGR23" s="52"/>
      <c r="BGS23" s="52"/>
      <c r="BGT23" s="52"/>
      <c r="BGU23" s="52"/>
      <c r="BGV23" s="52"/>
      <c r="BGW23" s="52"/>
      <c r="BGX23" s="52"/>
      <c r="BGY23" s="52"/>
      <c r="BGZ23" s="52"/>
      <c r="BHA23" s="52"/>
      <c r="BHB23" s="52"/>
      <c r="BHC23" s="52"/>
      <c r="BHD23" s="52"/>
      <c r="BHE23" s="52"/>
      <c r="BHF23" s="52"/>
      <c r="BHG23" s="52"/>
      <c r="BHH23" s="52"/>
      <c r="BHI23" s="52"/>
      <c r="BHJ23" s="52"/>
      <c r="BHK23" s="52"/>
      <c r="BHL23" s="52"/>
      <c r="BHM23" s="52"/>
      <c r="BHN23" s="52"/>
      <c r="BHO23" s="52"/>
      <c r="BHP23" s="52"/>
      <c r="BHQ23" s="52"/>
      <c r="BHR23" s="52"/>
      <c r="BHS23" s="52"/>
      <c r="BHT23" s="52"/>
      <c r="BHU23" s="52"/>
      <c r="BHV23" s="52"/>
      <c r="BHW23" s="52"/>
      <c r="BHX23" s="52"/>
      <c r="BHY23" s="52"/>
      <c r="BHZ23" s="52"/>
      <c r="BIA23" s="52"/>
      <c r="BIB23" s="52"/>
      <c r="BIC23" s="52"/>
      <c r="BID23" s="52"/>
      <c r="BIE23" s="52"/>
      <c r="BIF23" s="52"/>
      <c r="BIG23" s="52"/>
      <c r="BIH23" s="52"/>
      <c r="BII23" s="52"/>
      <c r="BIJ23" s="52"/>
      <c r="BIK23" s="52"/>
      <c r="BIL23" s="52"/>
      <c r="BIM23" s="52"/>
      <c r="BIN23" s="52"/>
      <c r="BIO23" s="52"/>
      <c r="BIP23" s="52"/>
      <c r="BIQ23" s="52"/>
      <c r="BIR23" s="52"/>
      <c r="BIS23" s="52"/>
      <c r="BIT23" s="52"/>
      <c r="BIU23" s="52"/>
      <c r="BIV23" s="52"/>
      <c r="BIW23" s="52"/>
      <c r="BIX23" s="52"/>
      <c r="BIY23" s="52"/>
      <c r="BIZ23" s="52"/>
      <c r="BJA23" s="52"/>
      <c r="BJB23" s="52"/>
      <c r="BJC23" s="52"/>
      <c r="BJD23" s="52"/>
      <c r="BJE23" s="52"/>
      <c r="BJF23" s="52"/>
      <c r="BJG23" s="52"/>
      <c r="BJH23" s="52"/>
      <c r="BJI23" s="52"/>
      <c r="BJJ23" s="52"/>
      <c r="BJK23" s="52"/>
      <c r="BJL23" s="52"/>
      <c r="BJM23" s="52"/>
      <c r="BJN23" s="52"/>
      <c r="BJO23" s="52"/>
      <c r="BJP23" s="52"/>
      <c r="BJQ23" s="52"/>
      <c r="BJR23" s="52"/>
      <c r="BJS23" s="52"/>
      <c r="BJT23" s="52"/>
      <c r="BJU23" s="52"/>
      <c r="BJV23" s="52"/>
      <c r="BJW23" s="52"/>
      <c r="BJX23" s="52"/>
      <c r="BJY23" s="52"/>
      <c r="BJZ23" s="52"/>
      <c r="BKA23" s="52"/>
      <c r="BKB23" s="52"/>
      <c r="BKC23" s="52"/>
      <c r="BKD23" s="52"/>
      <c r="BKE23" s="52"/>
      <c r="BKF23" s="52"/>
      <c r="BKG23" s="52"/>
      <c r="BKH23" s="52"/>
      <c r="BKI23" s="52"/>
      <c r="BKJ23" s="52"/>
      <c r="BKK23" s="52"/>
      <c r="BKL23" s="52"/>
      <c r="BKM23" s="52"/>
      <c r="BKN23" s="52"/>
      <c r="BKO23" s="52"/>
      <c r="BKP23" s="52"/>
      <c r="BKQ23" s="52"/>
      <c r="BKR23" s="52"/>
      <c r="BKS23" s="52"/>
      <c r="BKT23" s="52"/>
      <c r="BKU23" s="52"/>
      <c r="BKV23" s="52"/>
      <c r="BKW23" s="52"/>
      <c r="BKX23" s="52"/>
      <c r="BKY23" s="52"/>
      <c r="BKZ23" s="52"/>
      <c r="BLA23" s="52"/>
      <c r="BLB23" s="52"/>
      <c r="BLC23" s="52"/>
      <c r="BLD23" s="52"/>
      <c r="BLE23" s="52"/>
      <c r="BLF23" s="52"/>
      <c r="BLG23" s="52"/>
      <c r="BLH23" s="52"/>
      <c r="BLI23" s="52"/>
      <c r="BLJ23" s="52"/>
      <c r="BLK23" s="52"/>
      <c r="BLL23" s="52"/>
      <c r="BLM23" s="52"/>
      <c r="BLN23" s="52"/>
      <c r="BLO23" s="52"/>
      <c r="BLP23" s="52"/>
      <c r="BLQ23" s="52"/>
      <c r="BLR23" s="52"/>
      <c r="BLS23" s="52"/>
      <c r="BLT23" s="52"/>
      <c r="BLU23" s="52"/>
      <c r="BLV23" s="52"/>
      <c r="BLW23" s="52"/>
      <c r="BLX23" s="52"/>
      <c r="BLY23" s="52"/>
      <c r="BLZ23" s="52"/>
      <c r="BMA23" s="52"/>
      <c r="BMB23" s="52"/>
      <c r="BMC23" s="52"/>
      <c r="BMD23" s="52"/>
      <c r="BME23" s="52"/>
      <c r="BMF23" s="52"/>
      <c r="BMG23" s="52"/>
      <c r="BMH23" s="52"/>
      <c r="BMI23" s="52"/>
      <c r="BMJ23" s="52"/>
      <c r="BMK23" s="52"/>
      <c r="BML23" s="52"/>
      <c r="BMM23" s="52"/>
      <c r="BMN23" s="52"/>
      <c r="BMO23" s="52"/>
      <c r="BMP23" s="52"/>
      <c r="BMQ23" s="52"/>
      <c r="BMR23" s="52"/>
      <c r="BMS23" s="52"/>
      <c r="BMT23" s="52"/>
      <c r="BMU23" s="52"/>
      <c r="BMV23" s="52"/>
      <c r="BMW23" s="52"/>
      <c r="BMX23" s="52"/>
      <c r="BMY23" s="52"/>
      <c r="BMZ23" s="52"/>
      <c r="BNA23" s="52"/>
      <c r="BNB23" s="52"/>
      <c r="BNC23" s="52"/>
      <c r="BND23" s="52"/>
      <c r="BNE23" s="52"/>
      <c r="BNF23" s="52"/>
      <c r="BNG23" s="52"/>
      <c r="BNH23" s="52"/>
      <c r="BNI23" s="52"/>
      <c r="BNJ23" s="52"/>
      <c r="BNK23" s="52"/>
      <c r="BNL23" s="52"/>
      <c r="BNM23" s="52"/>
      <c r="BNN23" s="52"/>
      <c r="BNO23" s="52"/>
      <c r="BNP23" s="52"/>
      <c r="BNQ23" s="52"/>
      <c r="BNR23" s="52"/>
      <c r="BNS23" s="52"/>
      <c r="BNT23" s="52"/>
      <c r="BNU23" s="52"/>
      <c r="BNV23" s="52"/>
      <c r="BNW23" s="52"/>
      <c r="BNX23" s="52"/>
      <c r="BNY23" s="52"/>
      <c r="BNZ23" s="52"/>
      <c r="BOA23" s="52"/>
      <c r="BOB23" s="52"/>
      <c r="BOC23" s="52"/>
      <c r="BOD23" s="52"/>
      <c r="BOE23" s="52"/>
      <c r="BOF23" s="52"/>
      <c r="BOG23" s="52"/>
      <c r="BOH23" s="52"/>
      <c r="BOI23" s="52"/>
      <c r="BOJ23" s="52"/>
      <c r="BOK23" s="52"/>
      <c r="BOL23" s="52"/>
      <c r="BOM23" s="52"/>
      <c r="BON23" s="52"/>
      <c r="BOO23" s="52"/>
      <c r="BOP23" s="52"/>
      <c r="BOQ23" s="52"/>
      <c r="BOR23" s="52"/>
      <c r="BOS23" s="52"/>
      <c r="BOT23" s="52"/>
      <c r="BOU23" s="52"/>
      <c r="BOV23" s="52"/>
      <c r="BOW23" s="52"/>
      <c r="BOX23" s="52"/>
      <c r="BOY23" s="52"/>
      <c r="BOZ23" s="52"/>
      <c r="BPA23" s="52"/>
      <c r="BPB23" s="52"/>
      <c r="BPC23" s="52"/>
      <c r="BPD23" s="52"/>
      <c r="BPE23" s="52"/>
      <c r="BPF23" s="52"/>
      <c r="BPG23" s="52"/>
      <c r="BPH23" s="52"/>
      <c r="BPI23" s="52"/>
      <c r="BPJ23" s="52"/>
      <c r="BPK23" s="52"/>
      <c r="BPL23" s="52"/>
      <c r="BPM23" s="52"/>
      <c r="BPN23" s="52"/>
      <c r="BPO23" s="52"/>
      <c r="BPP23" s="52"/>
      <c r="BPQ23" s="52"/>
      <c r="BPR23" s="52"/>
      <c r="BPS23" s="52"/>
      <c r="BPT23" s="52"/>
      <c r="BPU23" s="52"/>
      <c r="BPV23" s="52"/>
      <c r="BPW23" s="52"/>
      <c r="BPX23" s="52"/>
      <c r="BPY23" s="52"/>
      <c r="BPZ23" s="52"/>
      <c r="BQA23" s="52"/>
      <c r="BQB23" s="52"/>
      <c r="BQC23" s="52"/>
      <c r="BQD23" s="52"/>
      <c r="BQE23" s="52"/>
      <c r="BQF23" s="52"/>
      <c r="BQG23" s="52"/>
      <c r="BQH23" s="52"/>
      <c r="BQI23" s="52"/>
      <c r="BQJ23" s="52"/>
      <c r="BQK23" s="52"/>
      <c r="BQL23" s="52"/>
      <c r="BQM23" s="52"/>
      <c r="BQN23" s="52"/>
      <c r="BQO23" s="52"/>
      <c r="BQP23" s="52"/>
      <c r="BQQ23" s="52"/>
      <c r="BQR23" s="52"/>
      <c r="BQS23" s="52"/>
      <c r="BQT23" s="52"/>
      <c r="BQU23" s="52"/>
      <c r="BQV23" s="52"/>
      <c r="BQW23" s="52"/>
      <c r="BQX23" s="52"/>
      <c r="BQY23" s="52"/>
      <c r="BQZ23" s="52"/>
      <c r="BRA23" s="52"/>
      <c r="BRB23" s="52"/>
      <c r="BRC23" s="52"/>
      <c r="BRD23" s="52"/>
      <c r="BRE23" s="52"/>
      <c r="BRF23" s="52"/>
      <c r="BRG23" s="52"/>
      <c r="BRH23" s="52"/>
      <c r="BRI23" s="52"/>
      <c r="BRJ23" s="52"/>
      <c r="BRK23" s="52"/>
      <c r="BRL23" s="52"/>
      <c r="BRM23" s="52"/>
      <c r="BRN23" s="52"/>
      <c r="BRO23" s="52"/>
      <c r="BRP23" s="52"/>
      <c r="BRQ23" s="52"/>
      <c r="BRR23" s="52"/>
      <c r="BRS23" s="52"/>
      <c r="BRT23" s="52"/>
      <c r="BRU23" s="52"/>
      <c r="BRV23" s="52"/>
      <c r="BRW23" s="52"/>
      <c r="BRX23" s="52"/>
      <c r="BRY23" s="52"/>
      <c r="BRZ23" s="52"/>
      <c r="BSA23" s="52"/>
      <c r="BSB23" s="52"/>
      <c r="BSC23" s="52"/>
      <c r="BSD23" s="52"/>
      <c r="BSE23" s="52"/>
      <c r="BSF23" s="52"/>
      <c r="BSG23" s="52"/>
      <c r="BSH23" s="52"/>
      <c r="BSI23" s="52"/>
      <c r="BSJ23" s="52"/>
      <c r="BSK23" s="52"/>
      <c r="BSL23" s="52"/>
      <c r="BSM23" s="52"/>
      <c r="BSN23" s="52"/>
      <c r="BSO23" s="52"/>
      <c r="BSP23" s="52"/>
      <c r="BSQ23" s="52"/>
      <c r="BSR23" s="52"/>
      <c r="BSS23" s="52"/>
      <c r="BST23" s="52"/>
      <c r="BSU23" s="52"/>
      <c r="BSV23" s="52"/>
      <c r="BSW23" s="52"/>
      <c r="BSX23" s="52"/>
      <c r="BSY23" s="52"/>
      <c r="BSZ23" s="52"/>
      <c r="BTA23" s="52"/>
      <c r="BTB23" s="52"/>
      <c r="BTC23" s="52"/>
      <c r="BTD23" s="52"/>
      <c r="BTE23" s="52"/>
      <c r="BTF23" s="52"/>
      <c r="BTG23" s="52"/>
      <c r="BTH23" s="52"/>
      <c r="BTI23" s="52"/>
      <c r="BTJ23" s="52"/>
      <c r="BTK23" s="52"/>
      <c r="BTL23" s="52"/>
      <c r="BTM23" s="52"/>
      <c r="BTN23" s="52"/>
      <c r="BTO23" s="52"/>
      <c r="BTP23" s="52"/>
      <c r="BTQ23" s="52"/>
      <c r="BTR23" s="52"/>
      <c r="BTS23" s="52"/>
      <c r="BTT23" s="52"/>
      <c r="BTU23" s="52"/>
      <c r="BTV23" s="52"/>
      <c r="BTW23" s="52"/>
      <c r="BTX23" s="52"/>
      <c r="BTY23" s="52"/>
      <c r="BTZ23" s="52"/>
      <c r="BUA23" s="52"/>
      <c r="BUB23" s="52"/>
      <c r="BUC23" s="52"/>
      <c r="BUD23" s="52"/>
      <c r="BUE23" s="52"/>
      <c r="BUF23" s="52"/>
      <c r="BUG23" s="52"/>
      <c r="BUH23" s="52"/>
      <c r="BUI23" s="52"/>
      <c r="BUJ23" s="52"/>
      <c r="BUK23" s="52"/>
      <c r="BUL23" s="52"/>
      <c r="BUM23" s="52"/>
      <c r="BUN23" s="52"/>
      <c r="BUO23" s="52"/>
      <c r="BUP23" s="52"/>
      <c r="BUQ23" s="52"/>
      <c r="BUR23" s="52"/>
      <c r="BUS23" s="52"/>
      <c r="BUT23" s="52"/>
      <c r="BUU23" s="52"/>
      <c r="BUV23" s="52"/>
      <c r="BUW23" s="52"/>
      <c r="BUX23" s="52"/>
      <c r="BUY23" s="52"/>
      <c r="BUZ23" s="52"/>
      <c r="BVA23" s="52"/>
      <c r="BVB23" s="52"/>
      <c r="BVC23" s="52"/>
      <c r="BVD23" s="52"/>
      <c r="BVE23" s="52"/>
      <c r="BVF23" s="52"/>
      <c r="BVG23" s="52"/>
      <c r="BVH23" s="52"/>
      <c r="BVI23" s="52"/>
      <c r="BVJ23" s="52"/>
      <c r="BVK23" s="52"/>
      <c r="BVL23" s="52"/>
      <c r="BVM23" s="52"/>
      <c r="BVN23" s="52"/>
      <c r="BVO23" s="52"/>
      <c r="BVP23" s="52"/>
      <c r="BVQ23" s="52"/>
      <c r="BVR23" s="52"/>
      <c r="BVS23" s="52"/>
      <c r="BVT23" s="52"/>
      <c r="BVU23" s="52"/>
      <c r="BVV23" s="52"/>
      <c r="BVW23" s="52"/>
      <c r="BVX23" s="52"/>
      <c r="BVY23" s="52"/>
      <c r="BVZ23" s="52"/>
      <c r="BWA23" s="52"/>
      <c r="BWB23" s="52"/>
      <c r="BWC23" s="52"/>
      <c r="BWD23" s="52"/>
      <c r="BWE23" s="52"/>
      <c r="BWF23" s="52"/>
      <c r="BWG23" s="52"/>
      <c r="BWH23" s="52"/>
      <c r="BWI23" s="52"/>
      <c r="BWJ23" s="52"/>
      <c r="BWK23" s="52"/>
      <c r="BWL23" s="52"/>
      <c r="BWM23" s="52"/>
      <c r="BWN23" s="52"/>
      <c r="BWO23" s="52"/>
      <c r="BWP23" s="52"/>
      <c r="BWQ23" s="52"/>
      <c r="BWR23" s="52"/>
      <c r="BWS23" s="52"/>
      <c r="BWT23" s="52"/>
      <c r="BWU23" s="52"/>
      <c r="BWV23" s="52"/>
      <c r="BWW23" s="52"/>
      <c r="BWX23" s="52"/>
      <c r="BWY23" s="52"/>
      <c r="BWZ23" s="52"/>
      <c r="BXA23" s="52"/>
      <c r="BXB23" s="52"/>
      <c r="BXC23" s="52"/>
      <c r="BXD23" s="52"/>
      <c r="BXE23" s="52"/>
      <c r="BXF23" s="52"/>
      <c r="BXG23" s="52"/>
      <c r="BXH23" s="52"/>
      <c r="BXI23" s="52"/>
      <c r="BXJ23" s="52"/>
      <c r="BXK23" s="52"/>
      <c r="BXL23" s="52"/>
      <c r="BXM23" s="52"/>
      <c r="BXN23" s="52"/>
      <c r="BXO23" s="52"/>
      <c r="BXP23" s="52"/>
      <c r="BXQ23" s="52"/>
      <c r="BXR23" s="52"/>
      <c r="BXS23" s="52"/>
      <c r="BXT23" s="52"/>
      <c r="BXU23" s="52"/>
      <c r="BXV23" s="52"/>
      <c r="BXW23" s="52"/>
      <c r="BXX23" s="52"/>
      <c r="BXY23" s="52"/>
      <c r="BXZ23" s="52"/>
      <c r="BYA23" s="52"/>
      <c r="BYB23" s="52"/>
      <c r="BYC23" s="52"/>
      <c r="BYD23" s="52"/>
      <c r="BYE23" s="52"/>
      <c r="BYF23" s="52"/>
      <c r="BYG23" s="52"/>
      <c r="BYH23" s="52"/>
      <c r="BYI23" s="52"/>
      <c r="BYJ23" s="52"/>
      <c r="BYK23" s="52"/>
      <c r="BYL23" s="52"/>
      <c r="BYM23" s="52"/>
      <c r="BYN23" s="52"/>
      <c r="BYO23" s="52"/>
      <c r="BYP23" s="52"/>
      <c r="BYQ23" s="52"/>
      <c r="BYR23" s="52"/>
      <c r="BYS23" s="52"/>
      <c r="BYT23" s="52"/>
      <c r="BYU23" s="52"/>
      <c r="BYV23" s="52"/>
      <c r="BYW23" s="52"/>
      <c r="BYX23" s="52"/>
      <c r="BYY23" s="52"/>
      <c r="BYZ23" s="52"/>
      <c r="BZA23" s="52"/>
      <c r="BZB23" s="52"/>
      <c r="BZC23" s="52"/>
      <c r="BZD23" s="52"/>
      <c r="BZE23" s="52"/>
      <c r="BZF23" s="52"/>
      <c r="BZG23" s="52"/>
      <c r="BZH23" s="52"/>
      <c r="BZI23" s="52"/>
      <c r="BZJ23" s="52"/>
      <c r="BZK23" s="52"/>
      <c r="BZL23" s="52"/>
      <c r="BZM23" s="52"/>
      <c r="BZN23" s="52"/>
      <c r="BZO23" s="52"/>
      <c r="BZP23" s="52"/>
      <c r="BZQ23" s="52"/>
      <c r="BZR23" s="52"/>
      <c r="BZS23" s="52"/>
      <c r="BZT23" s="52"/>
      <c r="BZU23" s="52"/>
      <c r="BZV23" s="52"/>
      <c r="BZW23" s="52"/>
      <c r="BZX23" s="52"/>
      <c r="BZY23" s="52"/>
      <c r="BZZ23" s="52"/>
      <c r="CAA23" s="52"/>
      <c r="CAB23" s="52"/>
      <c r="CAC23" s="52"/>
      <c r="CAD23" s="52"/>
      <c r="CAE23" s="52"/>
      <c r="CAF23" s="52"/>
      <c r="CAG23" s="52"/>
      <c r="CAH23" s="52"/>
      <c r="CAI23" s="52"/>
      <c r="CAJ23" s="52"/>
      <c r="CAK23" s="52"/>
      <c r="CAL23" s="52"/>
      <c r="CAM23" s="52"/>
      <c r="CAN23" s="52"/>
      <c r="CAO23" s="52"/>
      <c r="CAP23" s="52"/>
      <c r="CAQ23" s="52"/>
      <c r="CAR23" s="52"/>
      <c r="CAS23" s="52"/>
      <c r="CAT23" s="52"/>
      <c r="CAU23" s="52"/>
      <c r="CAV23" s="52"/>
      <c r="CAW23" s="52"/>
      <c r="CAX23" s="52"/>
      <c r="CAY23" s="52"/>
      <c r="CAZ23" s="52"/>
      <c r="CBA23" s="52"/>
      <c r="CBB23" s="52"/>
      <c r="CBC23" s="52"/>
      <c r="CBD23" s="52"/>
      <c r="CBE23" s="52"/>
      <c r="CBF23" s="52"/>
      <c r="CBG23" s="52"/>
      <c r="CBH23" s="52"/>
      <c r="CBI23" s="52"/>
      <c r="CBJ23" s="52"/>
      <c r="CBK23" s="52"/>
      <c r="CBL23" s="52"/>
      <c r="CBM23" s="52"/>
      <c r="CBN23" s="52"/>
      <c r="CBO23" s="52"/>
      <c r="CBP23" s="52"/>
      <c r="CBQ23" s="52"/>
      <c r="CBR23" s="52"/>
      <c r="CBS23" s="52"/>
      <c r="CBT23" s="52"/>
      <c r="CBU23" s="52"/>
      <c r="CBV23" s="52"/>
      <c r="CBW23" s="52"/>
      <c r="CBX23" s="52"/>
      <c r="CBY23" s="52"/>
      <c r="CBZ23" s="52"/>
      <c r="CCA23" s="52"/>
      <c r="CCB23" s="52"/>
      <c r="CCC23" s="52"/>
      <c r="CCD23" s="52"/>
      <c r="CCE23" s="52"/>
      <c r="CCF23" s="52"/>
      <c r="CCG23" s="52"/>
      <c r="CCH23" s="52"/>
      <c r="CCI23" s="52"/>
      <c r="CCJ23" s="52"/>
      <c r="CCK23" s="52"/>
      <c r="CCL23" s="52"/>
      <c r="CCM23" s="52"/>
      <c r="CCN23" s="52"/>
      <c r="CCO23" s="52"/>
      <c r="CCP23" s="52"/>
      <c r="CCQ23" s="52"/>
      <c r="CCR23" s="52"/>
      <c r="CCS23" s="52"/>
      <c r="CCT23" s="52"/>
      <c r="CCU23" s="52"/>
      <c r="CCV23" s="52"/>
      <c r="CCW23" s="52"/>
      <c r="CCX23" s="52"/>
      <c r="CCY23" s="52"/>
      <c r="CCZ23" s="52"/>
      <c r="CDA23" s="52"/>
      <c r="CDB23" s="52"/>
      <c r="CDC23" s="52"/>
      <c r="CDD23" s="52"/>
      <c r="CDE23" s="52"/>
      <c r="CDF23" s="52"/>
      <c r="CDG23" s="52"/>
      <c r="CDH23" s="52"/>
      <c r="CDI23" s="52"/>
      <c r="CDJ23" s="52"/>
      <c r="CDK23" s="52"/>
      <c r="CDL23" s="52"/>
      <c r="CDM23" s="52"/>
      <c r="CDN23" s="52"/>
      <c r="CDO23" s="52"/>
      <c r="CDP23" s="52"/>
      <c r="CDQ23" s="52"/>
      <c r="CDR23" s="52"/>
      <c r="CDS23" s="52"/>
      <c r="CDT23" s="52"/>
      <c r="CDU23" s="52"/>
      <c r="CDV23" s="52"/>
      <c r="CDW23" s="52"/>
      <c r="CDX23" s="52"/>
      <c r="CDY23" s="52"/>
      <c r="CDZ23" s="52"/>
      <c r="CEA23" s="52"/>
      <c r="CEB23" s="52"/>
      <c r="CEC23" s="52"/>
      <c r="CED23" s="52"/>
      <c r="CEE23" s="52"/>
      <c r="CEF23" s="52"/>
      <c r="CEG23" s="52"/>
      <c r="CEH23" s="52"/>
      <c r="CEI23" s="52"/>
      <c r="CEJ23" s="52"/>
      <c r="CEK23" s="52"/>
      <c r="CEL23" s="52"/>
      <c r="CEM23" s="52"/>
      <c r="CEN23" s="52"/>
      <c r="CEO23" s="52"/>
      <c r="CEP23" s="52"/>
      <c r="CEQ23" s="52"/>
      <c r="CER23" s="52"/>
      <c r="CES23" s="52"/>
      <c r="CET23" s="52"/>
      <c r="CEU23" s="52"/>
      <c r="CEV23" s="52"/>
      <c r="CEW23" s="52"/>
      <c r="CEX23" s="52"/>
      <c r="CEY23" s="52"/>
      <c r="CEZ23" s="52"/>
      <c r="CFA23" s="52"/>
      <c r="CFB23" s="52"/>
      <c r="CFC23" s="52"/>
      <c r="CFD23" s="52"/>
      <c r="CFE23" s="52"/>
      <c r="CFF23" s="52"/>
      <c r="CFG23" s="52"/>
      <c r="CFH23" s="52"/>
      <c r="CFI23" s="52"/>
      <c r="CFJ23" s="52"/>
      <c r="CFK23" s="52"/>
      <c r="CFL23" s="52"/>
      <c r="CFM23" s="52"/>
      <c r="CFN23" s="52"/>
      <c r="CFO23" s="52"/>
      <c r="CFP23" s="52"/>
      <c r="CFQ23" s="52"/>
      <c r="CFR23" s="52"/>
      <c r="CFS23" s="52"/>
      <c r="CFT23" s="52"/>
      <c r="CFU23" s="52"/>
      <c r="CFV23" s="52"/>
      <c r="CFW23" s="52"/>
      <c r="CFX23" s="52"/>
      <c r="CFY23" s="52"/>
      <c r="CFZ23" s="52"/>
      <c r="CGA23" s="52"/>
      <c r="CGB23" s="52"/>
      <c r="CGC23" s="52"/>
      <c r="CGD23" s="52"/>
      <c r="CGE23" s="52"/>
      <c r="CGF23" s="52"/>
      <c r="CGG23" s="52"/>
      <c r="CGH23" s="52"/>
      <c r="CGI23" s="52"/>
      <c r="CGJ23" s="52"/>
      <c r="CGK23" s="52"/>
      <c r="CGL23" s="52"/>
      <c r="CGM23" s="52"/>
      <c r="CGN23" s="52"/>
      <c r="CGO23" s="52"/>
      <c r="CGP23" s="52"/>
      <c r="CGQ23" s="52"/>
      <c r="CGR23" s="52"/>
      <c r="CGS23" s="52"/>
      <c r="CGT23" s="52"/>
      <c r="CGU23" s="52"/>
      <c r="CGV23" s="52"/>
      <c r="CGW23" s="52"/>
      <c r="CGX23" s="52"/>
      <c r="CGY23" s="52"/>
      <c r="CGZ23" s="52"/>
      <c r="CHA23" s="52"/>
      <c r="CHB23" s="52"/>
      <c r="CHC23" s="52"/>
      <c r="CHD23" s="52"/>
      <c r="CHE23" s="52"/>
      <c r="CHF23" s="52"/>
      <c r="CHG23" s="52"/>
      <c r="CHH23" s="52"/>
      <c r="CHI23" s="52"/>
      <c r="CHJ23" s="52"/>
      <c r="CHK23" s="52"/>
      <c r="CHL23" s="52"/>
      <c r="CHM23" s="52"/>
      <c r="CHN23" s="52"/>
      <c r="CHO23" s="52"/>
      <c r="CHP23" s="52"/>
      <c r="CHQ23" s="52"/>
      <c r="CHR23" s="52"/>
      <c r="CHS23" s="52"/>
      <c r="CHT23" s="52"/>
      <c r="CHU23" s="52"/>
      <c r="CHV23" s="52"/>
      <c r="CHW23" s="52"/>
      <c r="CHX23" s="52"/>
      <c r="CHY23" s="52"/>
      <c r="CHZ23" s="52"/>
      <c r="CIA23" s="52"/>
      <c r="CIB23" s="52"/>
      <c r="CIC23" s="52"/>
      <c r="CID23" s="52"/>
      <c r="CIE23" s="52"/>
      <c r="CIF23" s="52"/>
      <c r="CIG23" s="52"/>
      <c r="CIH23" s="52"/>
      <c r="CII23" s="52"/>
      <c r="CIJ23" s="52"/>
      <c r="CIK23" s="52"/>
      <c r="CIL23" s="52"/>
      <c r="CIM23" s="52"/>
      <c r="CIN23" s="52"/>
      <c r="CIO23" s="52"/>
      <c r="CIP23" s="52"/>
      <c r="CIQ23" s="52"/>
      <c r="CIR23" s="52"/>
      <c r="CIS23" s="52"/>
      <c r="CIT23" s="52"/>
      <c r="CIU23" s="52"/>
      <c r="CIV23" s="52"/>
      <c r="CIW23" s="52"/>
      <c r="CIX23" s="52"/>
      <c r="CIY23" s="52"/>
      <c r="CIZ23" s="52"/>
      <c r="CJA23" s="52"/>
      <c r="CJB23" s="52"/>
      <c r="CJC23" s="52"/>
      <c r="CJD23" s="52"/>
      <c r="CJE23" s="52"/>
      <c r="CJF23" s="52"/>
      <c r="CJG23" s="52"/>
      <c r="CJH23" s="52"/>
      <c r="CJI23" s="52"/>
      <c r="CJJ23" s="52"/>
      <c r="CJK23" s="52"/>
      <c r="CJL23" s="52"/>
      <c r="CJM23" s="52"/>
      <c r="CJN23" s="52"/>
      <c r="CJO23" s="52"/>
      <c r="CJP23" s="52"/>
      <c r="CJQ23" s="52"/>
      <c r="CJR23" s="52"/>
      <c r="CJS23" s="52"/>
      <c r="CJT23" s="52"/>
      <c r="CJU23" s="52"/>
      <c r="CJV23" s="52"/>
      <c r="CJW23" s="52"/>
      <c r="CJX23" s="52"/>
      <c r="CJY23" s="52"/>
      <c r="CJZ23" s="52"/>
      <c r="CKA23" s="52"/>
      <c r="CKB23" s="52"/>
      <c r="CKC23" s="52"/>
      <c r="CKD23" s="52"/>
      <c r="CKE23" s="52"/>
      <c r="CKF23" s="52"/>
      <c r="CKG23" s="52"/>
      <c r="CKH23" s="52"/>
      <c r="CKI23" s="52"/>
      <c r="CKJ23" s="52"/>
      <c r="CKK23" s="52"/>
      <c r="CKL23" s="52"/>
      <c r="CKM23" s="52"/>
      <c r="CKN23" s="52"/>
      <c r="CKO23" s="52"/>
      <c r="CKP23" s="52"/>
      <c r="CKQ23" s="52"/>
      <c r="CKR23" s="52"/>
      <c r="CKS23" s="52"/>
      <c r="CKT23" s="52"/>
      <c r="CKU23" s="52"/>
      <c r="CKV23" s="52"/>
      <c r="CKW23" s="52"/>
      <c r="CKX23" s="52"/>
      <c r="CKY23" s="52"/>
      <c r="CKZ23" s="52"/>
      <c r="CLA23" s="52"/>
      <c r="CLB23" s="52"/>
      <c r="CLC23" s="52"/>
      <c r="CLD23" s="52"/>
      <c r="CLE23" s="52"/>
      <c r="CLF23" s="52"/>
      <c r="CLG23" s="52"/>
      <c r="CLH23" s="52"/>
      <c r="CLI23" s="52"/>
      <c r="CLJ23" s="52"/>
      <c r="CLK23" s="52"/>
      <c r="CLL23" s="52"/>
      <c r="CLM23" s="52"/>
      <c r="CLN23" s="52"/>
      <c r="CLO23" s="52"/>
      <c r="CLP23" s="52"/>
      <c r="CLQ23" s="52"/>
      <c r="CLR23" s="52"/>
      <c r="CLS23" s="52"/>
      <c r="CLT23" s="52"/>
      <c r="CLU23" s="52"/>
      <c r="CLV23" s="52"/>
      <c r="CLW23" s="52"/>
      <c r="CLX23" s="52"/>
      <c r="CLY23" s="52"/>
      <c r="CLZ23" s="52"/>
      <c r="CMA23" s="52"/>
      <c r="CMB23" s="52"/>
      <c r="CMC23" s="52"/>
      <c r="CMD23" s="52"/>
      <c r="CME23" s="52"/>
      <c r="CMF23" s="52"/>
      <c r="CMG23" s="52"/>
      <c r="CMH23" s="52"/>
      <c r="CMI23" s="52"/>
      <c r="CMJ23" s="52"/>
      <c r="CMK23" s="52"/>
      <c r="CML23" s="52"/>
      <c r="CMM23" s="52"/>
      <c r="CMN23" s="52"/>
      <c r="CMO23" s="52"/>
      <c r="CMP23" s="52"/>
      <c r="CMQ23" s="52"/>
      <c r="CMR23" s="52"/>
      <c r="CMS23" s="52"/>
      <c r="CMT23" s="52"/>
      <c r="CMU23" s="52"/>
      <c r="CMV23" s="52"/>
      <c r="CMW23" s="52"/>
      <c r="CMX23" s="52"/>
      <c r="CMY23" s="52"/>
      <c r="CMZ23" s="52"/>
      <c r="CNA23" s="52"/>
      <c r="CNB23" s="52"/>
      <c r="CNC23" s="52"/>
      <c r="CND23" s="52"/>
      <c r="CNE23" s="52"/>
      <c r="CNF23" s="52"/>
      <c r="CNG23" s="52"/>
      <c r="CNH23" s="52"/>
      <c r="CNI23" s="52"/>
      <c r="CNJ23" s="52"/>
      <c r="CNK23" s="52"/>
      <c r="CNL23" s="52"/>
      <c r="CNM23" s="52"/>
      <c r="CNN23" s="52"/>
      <c r="CNO23" s="52"/>
      <c r="CNP23" s="52"/>
      <c r="CNQ23" s="52"/>
      <c r="CNR23" s="52"/>
      <c r="CNS23" s="52"/>
      <c r="CNT23" s="52"/>
      <c r="CNU23" s="52"/>
      <c r="CNV23" s="52"/>
      <c r="CNW23" s="52"/>
      <c r="CNX23" s="52"/>
      <c r="CNY23" s="52"/>
      <c r="CNZ23" s="52"/>
      <c r="COA23" s="52"/>
      <c r="COB23" s="52"/>
      <c r="COC23" s="52"/>
      <c r="COD23" s="52"/>
      <c r="COE23" s="52"/>
      <c r="COF23" s="52"/>
      <c r="COG23" s="52"/>
      <c r="COH23" s="52"/>
      <c r="COI23" s="52"/>
      <c r="COJ23" s="52"/>
      <c r="COK23" s="52"/>
      <c r="COL23" s="52"/>
      <c r="COM23" s="52"/>
      <c r="CON23" s="52"/>
      <c r="COO23" s="52"/>
      <c r="COP23" s="52"/>
      <c r="COQ23" s="52"/>
      <c r="COR23" s="52"/>
      <c r="COS23" s="52"/>
      <c r="COT23" s="52"/>
      <c r="COU23" s="52"/>
      <c r="COV23" s="52"/>
      <c r="COW23" s="52"/>
      <c r="COX23" s="52"/>
      <c r="COY23" s="52"/>
      <c r="COZ23" s="52"/>
      <c r="CPA23" s="52"/>
      <c r="CPB23" s="52"/>
      <c r="CPC23" s="52"/>
      <c r="CPD23" s="52"/>
      <c r="CPE23" s="52"/>
      <c r="CPF23" s="52"/>
      <c r="CPG23" s="52"/>
      <c r="CPH23" s="52"/>
      <c r="CPI23" s="52"/>
      <c r="CPJ23" s="52"/>
      <c r="CPK23" s="52"/>
      <c r="CPL23" s="52"/>
      <c r="CPM23" s="52"/>
      <c r="CPN23" s="52"/>
      <c r="CPO23" s="52"/>
      <c r="CPP23" s="52"/>
      <c r="CPQ23" s="52"/>
      <c r="CPR23" s="52"/>
      <c r="CPS23" s="52"/>
      <c r="CPT23" s="52"/>
      <c r="CPU23" s="52"/>
      <c r="CPV23" s="52"/>
      <c r="CPW23" s="52"/>
      <c r="CPX23" s="52"/>
      <c r="CPY23" s="52"/>
      <c r="CPZ23" s="52"/>
      <c r="CQA23" s="52"/>
      <c r="CQB23" s="52"/>
      <c r="CQC23" s="52"/>
      <c r="CQD23" s="52"/>
      <c r="CQE23" s="52"/>
      <c r="CQF23" s="52"/>
      <c r="CQG23" s="52"/>
      <c r="CQH23" s="52"/>
      <c r="CQI23" s="52"/>
      <c r="CQJ23" s="52"/>
      <c r="CQK23" s="52"/>
      <c r="CQL23" s="52"/>
      <c r="CQM23" s="52"/>
      <c r="CQN23" s="52"/>
      <c r="CQO23" s="52"/>
      <c r="CQP23" s="52"/>
      <c r="CQQ23" s="52"/>
      <c r="CQR23" s="52"/>
      <c r="CQS23" s="52"/>
      <c r="CQT23" s="52"/>
      <c r="CQU23" s="52"/>
      <c r="CQV23" s="52"/>
      <c r="CQW23" s="52"/>
      <c r="CQX23" s="52"/>
      <c r="CQY23" s="52"/>
      <c r="CQZ23" s="52"/>
      <c r="CRA23" s="52"/>
      <c r="CRB23" s="52"/>
      <c r="CRC23" s="52"/>
      <c r="CRD23" s="52"/>
      <c r="CRE23" s="52"/>
      <c r="CRF23" s="52"/>
      <c r="CRG23" s="52"/>
      <c r="CRH23" s="52"/>
      <c r="CRI23" s="52"/>
      <c r="CRJ23" s="52"/>
      <c r="CRK23" s="52"/>
      <c r="CRL23" s="52"/>
      <c r="CRM23" s="52"/>
      <c r="CRN23" s="52"/>
      <c r="CRO23" s="52"/>
      <c r="CRP23" s="52"/>
      <c r="CRQ23" s="52"/>
      <c r="CRR23" s="52"/>
      <c r="CRS23" s="52"/>
      <c r="CRT23" s="52"/>
      <c r="CRU23" s="52"/>
      <c r="CRV23" s="52"/>
      <c r="CRW23" s="52"/>
      <c r="CRX23" s="52"/>
      <c r="CRY23" s="52"/>
      <c r="CRZ23" s="52"/>
      <c r="CSA23" s="52"/>
      <c r="CSB23" s="52"/>
      <c r="CSC23" s="52"/>
      <c r="CSD23" s="52"/>
      <c r="CSE23" s="52"/>
      <c r="CSF23" s="52"/>
      <c r="CSG23" s="52"/>
      <c r="CSH23" s="52"/>
      <c r="CSI23" s="52"/>
      <c r="CSJ23" s="52"/>
      <c r="CSK23" s="52"/>
      <c r="CSL23" s="52"/>
      <c r="CSM23" s="52"/>
      <c r="CSN23" s="52"/>
      <c r="CSO23" s="52"/>
      <c r="CSP23" s="52"/>
      <c r="CSQ23" s="52"/>
      <c r="CSR23" s="52"/>
      <c r="CSS23" s="52"/>
      <c r="CST23" s="52"/>
      <c r="CSU23" s="52"/>
      <c r="CSV23" s="52"/>
      <c r="CSW23" s="52"/>
      <c r="CSX23" s="52"/>
      <c r="CSY23" s="52"/>
      <c r="CSZ23" s="52"/>
      <c r="CTA23" s="52"/>
      <c r="CTB23" s="52"/>
      <c r="CTC23" s="52"/>
      <c r="CTD23" s="52"/>
      <c r="CTE23" s="52"/>
      <c r="CTF23" s="52"/>
      <c r="CTG23" s="52"/>
      <c r="CTH23" s="52"/>
      <c r="CTI23" s="52"/>
      <c r="CTJ23" s="52"/>
      <c r="CTK23" s="52"/>
      <c r="CTL23" s="52"/>
      <c r="CTM23" s="52"/>
      <c r="CTN23" s="52"/>
      <c r="CTO23" s="52"/>
      <c r="CTP23" s="52"/>
      <c r="CTQ23" s="52"/>
      <c r="CTR23" s="52"/>
      <c r="CTS23" s="52"/>
      <c r="CTT23" s="52"/>
      <c r="CTU23" s="52"/>
      <c r="CTV23" s="52"/>
      <c r="CTW23" s="52"/>
      <c r="CTX23" s="52"/>
      <c r="CTY23" s="52"/>
      <c r="CTZ23" s="52"/>
      <c r="CUA23" s="52"/>
      <c r="CUB23" s="52"/>
      <c r="CUC23" s="52"/>
      <c r="CUD23" s="52"/>
      <c r="CUE23" s="52"/>
      <c r="CUF23" s="52"/>
      <c r="CUG23" s="52"/>
      <c r="CUH23" s="52"/>
      <c r="CUI23" s="52"/>
      <c r="CUJ23" s="52"/>
      <c r="CUK23" s="52"/>
      <c r="CUL23" s="52"/>
      <c r="CUM23" s="52"/>
      <c r="CUN23" s="52"/>
      <c r="CUO23" s="52"/>
      <c r="CUP23" s="52"/>
      <c r="CUQ23" s="52"/>
      <c r="CUR23" s="52"/>
      <c r="CUS23" s="52"/>
      <c r="CUT23" s="52"/>
      <c r="CUU23" s="52"/>
      <c r="CUV23" s="52"/>
      <c r="CUW23" s="52"/>
      <c r="CUX23" s="52"/>
      <c r="CUY23" s="52"/>
      <c r="CUZ23" s="52"/>
      <c r="CVA23" s="52"/>
      <c r="CVB23" s="52"/>
      <c r="CVC23" s="52"/>
      <c r="CVD23" s="52"/>
      <c r="CVE23" s="52"/>
      <c r="CVF23" s="52"/>
      <c r="CVG23" s="52"/>
      <c r="CVH23" s="52"/>
      <c r="CVI23" s="52"/>
      <c r="CVJ23" s="52"/>
      <c r="CVK23" s="52"/>
      <c r="CVL23" s="52"/>
      <c r="CVM23" s="52"/>
      <c r="CVN23" s="52"/>
      <c r="CVO23" s="52"/>
      <c r="CVP23" s="52"/>
      <c r="CVQ23" s="52"/>
      <c r="CVR23" s="52"/>
      <c r="CVS23" s="52"/>
      <c r="CVT23" s="52"/>
      <c r="CVU23" s="52"/>
      <c r="CVV23" s="52"/>
      <c r="CVW23" s="52"/>
      <c r="CVX23" s="52"/>
      <c r="CVY23" s="52"/>
      <c r="CVZ23" s="52"/>
      <c r="CWA23" s="52"/>
      <c r="CWB23" s="52"/>
      <c r="CWC23" s="52"/>
      <c r="CWD23" s="52"/>
      <c r="CWE23" s="52"/>
      <c r="CWF23" s="52"/>
      <c r="CWG23" s="52"/>
      <c r="CWH23" s="52"/>
      <c r="CWI23" s="52"/>
      <c r="CWJ23" s="52"/>
      <c r="CWK23" s="52"/>
      <c r="CWL23" s="52"/>
      <c r="CWM23" s="52"/>
      <c r="CWN23" s="52"/>
      <c r="CWO23" s="52"/>
      <c r="CWP23" s="52"/>
      <c r="CWQ23" s="52"/>
      <c r="CWR23" s="52"/>
      <c r="CWS23" s="52"/>
      <c r="CWT23" s="52"/>
      <c r="CWU23" s="52"/>
      <c r="CWV23" s="52"/>
      <c r="CWW23" s="52"/>
      <c r="CWX23" s="52"/>
      <c r="CWY23" s="52"/>
      <c r="CWZ23" s="52"/>
      <c r="CXA23" s="52"/>
      <c r="CXB23" s="52"/>
      <c r="CXC23" s="52"/>
      <c r="CXD23" s="52"/>
      <c r="CXE23" s="52"/>
      <c r="CXF23" s="52"/>
      <c r="CXG23" s="52"/>
      <c r="CXH23" s="52"/>
      <c r="CXI23" s="52"/>
      <c r="CXJ23" s="52"/>
      <c r="CXK23" s="52"/>
      <c r="CXL23" s="52"/>
      <c r="CXM23" s="52"/>
      <c r="CXN23" s="52"/>
      <c r="CXO23" s="52"/>
      <c r="CXP23" s="52"/>
      <c r="CXQ23" s="52"/>
      <c r="CXR23" s="52"/>
      <c r="CXS23" s="52"/>
      <c r="CXT23" s="52"/>
      <c r="CXU23" s="52"/>
      <c r="CXV23" s="52"/>
      <c r="CXW23" s="52"/>
      <c r="CXX23" s="52"/>
      <c r="CXY23" s="52"/>
      <c r="CXZ23" s="52"/>
      <c r="CYA23" s="52"/>
      <c r="CYB23" s="52"/>
      <c r="CYC23" s="52"/>
      <c r="CYD23" s="52"/>
      <c r="CYE23" s="52"/>
      <c r="CYF23" s="52"/>
      <c r="CYG23" s="52"/>
      <c r="CYH23" s="52"/>
      <c r="CYI23" s="52"/>
      <c r="CYJ23" s="52"/>
      <c r="CYK23" s="52"/>
      <c r="CYL23" s="52"/>
      <c r="CYM23" s="52"/>
      <c r="CYN23" s="52"/>
      <c r="CYO23" s="52"/>
      <c r="CYP23" s="52"/>
      <c r="CYQ23" s="52"/>
      <c r="CYR23" s="52"/>
      <c r="CYS23" s="52"/>
      <c r="CYT23" s="52"/>
      <c r="CYU23" s="52"/>
      <c r="CYV23" s="52"/>
      <c r="CYW23" s="52"/>
      <c r="CYX23" s="52"/>
      <c r="CYY23" s="52"/>
      <c r="CYZ23" s="52"/>
      <c r="CZA23" s="52"/>
      <c r="CZB23" s="52"/>
      <c r="CZC23" s="52"/>
      <c r="CZD23" s="52"/>
      <c r="CZE23" s="52"/>
      <c r="CZF23" s="52"/>
      <c r="CZG23" s="52"/>
      <c r="CZH23" s="52"/>
      <c r="CZI23" s="52"/>
      <c r="CZJ23" s="52"/>
      <c r="CZK23" s="52"/>
      <c r="CZL23" s="52"/>
      <c r="CZM23" s="52"/>
      <c r="CZN23" s="52"/>
      <c r="CZO23" s="52"/>
      <c r="CZP23" s="52"/>
      <c r="CZQ23" s="52"/>
      <c r="CZR23" s="52"/>
      <c r="CZS23" s="52"/>
      <c r="CZT23" s="52"/>
      <c r="CZU23" s="52"/>
      <c r="CZV23" s="52"/>
      <c r="CZW23" s="52"/>
      <c r="CZX23" s="52"/>
      <c r="CZY23" s="52"/>
      <c r="CZZ23" s="52"/>
      <c r="DAA23" s="52"/>
      <c r="DAB23" s="52"/>
      <c r="DAC23" s="52"/>
      <c r="DAD23" s="52"/>
      <c r="DAE23" s="52"/>
      <c r="DAF23" s="52"/>
      <c r="DAG23" s="52"/>
      <c r="DAH23" s="52"/>
      <c r="DAI23" s="52"/>
      <c r="DAJ23" s="52"/>
      <c r="DAK23" s="52"/>
      <c r="DAL23" s="52"/>
      <c r="DAM23" s="52"/>
      <c r="DAN23" s="52"/>
      <c r="DAO23" s="52"/>
      <c r="DAP23" s="52"/>
      <c r="DAQ23" s="52"/>
      <c r="DAR23" s="52"/>
      <c r="DAS23" s="52"/>
      <c r="DAT23" s="52"/>
      <c r="DAU23" s="52"/>
      <c r="DAV23" s="52"/>
      <c r="DAW23" s="52"/>
      <c r="DAX23" s="52"/>
      <c r="DAY23" s="52"/>
      <c r="DAZ23" s="52"/>
      <c r="DBA23" s="52"/>
      <c r="DBB23" s="52"/>
      <c r="DBC23" s="52"/>
      <c r="DBD23" s="52"/>
      <c r="DBE23" s="52"/>
      <c r="DBF23" s="52"/>
      <c r="DBG23" s="52"/>
      <c r="DBH23" s="52"/>
      <c r="DBI23" s="52"/>
      <c r="DBJ23" s="52"/>
      <c r="DBK23" s="52"/>
      <c r="DBL23" s="52"/>
      <c r="DBM23" s="52"/>
      <c r="DBN23" s="52"/>
      <c r="DBO23" s="52"/>
      <c r="DBP23" s="52"/>
      <c r="DBQ23" s="52"/>
      <c r="DBR23" s="52"/>
      <c r="DBS23" s="52"/>
      <c r="DBT23" s="52"/>
      <c r="DBU23" s="52"/>
      <c r="DBV23" s="52"/>
      <c r="DBW23" s="52"/>
      <c r="DBX23" s="52"/>
      <c r="DBY23" s="52"/>
      <c r="DBZ23" s="52"/>
      <c r="DCA23" s="52"/>
      <c r="DCB23" s="52"/>
      <c r="DCC23" s="52"/>
      <c r="DCD23" s="52"/>
      <c r="DCE23" s="52"/>
      <c r="DCF23" s="52"/>
      <c r="DCG23" s="52"/>
      <c r="DCH23" s="52"/>
      <c r="DCI23" s="52"/>
      <c r="DCJ23" s="52"/>
      <c r="DCK23" s="52"/>
      <c r="DCL23" s="52"/>
      <c r="DCM23" s="52"/>
      <c r="DCN23" s="52"/>
      <c r="DCO23" s="52"/>
      <c r="DCP23" s="52"/>
      <c r="DCQ23" s="52"/>
      <c r="DCR23" s="52"/>
      <c r="DCS23" s="52"/>
      <c r="DCT23" s="52"/>
      <c r="DCU23" s="52"/>
      <c r="DCV23" s="52"/>
      <c r="DCW23" s="52"/>
      <c r="DCX23" s="52"/>
      <c r="DCY23" s="52"/>
      <c r="DCZ23" s="52"/>
      <c r="DDA23" s="52"/>
      <c r="DDB23" s="52"/>
      <c r="DDC23" s="52"/>
      <c r="DDD23" s="52"/>
      <c r="DDE23" s="52"/>
      <c r="DDF23" s="52"/>
      <c r="DDG23" s="52"/>
      <c r="DDH23" s="52"/>
      <c r="DDI23" s="52"/>
      <c r="DDJ23" s="52"/>
      <c r="DDK23" s="52"/>
      <c r="DDL23" s="52"/>
      <c r="DDM23" s="52"/>
      <c r="DDN23" s="52"/>
      <c r="DDO23" s="52"/>
      <c r="DDP23" s="52"/>
      <c r="DDQ23" s="52"/>
      <c r="DDR23" s="52"/>
      <c r="DDS23" s="52"/>
      <c r="DDT23" s="52"/>
      <c r="DDU23" s="52"/>
      <c r="DDV23" s="52"/>
      <c r="DDW23" s="52"/>
      <c r="DDX23" s="52"/>
      <c r="DDY23" s="52"/>
      <c r="DDZ23" s="52"/>
      <c r="DEA23" s="52"/>
      <c r="DEB23" s="52"/>
      <c r="DEC23" s="52"/>
      <c r="DED23" s="52"/>
      <c r="DEE23" s="52"/>
      <c r="DEF23" s="52"/>
      <c r="DEG23" s="52"/>
      <c r="DEH23" s="52"/>
      <c r="DEI23" s="52"/>
      <c r="DEJ23" s="52"/>
      <c r="DEK23" s="52"/>
      <c r="DEL23" s="52"/>
      <c r="DEM23" s="52"/>
      <c r="DEN23" s="52"/>
      <c r="DEO23" s="52"/>
      <c r="DEP23" s="52"/>
      <c r="DEQ23" s="52"/>
      <c r="DER23" s="52"/>
      <c r="DES23" s="52"/>
      <c r="DET23" s="52"/>
      <c r="DEU23" s="52"/>
      <c r="DEV23" s="52"/>
      <c r="DEW23" s="52"/>
      <c r="DEX23" s="52"/>
      <c r="DEY23" s="52"/>
      <c r="DEZ23" s="52"/>
      <c r="DFA23" s="52"/>
      <c r="DFB23" s="52"/>
      <c r="DFC23" s="52"/>
      <c r="DFD23" s="52"/>
      <c r="DFE23" s="52"/>
      <c r="DFF23" s="52"/>
      <c r="DFG23" s="52"/>
      <c r="DFH23" s="52"/>
      <c r="DFI23" s="52"/>
      <c r="DFJ23" s="52"/>
      <c r="DFK23" s="52"/>
      <c r="DFL23" s="52"/>
      <c r="DFM23" s="52"/>
      <c r="DFN23" s="52"/>
      <c r="DFO23" s="52"/>
      <c r="DFP23" s="52"/>
      <c r="DFQ23" s="52"/>
      <c r="DFR23" s="52"/>
      <c r="DFS23" s="52"/>
      <c r="DFT23" s="52"/>
      <c r="DFU23" s="52"/>
      <c r="DFV23" s="52"/>
      <c r="DFW23" s="52"/>
      <c r="DFX23" s="52"/>
      <c r="DFY23" s="52"/>
      <c r="DFZ23" s="52"/>
      <c r="DGA23" s="52"/>
      <c r="DGB23" s="52"/>
      <c r="DGC23" s="52"/>
      <c r="DGD23" s="52"/>
      <c r="DGE23" s="52"/>
      <c r="DGF23" s="52"/>
      <c r="DGG23" s="52"/>
      <c r="DGH23" s="52"/>
      <c r="DGI23" s="52"/>
      <c r="DGJ23" s="52"/>
      <c r="DGK23" s="52"/>
      <c r="DGL23" s="52"/>
      <c r="DGM23" s="52"/>
      <c r="DGN23" s="52"/>
      <c r="DGO23" s="52"/>
      <c r="DGP23" s="52"/>
      <c r="DGQ23" s="52"/>
      <c r="DGR23" s="52"/>
      <c r="DGS23" s="52"/>
      <c r="DGT23" s="52"/>
      <c r="DGU23" s="52"/>
      <c r="DGV23" s="52"/>
      <c r="DGW23" s="52"/>
      <c r="DGX23" s="52"/>
      <c r="DGY23" s="52"/>
      <c r="DGZ23" s="52"/>
      <c r="DHA23" s="52"/>
      <c r="DHB23" s="52"/>
      <c r="DHC23" s="52"/>
      <c r="DHD23" s="52"/>
      <c r="DHE23" s="52"/>
      <c r="DHF23" s="52"/>
      <c r="DHG23" s="52"/>
      <c r="DHH23" s="52"/>
      <c r="DHI23" s="52"/>
      <c r="DHJ23" s="52"/>
      <c r="DHK23" s="52"/>
      <c r="DHL23" s="52"/>
      <c r="DHM23" s="52"/>
      <c r="DHN23" s="52"/>
      <c r="DHO23" s="52"/>
      <c r="DHP23" s="52"/>
      <c r="DHQ23" s="52"/>
      <c r="DHR23" s="52"/>
      <c r="DHS23" s="52"/>
      <c r="DHT23" s="52"/>
      <c r="DHU23" s="52"/>
      <c r="DHV23" s="52"/>
      <c r="DHW23" s="52"/>
      <c r="DHX23" s="52"/>
      <c r="DHY23" s="52"/>
      <c r="DHZ23" s="52"/>
      <c r="DIA23" s="52"/>
      <c r="DIB23" s="52"/>
      <c r="DIC23" s="52"/>
      <c r="DID23" s="52"/>
      <c r="DIE23" s="52"/>
      <c r="DIF23" s="52"/>
      <c r="DIG23" s="52"/>
      <c r="DIH23" s="52"/>
      <c r="DII23" s="52"/>
      <c r="DIJ23" s="52"/>
      <c r="DIK23" s="52"/>
      <c r="DIL23" s="52"/>
      <c r="DIM23" s="52"/>
      <c r="DIN23" s="52"/>
      <c r="DIO23" s="52"/>
      <c r="DIP23" s="52"/>
      <c r="DIQ23" s="52"/>
      <c r="DIR23" s="52"/>
      <c r="DIS23" s="52"/>
      <c r="DIT23" s="52"/>
      <c r="DIU23" s="52"/>
      <c r="DIV23" s="52"/>
      <c r="DIW23" s="52"/>
      <c r="DIX23" s="52"/>
      <c r="DIY23" s="52"/>
      <c r="DIZ23" s="52"/>
      <c r="DJA23" s="52"/>
      <c r="DJB23" s="52"/>
      <c r="DJC23" s="52"/>
      <c r="DJD23" s="52"/>
      <c r="DJE23" s="52"/>
      <c r="DJF23" s="52"/>
      <c r="DJG23" s="52"/>
      <c r="DJH23" s="52"/>
      <c r="DJI23" s="52"/>
      <c r="DJJ23" s="52"/>
      <c r="DJK23" s="52"/>
      <c r="DJL23" s="52"/>
      <c r="DJM23" s="52"/>
      <c r="DJN23" s="52"/>
      <c r="DJO23" s="52"/>
      <c r="DJP23" s="52"/>
      <c r="DJQ23" s="52"/>
      <c r="DJR23" s="52"/>
      <c r="DJS23" s="52"/>
      <c r="DJT23" s="52"/>
      <c r="DJU23" s="52"/>
      <c r="DJV23" s="52"/>
      <c r="DJW23" s="52"/>
      <c r="DJX23" s="52"/>
      <c r="DJY23" s="52"/>
      <c r="DJZ23" s="52"/>
      <c r="DKA23" s="52"/>
      <c r="DKB23" s="52"/>
      <c r="DKC23" s="52"/>
      <c r="DKD23" s="52"/>
      <c r="DKE23" s="52"/>
      <c r="DKF23" s="52"/>
      <c r="DKG23" s="52"/>
      <c r="DKH23" s="52"/>
      <c r="DKI23" s="52"/>
      <c r="DKJ23" s="52"/>
      <c r="DKK23" s="52"/>
      <c r="DKL23" s="52"/>
      <c r="DKM23" s="52"/>
      <c r="DKN23" s="52"/>
      <c r="DKO23" s="52"/>
      <c r="DKP23" s="52"/>
      <c r="DKQ23" s="52"/>
      <c r="DKR23" s="52"/>
      <c r="DKS23" s="52"/>
      <c r="DKT23" s="52"/>
      <c r="DKU23" s="52"/>
      <c r="DKV23" s="52"/>
      <c r="DKW23" s="52"/>
      <c r="DKX23" s="52"/>
      <c r="DKY23" s="52"/>
      <c r="DKZ23" s="52"/>
      <c r="DLA23" s="52"/>
      <c r="DLB23" s="52"/>
      <c r="DLC23" s="52"/>
      <c r="DLD23" s="52"/>
      <c r="DLE23" s="52"/>
      <c r="DLF23" s="52"/>
      <c r="DLG23" s="52"/>
      <c r="DLH23" s="52"/>
      <c r="DLI23" s="52"/>
      <c r="DLJ23" s="52"/>
      <c r="DLK23" s="52"/>
      <c r="DLL23" s="52"/>
      <c r="DLM23" s="52"/>
      <c r="DLN23" s="52"/>
      <c r="DLO23" s="52"/>
      <c r="DLP23" s="52"/>
      <c r="DLQ23" s="52"/>
      <c r="DLR23" s="52"/>
      <c r="DLS23" s="52"/>
      <c r="DLT23" s="52"/>
      <c r="DLU23" s="52"/>
      <c r="DLV23" s="52"/>
      <c r="DLW23" s="52"/>
      <c r="DLX23" s="52"/>
      <c r="DLY23" s="52"/>
      <c r="DLZ23" s="52"/>
      <c r="DMA23" s="52"/>
      <c r="DMB23" s="52"/>
      <c r="DMC23" s="52"/>
      <c r="DMD23" s="52"/>
      <c r="DME23" s="52"/>
      <c r="DMF23" s="52"/>
      <c r="DMG23" s="52"/>
      <c r="DMH23" s="52"/>
      <c r="DMI23" s="52"/>
      <c r="DMJ23" s="52"/>
      <c r="DMK23" s="52"/>
      <c r="DML23" s="52"/>
      <c r="DMM23" s="52"/>
      <c r="DMN23" s="52"/>
      <c r="DMO23" s="52"/>
      <c r="DMP23" s="52"/>
      <c r="DMQ23" s="52"/>
      <c r="DMR23" s="52"/>
      <c r="DMS23" s="52"/>
      <c r="DMT23" s="52"/>
      <c r="DMU23" s="52"/>
      <c r="DMV23" s="52"/>
      <c r="DMW23" s="52"/>
      <c r="DMX23" s="52"/>
      <c r="DMY23" s="52"/>
      <c r="DMZ23" s="52"/>
      <c r="DNA23" s="52"/>
      <c r="DNB23" s="52"/>
      <c r="DNC23" s="52"/>
      <c r="DND23" s="52"/>
      <c r="DNE23" s="52"/>
      <c r="DNF23" s="52"/>
      <c r="DNG23" s="52"/>
      <c r="DNH23" s="52"/>
      <c r="DNI23" s="52"/>
      <c r="DNJ23" s="52"/>
      <c r="DNK23" s="52"/>
      <c r="DNL23" s="52"/>
      <c r="DNM23" s="52"/>
      <c r="DNN23" s="52"/>
      <c r="DNO23" s="52"/>
      <c r="DNP23" s="52"/>
      <c r="DNQ23" s="52"/>
      <c r="DNR23" s="52"/>
      <c r="DNS23" s="52"/>
      <c r="DNT23" s="52"/>
      <c r="DNU23" s="52"/>
      <c r="DNV23" s="52"/>
      <c r="DNW23" s="52"/>
      <c r="DNX23" s="52"/>
      <c r="DNY23" s="52"/>
      <c r="DNZ23" s="52"/>
      <c r="DOA23" s="52"/>
      <c r="DOB23" s="52"/>
      <c r="DOC23" s="52"/>
      <c r="DOD23" s="52"/>
      <c r="DOE23" s="52"/>
      <c r="DOF23" s="52"/>
      <c r="DOG23" s="52"/>
      <c r="DOH23" s="52"/>
      <c r="DOI23" s="52"/>
      <c r="DOJ23" s="52"/>
      <c r="DOK23" s="52"/>
      <c r="DOL23" s="52"/>
      <c r="DOM23" s="52"/>
      <c r="DON23" s="52"/>
      <c r="DOO23" s="52"/>
      <c r="DOP23" s="52"/>
      <c r="DOQ23" s="52"/>
      <c r="DOR23" s="52"/>
      <c r="DOS23" s="52"/>
      <c r="DOT23" s="52"/>
      <c r="DOU23" s="52"/>
      <c r="DOV23" s="52"/>
      <c r="DOW23" s="52"/>
      <c r="DOX23" s="52"/>
      <c r="DOY23" s="52"/>
      <c r="DOZ23" s="52"/>
      <c r="DPA23" s="52"/>
      <c r="DPB23" s="52"/>
      <c r="DPC23" s="52"/>
      <c r="DPD23" s="52"/>
      <c r="DPE23" s="52"/>
      <c r="DPF23" s="52"/>
      <c r="DPG23" s="52"/>
      <c r="DPH23" s="52"/>
      <c r="DPI23" s="52"/>
      <c r="DPJ23" s="52"/>
      <c r="DPK23" s="52"/>
      <c r="DPL23" s="52"/>
      <c r="DPM23" s="52"/>
      <c r="DPN23" s="52"/>
      <c r="DPO23" s="52"/>
      <c r="DPP23" s="52"/>
      <c r="DPQ23" s="52"/>
      <c r="DPR23" s="52"/>
      <c r="DPS23" s="52"/>
      <c r="DPT23" s="52"/>
      <c r="DPU23" s="52"/>
      <c r="DPV23" s="52"/>
      <c r="DPW23" s="52"/>
      <c r="DPX23" s="52"/>
      <c r="DPY23" s="52"/>
      <c r="DPZ23" s="52"/>
      <c r="DQA23" s="52"/>
      <c r="DQB23" s="52"/>
      <c r="DQC23" s="52"/>
      <c r="DQD23" s="52"/>
      <c r="DQE23" s="52"/>
      <c r="DQF23" s="52"/>
      <c r="DQG23" s="52"/>
      <c r="DQH23" s="52"/>
      <c r="DQI23" s="52"/>
      <c r="DQJ23" s="52"/>
      <c r="DQK23" s="52"/>
      <c r="DQL23" s="52"/>
      <c r="DQM23" s="52"/>
      <c r="DQN23" s="52"/>
      <c r="DQO23" s="52"/>
      <c r="DQP23" s="52"/>
      <c r="DQQ23" s="52"/>
      <c r="DQR23" s="52"/>
      <c r="DQS23" s="52"/>
      <c r="DQT23" s="52"/>
      <c r="DQU23" s="52"/>
      <c r="DQV23" s="52"/>
      <c r="DQW23" s="52"/>
      <c r="DQX23" s="52"/>
      <c r="DQY23" s="52"/>
      <c r="DQZ23" s="52"/>
      <c r="DRA23" s="52"/>
      <c r="DRB23" s="52"/>
      <c r="DRC23" s="52"/>
      <c r="DRD23" s="52"/>
      <c r="DRE23" s="52"/>
      <c r="DRF23" s="52"/>
      <c r="DRG23" s="52"/>
      <c r="DRH23" s="52"/>
      <c r="DRI23" s="52"/>
      <c r="DRJ23" s="52"/>
      <c r="DRK23" s="52"/>
      <c r="DRL23" s="52"/>
      <c r="DRM23" s="52"/>
      <c r="DRN23" s="52"/>
      <c r="DRO23" s="52"/>
      <c r="DRP23" s="52"/>
      <c r="DRQ23" s="52"/>
      <c r="DRR23" s="52"/>
      <c r="DRS23" s="52"/>
      <c r="DRT23" s="52"/>
      <c r="DRU23" s="52"/>
      <c r="DRV23" s="52"/>
      <c r="DRW23" s="52"/>
      <c r="DRX23" s="52"/>
      <c r="DRY23" s="52"/>
      <c r="DRZ23" s="52"/>
      <c r="DSA23" s="52"/>
      <c r="DSB23" s="52"/>
      <c r="DSC23" s="52"/>
      <c r="DSD23" s="52"/>
      <c r="DSE23" s="52"/>
      <c r="DSF23" s="52"/>
      <c r="DSG23" s="52"/>
      <c r="DSH23" s="52"/>
      <c r="DSI23" s="52"/>
      <c r="DSJ23" s="52"/>
      <c r="DSK23" s="52"/>
      <c r="DSL23" s="52"/>
      <c r="DSM23" s="52"/>
      <c r="DSN23" s="52"/>
      <c r="DSO23" s="52"/>
      <c r="DSP23" s="52"/>
      <c r="DSQ23" s="52"/>
      <c r="DSR23" s="52"/>
      <c r="DSS23" s="52"/>
      <c r="DST23" s="52"/>
      <c r="DSU23" s="52"/>
      <c r="DSV23" s="52"/>
      <c r="DSW23" s="52"/>
      <c r="DSX23" s="52"/>
      <c r="DSY23" s="52"/>
      <c r="DSZ23" s="52"/>
      <c r="DTA23" s="52"/>
      <c r="DTB23" s="52"/>
      <c r="DTC23" s="52"/>
      <c r="DTD23" s="52"/>
      <c r="DTE23" s="52"/>
      <c r="DTF23" s="52"/>
      <c r="DTG23" s="52"/>
      <c r="DTH23" s="52"/>
      <c r="DTI23" s="52"/>
      <c r="DTJ23" s="52"/>
      <c r="DTK23" s="52"/>
      <c r="DTL23" s="52"/>
      <c r="DTM23" s="52"/>
      <c r="DTN23" s="52"/>
      <c r="DTO23" s="52"/>
      <c r="DTP23" s="52"/>
      <c r="DTQ23" s="52"/>
      <c r="DTR23" s="52"/>
      <c r="DTS23" s="52"/>
      <c r="DTT23" s="52"/>
      <c r="DTU23" s="52"/>
      <c r="DTV23" s="52"/>
      <c r="DTW23" s="52"/>
      <c r="DTX23" s="52"/>
      <c r="DTY23" s="52"/>
      <c r="DTZ23" s="52"/>
      <c r="DUA23" s="52"/>
      <c r="DUB23" s="52"/>
      <c r="DUC23" s="52"/>
      <c r="DUD23" s="52"/>
      <c r="DUE23" s="52"/>
      <c r="DUF23" s="52"/>
      <c r="DUG23" s="52"/>
      <c r="DUH23" s="52"/>
      <c r="DUI23" s="52"/>
      <c r="DUJ23" s="52"/>
      <c r="DUK23" s="52"/>
      <c r="DUL23" s="52"/>
      <c r="DUM23" s="52"/>
      <c r="DUN23" s="52"/>
      <c r="DUO23" s="52"/>
      <c r="DUP23" s="52"/>
      <c r="DUQ23" s="52"/>
      <c r="DUR23" s="52"/>
      <c r="DUS23" s="52"/>
      <c r="DUT23" s="52"/>
      <c r="DUU23" s="52"/>
      <c r="DUV23" s="52"/>
      <c r="DUW23" s="52"/>
      <c r="DUX23" s="52"/>
      <c r="DUY23" s="52"/>
      <c r="DUZ23" s="52"/>
      <c r="DVA23" s="52"/>
      <c r="DVB23" s="52"/>
      <c r="DVC23" s="52"/>
      <c r="DVD23" s="52"/>
      <c r="DVE23" s="52"/>
      <c r="DVF23" s="52"/>
      <c r="DVG23" s="52"/>
      <c r="DVH23" s="52"/>
      <c r="DVI23" s="52"/>
      <c r="DVJ23" s="52"/>
      <c r="DVK23" s="52"/>
      <c r="DVL23" s="52"/>
      <c r="DVM23" s="52"/>
      <c r="DVN23" s="52"/>
      <c r="DVO23" s="52"/>
      <c r="DVP23" s="52"/>
      <c r="DVQ23" s="52"/>
      <c r="DVR23" s="52"/>
      <c r="DVS23" s="52"/>
      <c r="DVT23" s="52"/>
      <c r="DVU23" s="52"/>
      <c r="DVV23" s="52"/>
      <c r="DVW23" s="52"/>
      <c r="DVX23" s="52"/>
      <c r="DVY23" s="52"/>
      <c r="DVZ23" s="52"/>
      <c r="DWA23" s="52"/>
      <c r="DWB23" s="52"/>
      <c r="DWC23" s="52"/>
      <c r="DWD23" s="52"/>
      <c r="DWE23" s="52"/>
      <c r="DWF23" s="52"/>
      <c r="DWG23" s="52"/>
      <c r="DWH23" s="52"/>
      <c r="DWI23" s="52"/>
      <c r="DWJ23" s="52"/>
      <c r="DWK23" s="52"/>
      <c r="DWL23" s="52"/>
      <c r="DWM23" s="52"/>
      <c r="DWN23" s="52"/>
      <c r="DWO23" s="52"/>
      <c r="DWP23" s="52"/>
      <c r="DWQ23" s="52"/>
      <c r="DWR23" s="52"/>
      <c r="DWS23" s="52"/>
      <c r="DWT23" s="52"/>
      <c r="DWU23" s="52"/>
      <c r="DWV23" s="52"/>
      <c r="DWW23" s="52"/>
      <c r="DWX23" s="52"/>
      <c r="DWY23" s="52"/>
      <c r="DWZ23" s="52"/>
      <c r="DXA23" s="52"/>
      <c r="DXB23" s="52"/>
      <c r="DXC23" s="52"/>
      <c r="DXD23" s="52"/>
      <c r="DXE23" s="52"/>
      <c r="DXF23" s="52"/>
      <c r="DXG23" s="52"/>
      <c r="DXH23" s="52"/>
      <c r="DXI23" s="52"/>
      <c r="DXJ23" s="52"/>
      <c r="DXK23" s="52"/>
      <c r="DXL23" s="52"/>
      <c r="DXM23" s="52"/>
      <c r="DXN23" s="52"/>
      <c r="DXO23" s="52"/>
      <c r="DXP23" s="52"/>
      <c r="DXQ23" s="52"/>
      <c r="DXR23" s="52"/>
      <c r="DXS23" s="52"/>
      <c r="DXT23" s="52"/>
      <c r="DXU23" s="52"/>
      <c r="DXV23" s="52"/>
      <c r="DXW23" s="52"/>
      <c r="DXX23" s="52"/>
      <c r="DXY23" s="52"/>
      <c r="DXZ23" s="52"/>
      <c r="DYA23" s="52"/>
      <c r="DYB23" s="52"/>
      <c r="DYC23" s="52"/>
      <c r="DYD23" s="52"/>
      <c r="DYE23" s="52"/>
      <c r="DYF23" s="52"/>
      <c r="DYG23" s="52"/>
      <c r="DYH23" s="52"/>
      <c r="DYI23" s="52"/>
      <c r="DYJ23" s="52"/>
      <c r="DYK23" s="52"/>
      <c r="DYL23" s="52"/>
      <c r="DYM23" s="52"/>
      <c r="DYN23" s="52"/>
      <c r="DYO23" s="52"/>
      <c r="DYP23" s="52"/>
      <c r="DYQ23" s="52"/>
      <c r="DYR23" s="52"/>
      <c r="DYS23" s="52"/>
      <c r="DYT23" s="52"/>
      <c r="DYU23" s="52"/>
      <c r="DYV23" s="52"/>
      <c r="DYW23" s="52"/>
      <c r="DYX23" s="52"/>
      <c r="DYY23" s="52"/>
      <c r="DYZ23" s="52"/>
      <c r="DZA23" s="52"/>
      <c r="DZB23" s="52"/>
      <c r="DZC23" s="52"/>
      <c r="DZD23" s="52"/>
      <c r="DZE23" s="52"/>
      <c r="DZF23" s="52"/>
      <c r="DZG23" s="52"/>
      <c r="DZH23" s="52"/>
      <c r="DZI23" s="52"/>
      <c r="DZJ23" s="52"/>
      <c r="DZK23" s="52"/>
      <c r="DZL23" s="52"/>
      <c r="DZM23" s="52"/>
      <c r="DZN23" s="52"/>
      <c r="DZO23" s="52"/>
      <c r="DZP23" s="52"/>
      <c r="DZQ23" s="52"/>
      <c r="DZR23" s="52"/>
      <c r="DZS23" s="52"/>
      <c r="DZT23" s="52"/>
      <c r="DZU23" s="52"/>
      <c r="DZV23" s="52"/>
      <c r="DZW23" s="52"/>
      <c r="DZX23" s="52"/>
      <c r="DZY23" s="52"/>
      <c r="DZZ23" s="52"/>
      <c r="EAA23" s="52"/>
      <c r="EAB23" s="52"/>
      <c r="EAC23" s="52"/>
      <c r="EAD23" s="52"/>
      <c r="EAE23" s="52"/>
      <c r="EAF23" s="52"/>
      <c r="EAG23" s="52"/>
      <c r="EAH23" s="52"/>
      <c r="EAI23" s="52"/>
      <c r="EAJ23" s="52"/>
      <c r="EAK23" s="52"/>
      <c r="EAL23" s="52"/>
      <c r="EAM23" s="52"/>
      <c r="EAN23" s="52"/>
      <c r="EAO23" s="52"/>
      <c r="EAP23" s="52"/>
      <c r="EAQ23" s="52"/>
      <c r="EAR23" s="52"/>
      <c r="EAS23" s="52"/>
      <c r="EAT23" s="52"/>
      <c r="EAU23" s="52"/>
      <c r="EAV23" s="52"/>
      <c r="EAW23" s="52"/>
      <c r="EAX23" s="52"/>
      <c r="EAY23" s="52"/>
      <c r="EAZ23" s="52"/>
      <c r="EBA23" s="52"/>
      <c r="EBB23" s="52"/>
      <c r="EBC23" s="52"/>
      <c r="EBD23" s="52"/>
      <c r="EBE23" s="52"/>
      <c r="EBF23" s="52"/>
      <c r="EBG23" s="52"/>
      <c r="EBH23" s="52"/>
      <c r="EBI23" s="52"/>
      <c r="EBJ23" s="52"/>
      <c r="EBK23" s="52"/>
      <c r="EBL23" s="52"/>
      <c r="EBM23" s="52"/>
      <c r="EBN23" s="52"/>
      <c r="EBO23" s="52"/>
      <c r="EBP23" s="52"/>
      <c r="EBQ23" s="52"/>
      <c r="EBR23" s="52"/>
      <c r="EBS23" s="52"/>
      <c r="EBT23" s="52"/>
      <c r="EBU23" s="52"/>
      <c r="EBV23" s="52"/>
      <c r="EBW23" s="52"/>
      <c r="EBX23" s="52"/>
      <c r="EBY23" s="52"/>
      <c r="EBZ23" s="52"/>
      <c r="ECA23" s="52"/>
      <c r="ECB23" s="52"/>
      <c r="ECC23" s="52"/>
      <c r="ECD23" s="52"/>
      <c r="ECE23" s="52"/>
      <c r="ECF23" s="52"/>
      <c r="ECG23" s="52"/>
      <c r="ECH23" s="52"/>
      <c r="ECI23" s="52"/>
      <c r="ECJ23" s="52"/>
      <c r="ECK23" s="52"/>
      <c r="ECL23" s="52"/>
      <c r="ECM23" s="52"/>
      <c r="ECN23" s="52"/>
      <c r="ECO23" s="52"/>
      <c r="ECP23" s="52"/>
      <c r="ECQ23" s="52"/>
      <c r="ECR23" s="52"/>
      <c r="ECS23" s="52"/>
      <c r="ECT23" s="52"/>
      <c r="ECU23" s="52"/>
      <c r="ECV23" s="52"/>
      <c r="ECW23" s="52"/>
      <c r="ECX23" s="52"/>
      <c r="ECY23" s="52"/>
      <c r="ECZ23" s="52"/>
      <c r="EDA23" s="52"/>
      <c r="EDB23" s="52"/>
      <c r="EDC23" s="52"/>
      <c r="EDD23" s="52"/>
      <c r="EDE23" s="52"/>
      <c r="EDF23" s="52"/>
      <c r="EDG23" s="52"/>
      <c r="EDH23" s="52"/>
      <c r="EDI23" s="52"/>
      <c r="EDJ23" s="52"/>
      <c r="EDK23" s="52"/>
      <c r="EDL23" s="52"/>
      <c r="EDM23" s="52"/>
      <c r="EDN23" s="52"/>
      <c r="EDO23" s="52"/>
      <c r="EDP23" s="52"/>
      <c r="EDQ23" s="52"/>
      <c r="EDR23" s="52"/>
      <c r="EDS23" s="52"/>
      <c r="EDT23" s="52"/>
      <c r="EDU23" s="52"/>
      <c r="EDV23" s="52"/>
      <c r="EDW23" s="52"/>
      <c r="EDX23" s="52"/>
      <c r="EDY23" s="52"/>
      <c r="EDZ23" s="52"/>
      <c r="EEA23" s="52"/>
      <c r="EEB23" s="52"/>
      <c r="EEC23" s="52"/>
      <c r="EED23" s="52"/>
      <c r="EEE23" s="52"/>
      <c r="EEF23" s="52"/>
      <c r="EEG23" s="52"/>
      <c r="EEH23" s="52"/>
      <c r="EEI23" s="52"/>
      <c r="EEJ23" s="52"/>
      <c r="EEK23" s="52"/>
      <c r="EEL23" s="52"/>
      <c r="EEM23" s="52"/>
      <c r="EEN23" s="52"/>
      <c r="EEO23" s="52"/>
      <c r="EEP23" s="52"/>
      <c r="EEQ23" s="52"/>
      <c r="EER23" s="52"/>
      <c r="EES23" s="52"/>
      <c r="EET23" s="52"/>
      <c r="EEU23" s="52"/>
      <c r="EEV23" s="52"/>
      <c r="EEW23" s="52"/>
      <c r="EEX23" s="52"/>
      <c r="EEY23" s="52"/>
      <c r="EEZ23" s="52"/>
      <c r="EFA23" s="52"/>
      <c r="EFB23" s="52"/>
      <c r="EFC23" s="52"/>
      <c r="EFD23" s="52"/>
      <c r="EFE23" s="52"/>
      <c r="EFF23" s="52"/>
      <c r="EFG23" s="52"/>
      <c r="EFH23" s="52"/>
      <c r="EFI23" s="52"/>
      <c r="EFJ23" s="52"/>
      <c r="EFK23" s="52"/>
      <c r="EFL23" s="52"/>
      <c r="EFM23" s="52"/>
      <c r="EFN23" s="52"/>
      <c r="EFO23" s="52"/>
      <c r="EFP23" s="52"/>
      <c r="EFQ23" s="52"/>
      <c r="EFR23" s="52"/>
      <c r="EFS23" s="52"/>
      <c r="EFT23" s="52"/>
      <c r="EFU23" s="52"/>
      <c r="EFV23" s="52"/>
      <c r="EFW23" s="52"/>
      <c r="EFX23" s="52"/>
      <c r="EFY23" s="52"/>
      <c r="EFZ23" s="52"/>
      <c r="EGA23" s="52"/>
      <c r="EGB23" s="52"/>
      <c r="EGC23" s="52"/>
      <c r="EGD23" s="52"/>
      <c r="EGE23" s="52"/>
      <c r="EGF23" s="52"/>
      <c r="EGG23" s="52"/>
      <c r="EGH23" s="52"/>
      <c r="EGI23" s="52"/>
      <c r="EGJ23" s="52"/>
      <c r="EGK23" s="52"/>
      <c r="EGL23" s="52"/>
      <c r="EGM23" s="52"/>
      <c r="EGN23" s="52"/>
      <c r="EGO23" s="52"/>
      <c r="EGP23" s="52"/>
      <c r="EGQ23" s="52"/>
      <c r="EGR23" s="52"/>
      <c r="EGS23" s="52"/>
      <c r="EGT23" s="52"/>
      <c r="EGU23" s="52"/>
      <c r="EGV23" s="52"/>
      <c r="EGW23" s="52"/>
      <c r="EGX23" s="52"/>
      <c r="EGY23" s="52"/>
      <c r="EGZ23" s="52"/>
      <c r="EHA23" s="52"/>
      <c r="EHB23" s="52"/>
      <c r="EHC23" s="52"/>
      <c r="EHD23" s="52"/>
      <c r="EHE23" s="52"/>
      <c r="EHF23" s="52"/>
      <c r="EHG23" s="52"/>
      <c r="EHH23" s="52"/>
      <c r="EHI23" s="52"/>
      <c r="EHJ23" s="52"/>
      <c r="EHK23" s="52"/>
      <c r="EHL23" s="52"/>
      <c r="EHM23" s="52"/>
      <c r="EHN23" s="52"/>
      <c r="EHO23" s="52"/>
      <c r="EHP23" s="52"/>
      <c r="EHQ23" s="52"/>
      <c r="EHR23" s="52"/>
      <c r="EHS23" s="52"/>
      <c r="EHT23" s="52"/>
      <c r="EHU23" s="52"/>
      <c r="EHV23" s="52"/>
      <c r="EHW23" s="52"/>
      <c r="EHX23" s="52"/>
      <c r="EHY23" s="52"/>
      <c r="EHZ23" s="52"/>
      <c r="EIA23" s="52"/>
      <c r="EIB23" s="52"/>
      <c r="EIC23" s="52"/>
      <c r="EID23" s="52"/>
      <c r="EIE23" s="52"/>
      <c r="EIF23" s="52"/>
      <c r="EIG23" s="52"/>
      <c r="EIH23" s="52"/>
      <c r="EII23" s="52"/>
      <c r="EIJ23" s="52"/>
      <c r="EIK23" s="52"/>
      <c r="EIL23" s="52"/>
      <c r="EIM23" s="52"/>
      <c r="EIN23" s="52"/>
      <c r="EIO23" s="52"/>
      <c r="EIP23" s="52"/>
      <c r="EIQ23" s="52"/>
      <c r="EIR23" s="52"/>
      <c r="EIS23" s="52"/>
      <c r="EIT23" s="52"/>
      <c r="EIU23" s="52"/>
      <c r="EIV23" s="52"/>
      <c r="EIW23" s="52"/>
      <c r="EIX23" s="52"/>
      <c r="EIY23" s="52"/>
      <c r="EIZ23" s="52"/>
      <c r="EJA23" s="52"/>
      <c r="EJB23" s="52"/>
      <c r="EJC23" s="52"/>
      <c r="EJD23" s="52"/>
      <c r="EJE23" s="52"/>
      <c r="EJF23" s="52"/>
      <c r="EJG23" s="52"/>
      <c r="EJH23" s="52"/>
      <c r="EJI23" s="52"/>
      <c r="EJJ23" s="52"/>
      <c r="EJK23" s="52"/>
      <c r="EJL23" s="52"/>
      <c r="EJM23" s="52"/>
      <c r="EJN23" s="52"/>
      <c r="EJO23" s="52"/>
      <c r="EJP23" s="52"/>
      <c r="EJQ23" s="52"/>
      <c r="EJR23" s="52"/>
      <c r="EJS23" s="52"/>
      <c r="EJT23" s="52"/>
      <c r="EJU23" s="52"/>
      <c r="EJV23" s="52"/>
      <c r="EJW23" s="52"/>
      <c r="EJX23" s="52"/>
      <c r="EJY23" s="52"/>
      <c r="EJZ23" s="52"/>
      <c r="EKA23" s="52"/>
      <c r="EKB23" s="52"/>
      <c r="EKC23" s="52"/>
      <c r="EKD23" s="52"/>
      <c r="EKE23" s="52"/>
      <c r="EKF23" s="52"/>
      <c r="EKG23" s="52"/>
      <c r="EKH23" s="52"/>
      <c r="EKI23" s="52"/>
      <c r="EKJ23" s="52"/>
      <c r="EKK23" s="52"/>
      <c r="EKL23" s="52"/>
      <c r="EKM23" s="52"/>
      <c r="EKN23" s="52"/>
      <c r="EKO23" s="52"/>
      <c r="EKP23" s="52"/>
      <c r="EKQ23" s="52"/>
      <c r="EKR23" s="52"/>
      <c r="EKS23" s="52"/>
      <c r="EKT23" s="52"/>
      <c r="EKU23" s="52"/>
      <c r="EKV23" s="52"/>
      <c r="EKW23" s="52"/>
      <c r="EKX23" s="52"/>
      <c r="EKY23" s="52"/>
      <c r="EKZ23" s="52"/>
      <c r="ELA23" s="52"/>
      <c r="ELB23" s="52"/>
      <c r="ELC23" s="52"/>
      <c r="ELD23" s="52"/>
      <c r="ELE23" s="52"/>
      <c r="ELF23" s="52"/>
      <c r="ELG23" s="52"/>
      <c r="ELH23" s="52"/>
      <c r="ELI23" s="52"/>
      <c r="ELJ23" s="52"/>
      <c r="ELK23" s="52"/>
      <c r="ELL23" s="52"/>
      <c r="ELM23" s="52"/>
      <c r="ELN23" s="52"/>
      <c r="ELO23" s="52"/>
      <c r="ELP23" s="52"/>
      <c r="ELQ23" s="52"/>
      <c r="ELR23" s="52"/>
      <c r="ELS23" s="52"/>
      <c r="ELT23" s="52"/>
      <c r="ELU23" s="52"/>
      <c r="ELV23" s="52"/>
      <c r="ELW23" s="52"/>
      <c r="ELX23" s="52"/>
      <c r="ELY23" s="52"/>
      <c r="ELZ23" s="52"/>
      <c r="EMA23" s="52"/>
      <c r="EMB23" s="52"/>
      <c r="EMC23" s="52"/>
      <c r="EMD23" s="52"/>
      <c r="EME23" s="52"/>
      <c r="EMF23" s="52"/>
      <c r="EMG23" s="52"/>
      <c r="EMH23" s="52"/>
      <c r="EMI23" s="52"/>
      <c r="EMJ23" s="52"/>
      <c r="EMK23" s="52"/>
      <c r="EML23" s="52"/>
      <c r="EMM23" s="52"/>
      <c r="EMN23" s="52"/>
      <c r="EMO23" s="52"/>
      <c r="EMP23" s="52"/>
      <c r="EMQ23" s="52"/>
      <c r="EMR23" s="52"/>
      <c r="EMS23" s="52"/>
      <c r="EMT23" s="52"/>
      <c r="EMU23" s="52"/>
      <c r="EMV23" s="52"/>
      <c r="EMW23" s="52"/>
      <c r="EMX23" s="52"/>
      <c r="EMY23" s="52"/>
      <c r="EMZ23" s="52"/>
      <c r="ENA23" s="52"/>
      <c r="ENB23" s="52"/>
      <c r="ENC23" s="52"/>
      <c r="END23" s="52"/>
      <c r="ENE23" s="52"/>
      <c r="ENF23" s="52"/>
      <c r="ENG23" s="52"/>
      <c r="ENH23" s="52"/>
      <c r="ENI23" s="52"/>
      <c r="ENJ23" s="52"/>
      <c r="ENK23" s="52"/>
      <c r="ENL23" s="52"/>
      <c r="ENM23" s="52"/>
      <c r="ENN23" s="52"/>
      <c r="ENO23" s="52"/>
      <c r="ENP23" s="52"/>
      <c r="ENQ23" s="52"/>
      <c r="ENR23" s="52"/>
      <c r="ENS23" s="52"/>
      <c r="ENT23" s="52"/>
      <c r="ENU23" s="52"/>
      <c r="ENV23" s="52"/>
      <c r="ENW23" s="52"/>
      <c r="ENX23" s="52"/>
      <c r="ENY23" s="52"/>
      <c r="ENZ23" s="52"/>
      <c r="EOA23" s="52"/>
      <c r="EOB23" s="52"/>
      <c r="EOC23" s="52"/>
      <c r="EOD23" s="52"/>
      <c r="EOE23" s="52"/>
      <c r="EOF23" s="52"/>
      <c r="EOG23" s="52"/>
      <c r="EOH23" s="52"/>
      <c r="EOI23" s="52"/>
      <c r="EOJ23" s="52"/>
      <c r="EOK23" s="52"/>
      <c r="EOL23" s="52"/>
      <c r="EOM23" s="52"/>
      <c r="EON23" s="52"/>
      <c r="EOO23" s="52"/>
      <c r="EOP23" s="52"/>
      <c r="EOQ23" s="52"/>
      <c r="EOR23" s="52"/>
      <c r="EOS23" s="52"/>
      <c r="EOT23" s="52"/>
      <c r="EOU23" s="52"/>
      <c r="EOV23" s="52"/>
      <c r="EOW23" s="52"/>
      <c r="EOX23" s="52"/>
      <c r="EOY23" s="52"/>
      <c r="EOZ23" s="52"/>
      <c r="EPA23" s="52"/>
      <c r="EPB23" s="52"/>
      <c r="EPC23" s="52"/>
      <c r="EPD23" s="52"/>
      <c r="EPE23" s="52"/>
      <c r="EPF23" s="52"/>
      <c r="EPG23" s="52"/>
      <c r="EPH23" s="52"/>
      <c r="EPI23" s="52"/>
      <c r="EPJ23" s="52"/>
      <c r="EPK23" s="52"/>
      <c r="EPL23" s="52"/>
      <c r="EPM23" s="52"/>
      <c r="EPN23" s="52"/>
      <c r="EPO23" s="52"/>
      <c r="EPP23" s="52"/>
      <c r="EPQ23" s="52"/>
      <c r="EPR23" s="52"/>
      <c r="EPS23" s="52"/>
      <c r="EPT23" s="52"/>
      <c r="EPU23" s="52"/>
      <c r="EPV23" s="52"/>
      <c r="EPW23" s="52"/>
      <c r="EPX23" s="52"/>
      <c r="EPY23" s="52"/>
      <c r="EPZ23" s="52"/>
      <c r="EQA23" s="52"/>
      <c r="EQB23" s="52"/>
      <c r="EQC23" s="52"/>
      <c r="EQD23" s="52"/>
      <c r="EQE23" s="52"/>
      <c r="EQF23" s="52"/>
      <c r="EQG23" s="52"/>
      <c r="EQH23" s="52"/>
      <c r="EQI23" s="52"/>
      <c r="EQJ23" s="52"/>
      <c r="EQK23" s="52"/>
      <c r="EQL23" s="52"/>
      <c r="EQM23" s="52"/>
      <c r="EQN23" s="52"/>
      <c r="EQO23" s="52"/>
      <c r="EQP23" s="52"/>
      <c r="EQQ23" s="52"/>
      <c r="EQR23" s="52"/>
      <c r="EQS23" s="52"/>
      <c r="EQT23" s="52"/>
      <c r="EQU23" s="52"/>
      <c r="EQV23" s="52"/>
      <c r="EQW23" s="52"/>
      <c r="EQX23" s="52"/>
      <c r="EQY23" s="52"/>
      <c r="EQZ23" s="52"/>
      <c r="ERA23" s="52"/>
      <c r="ERB23" s="52"/>
      <c r="ERC23" s="52"/>
      <c r="ERD23" s="52"/>
      <c r="ERE23" s="52"/>
      <c r="ERF23" s="52"/>
      <c r="ERG23" s="52"/>
      <c r="ERH23" s="52"/>
      <c r="ERI23" s="52"/>
      <c r="ERJ23" s="52"/>
      <c r="ERK23" s="52"/>
      <c r="ERL23" s="52"/>
      <c r="ERM23" s="52"/>
      <c r="ERN23" s="52"/>
      <c r="ERO23" s="52"/>
      <c r="ERP23" s="52"/>
      <c r="ERQ23" s="52"/>
      <c r="ERR23" s="52"/>
      <c r="ERS23" s="52"/>
      <c r="ERT23" s="52"/>
      <c r="ERU23" s="52"/>
      <c r="ERV23" s="52"/>
      <c r="ERW23" s="52"/>
      <c r="ERX23" s="52"/>
      <c r="ERY23" s="52"/>
      <c r="ERZ23" s="52"/>
      <c r="ESA23" s="52"/>
      <c r="ESB23" s="52"/>
      <c r="ESC23" s="52"/>
      <c r="ESD23" s="52"/>
      <c r="ESE23" s="52"/>
      <c r="ESF23" s="52"/>
      <c r="ESG23" s="52"/>
      <c r="ESH23" s="52"/>
      <c r="ESI23" s="52"/>
      <c r="ESJ23" s="52"/>
      <c r="ESK23" s="52"/>
      <c r="ESL23" s="52"/>
      <c r="ESM23" s="52"/>
      <c r="ESN23" s="52"/>
      <c r="ESO23" s="52"/>
      <c r="ESP23" s="52"/>
      <c r="ESQ23" s="52"/>
      <c r="ESR23" s="52"/>
      <c r="ESS23" s="52"/>
      <c r="EST23" s="52"/>
      <c r="ESU23" s="52"/>
      <c r="ESV23" s="52"/>
      <c r="ESW23" s="52"/>
      <c r="ESX23" s="52"/>
      <c r="ESY23" s="52"/>
      <c r="ESZ23" s="52"/>
      <c r="ETA23" s="52"/>
      <c r="ETB23" s="52"/>
      <c r="ETC23" s="52"/>
      <c r="ETD23" s="52"/>
      <c r="ETE23" s="52"/>
      <c r="ETF23" s="52"/>
      <c r="ETG23" s="52"/>
      <c r="ETH23" s="52"/>
      <c r="ETI23" s="52"/>
      <c r="ETJ23" s="52"/>
      <c r="ETK23" s="52"/>
      <c r="ETL23" s="52"/>
      <c r="ETM23" s="52"/>
      <c r="ETN23" s="52"/>
      <c r="ETO23" s="52"/>
      <c r="ETP23" s="52"/>
      <c r="ETQ23" s="52"/>
      <c r="ETR23" s="52"/>
      <c r="ETS23" s="52"/>
      <c r="ETT23" s="52"/>
      <c r="ETU23" s="52"/>
      <c r="ETV23" s="52"/>
      <c r="ETW23" s="52"/>
      <c r="ETX23" s="52"/>
      <c r="ETY23" s="52"/>
      <c r="ETZ23" s="52"/>
      <c r="EUA23" s="52"/>
      <c r="EUB23" s="52"/>
      <c r="EUC23" s="52"/>
      <c r="EUD23" s="52"/>
      <c r="EUE23" s="52"/>
      <c r="EUF23" s="52"/>
      <c r="EUG23" s="52"/>
      <c r="EUH23" s="52"/>
      <c r="EUI23" s="52"/>
      <c r="EUJ23" s="52"/>
      <c r="EUK23" s="52"/>
      <c r="EUL23" s="52"/>
      <c r="EUM23" s="52"/>
      <c r="EUN23" s="52"/>
      <c r="EUO23" s="52"/>
      <c r="EUP23" s="52"/>
      <c r="EUQ23" s="52"/>
      <c r="EUR23" s="52"/>
      <c r="EUS23" s="52"/>
      <c r="EUT23" s="52"/>
      <c r="EUU23" s="52"/>
      <c r="EUV23" s="52"/>
      <c r="EUW23" s="52"/>
      <c r="EUX23" s="52"/>
      <c r="EUY23" s="52"/>
      <c r="EUZ23" s="52"/>
      <c r="EVA23" s="52"/>
      <c r="EVB23" s="52"/>
      <c r="EVC23" s="52"/>
      <c r="EVD23" s="52"/>
      <c r="EVE23" s="52"/>
      <c r="EVF23" s="52"/>
      <c r="EVG23" s="52"/>
      <c r="EVH23" s="52"/>
      <c r="EVI23" s="52"/>
      <c r="EVJ23" s="52"/>
      <c r="EVK23" s="52"/>
      <c r="EVL23" s="52"/>
      <c r="EVM23" s="52"/>
      <c r="EVN23" s="52"/>
      <c r="EVO23" s="52"/>
      <c r="EVP23" s="52"/>
      <c r="EVQ23" s="52"/>
      <c r="EVR23" s="52"/>
      <c r="EVS23" s="52"/>
      <c r="EVT23" s="52"/>
      <c r="EVU23" s="52"/>
      <c r="EVV23" s="52"/>
      <c r="EVW23" s="52"/>
      <c r="EVX23" s="52"/>
      <c r="EVY23" s="52"/>
      <c r="EVZ23" s="52"/>
      <c r="EWA23" s="52"/>
      <c r="EWB23" s="52"/>
      <c r="EWC23" s="52"/>
      <c r="EWD23" s="52"/>
      <c r="EWE23" s="52"/>
      <c r="EWF23" s="52"/>
      <c r="EWG23" s="52"/>
      <c r="EWH23" s="52"/>
      <c r="EWI23" s="52"/>
      <c r="EWJ23" s="52"/>
      <c r="EWK23" s="52"/>
      <c r="EWL23" s="52"/>
      <c r="EWM23" s="52"/>
      <c r="EWN23" s="52"/>
      <c r="EWO23" s="52"/>
      <c r="EWP23" s="52"/>
      <c r="EWQ23" s="52"/>
      <c r="EWR23" s="52"/>
      <c r="EWS23" s="52"/>
      <c r="EWT23" s="52"/>
      <c r="EWU23" s="52"/>
      <c r="EWV23" s="52"/>
      <c r="EWW23" s="52"/>
      <c r="EWX23" s="52"/>
      <c r="EWY23" s="52"/>
      <c r="EWZ23" s="52"/>
      <c r="EXA23" s="52"/>
      <c r="EXB23" s="52"/>
      <c r="EXC23" s="52"/>
      <c r="EXD23" s="52"/>
      <c r="EXE23" s="52"/>
      <c r="EXF23" s="52"/>
      <c r="EXG23" s="52"/>
      <c r="EXH23" s="52"/>
      <c r="EXI23" s="52"/>
      <c r="EXJ23" s="52"/>
      <c r="EXK23" s="52"/>
      <c r="EXL23" s="52"/>
      <c r="EXM23" s="52"/>
      <c r="EXN23" s="52"/>
      <c r="EXO23" s="52"/>
      <c r="EXP23" s="52"/>
      <c r="EXQ23" s="52"/>
      <c r="EXR23" s="52"/>
      <c r="EXS23" s="52"/>
      <c r="EXT23" s="52"/>
      <c r="EXU23" s="52"/>
      <c r="EXV23" s="52"/>
      <c r="EXW23" s="52"/>
      <c r="EXX23" s="52"/>
      <c r="EXY23" s="52"/>
      <c r="EXZ23" s="52"/>
      <c r="EYA23" s="52"/>
      <c r="EYB23" s="52"/>
      <c r="EYC23" s="52"/>
      <c r="EYD23" s="52"/>
      <c r="EYE23" s="52"/>
      <c r="EYF23" s="52"/>
      <c r="EYG23" s="52"/>
      <c r="EYH23" s="52"/>
      <c r="EYI23" s="52"/>
      <c r="EYJ23" s="52"/>
      <c r="EYK23" s="52"/>
      <c r="EYL23" s="52"/>
      <c r="EYM23" s="52"/>
      <c r="EYN23" s="52"/>
      <c r="EYO23" s="52"/>
      <c r="EYP23" s="52"/>
      <c r="EYQ23" s="52"/>
      <c r="EYR23" s="52"/>
      <c r="EYS23" s="52"/>
      <c r="EYT23" s="52"/>
      <c r="EYU23" s="52"/>
      <c r="EYV23" s="52"/>
      <c r="EYW23" s="52"/>
      <c r="EYX23" s="52"/>
      <c r="EYY23" s="52"/>
      <c r="EYZ23" s="52"/>
      <c r="EZA23" s="52"/>
      <c r="EZB23" s="52"/>
      <c r="EZC23" s="52"/>
      <c r="EZD23" s="52"/>
      <c r="EZE23" s="52"/>
      <c r="EZF23" s="52"/>
      <c r="EZG23" s="52"/>
      <c r="EZH23" s="52"/>
      <c r="EZI23" s="52"/>
      <c r="EZJ23" s="52"/>
      <c r="EZK23" s="52"/>
      <c r="EZL23" s="52"/>
      <c r="EZM23" s="52"/>
      <c r="EZN23" s="52"/>
      <c r="EZO23" s="52"/>
      <c r="EZP23" s="52"/>
      <c r="EZQ23" s="52"/>
      <c r="EZR23" s="52"/>
      <c r="EZS23" s="52"/>
      <c r="EZT23" s="52"/>
      <c r="EZU23" s="52"/>
      <c r="EZV23" s="52"/>
      <c r="EZW23" s="52"/>
      <c r="EZX23" s="52"/>
      <c r="EZY23" s="52"/>
      <c r="EZZ23" s="52"/>
      <c r="FAA23" s="52"/>
      <c r="FAB23" s="52"/>
      <c r="FAC23" s="52"/>
      <c r="FAD23" s="52"/>
      <c r="FAE23" s="52"/>
      <c r="FAF23" s="52"/>
      <c r="FAG23" s="52"/>
      <c r="FAH23" s="52"/>
      <c r="FAI23" s="52"/>
      <c r="FAJ23" s="52"/>
      <c r="FAK23" s="52"/>
      <c r="FAL23" s="52"/>
      <c r="FAM23" s="52"/>
      <c r="FAN23" s="52"/>
      <c r="FAO23" s="52"/>
      <c r="FAP23" s="52"/>
      <c r="FAQ23" s="52"/>
      <c r="FAR23" s="52"/>
      <c r="FAS23" s="52"/>
      <c r="FAT23" s="52"/>
      <c r="FAU23" s="52"/>
      <c r="FAV23" s="52"/>
      <c r="FAW23" s="52"/>
      <c r="FAX23" s="52"/>
      <c r="FAY23" s="52"/>
      <c r="FAZ23" s="52"/>
      <c r="FBA23" s="52"/>
      <c r="FBB23" s="52"/>
      <c r="FBC23" s="52"/>
      <c r="FBD23" s="52"/>
      <c r="FBE23" s="52"/>
      <c r="FBF23" s="52"/>
      <c r="FBG23" s="52"/>
      <c r="FBH23" s="52"/>
      <c r="FBI23" s="52"/>
      <c r="FBJ23" s="52"/>
      <c r="FBK23" s="52"/>
      <c r="FBL23" s="52"/>
      <c r="FBM23" s="52"/>
      <c r="FBN23" s="52"/>
      <c r="FBO23" s="52"/>
      <c r="FBP23" s="52"/>
      <c r="FBQ23" s="52"/>
      <c r="FBR23" s="52"/>
      <c r="FBS23" s="52"/>
      <c r="FBT23" s="52"/>
      <c r="FBU23" s="52"/>
      <c r="FBV23" s="52"/>
      <c r="FBW23" s="52"/>
      <c r="FBX23" s="52"/>
      <c r="FBY23" s="52"/>
      <c r="FBZ23" s="52"/>
      <c r="FCA23" s="52"/>
      <c r="FCB23" s="52"/>
      <c r="FCC23" s="52"/>
      <c r="FCD23" s="52"/>
      <c r="FCE23" s="52"/>
      <c r="FCF23" s="52"/>
      <c r="FCG23" s="52"/>
      <c r="FCH23" s="52"/>
      <c r="FCI23" s="52"/>
      <c r="FCJ23" s="52"/>
      <c r="FCK23" s="52"/>
      <c r="FCL23" s="52"/>
      <c r="FCM23" s="52"/>
      <c r="FCN23" s="52"/>
      <c r="FCO23" s="52"/>
      <c r="FCP23" s="52"/>
      <c r="FCQ23" s="52"/>
      <c r="FCR23" s="52"/>
      <c r="FCS23" s="52"/>
      <c r="FCT23" s="52"/>
      <c r="FCU23" s="52"/>
      <c r="FCV23" s="52"/>
      <c r="FCW23" s="52"/>
      <c r="FCX23" s="52"/>
      <c r="FCY23" s="52"/>
      <c r="FCZ23" s="52"/>
      <c r="FDA23" s="52"/>
      <c r="FDB23" s="52"/>
      <c r="FDC23" s="52"/>
      <c r="FDD23" s="52"/>
      <c r="FDE23" s="52"/>
      <c r="FDF23" s="52"/>
      <c r="FDG23" s="52"/>
      <c r="FDH23" s="52"/>
      <c r="FDI23" s="52"/>
      <c r="FDJ23" s="52"/>
      <c r="FDK23" s="52"/>
      <c r="FDL23" s="52"/>
      <c r="FDM23" s="52"/>
      <c r="FDN23" s="52"/>
      <c r="FDO23" s="52"/>
      <c r="FDP23" s="52"/>
      <c r="FDQ23" s="52"/>
      <c r="FDR23" s="52"/>
      <c r="FDS23" s="52"/>
      <c r="FDT23" s="52"/>
      <c r="FDU23" s="52"/>
      <c r="FDV23" s="52"/>
      <c r="FDW23" s="52"/>
      <c r="FDX23" s="52"/>
      <c r="FDY23" s="52"/>
      <c r="FDZ23" s="52"/>
      <c r="FEA23" s="52"/>
      <c r="FEB23" s="52"/>
      <c r="FEC23" s="52"/>
      <c r="FED23" s="52"/>
      <c r="FEE23" s="52"/>
      <c r="FEF23" s="52"/>
      <c r="FEG23" s="52"/>
      <c r="FEH23" s="52"/>
      <c r="FEI23" s="52"/>
      <c r="FEJ23" s="52"/>
      <c r="FEK23" s="52"/>
      <c r="FEL23" s="52"/>
      <c r="FEM23" s="52"/>
      <c r="FEN23" s="52"/>
      <c r="FEO23" s="52"/>
      <c r="FEP23" s="52"/>
      <c r="FEQ23" s="52"/>
      <c r="FER23" s="52"/>
      <c r="FES23" s="52"/>
      <c r="FET23" s="52"/>
      <c r="FEU23" s="52"/>
      <c r="FEV23" s="52"/>
      <c r="FEW23" s="52"/>
      <c r="FEX23" s="52"/>
      <c r="FEY23" s="52"/>
      <c r="FEZ23" s="52"/>
      <c r="FFA23" s="52"/>
      <c r="FFB23" s="52"/>
      <c r="FFC23" s="52"/>
      <c r="FFD23" s="52"/>
      <c r="FFE23" s="52"/>
      <c r="FFF23" s="52"/>
      <c r="FFG23" s="52"/>
      <c r="FFH23" s="52"/>
      <c r="FFI23" s="52"/>
      <c r="FFJ23" s="52"/>
      <c r="FFK23" s="52"/>
      <c r="FFL23" s="52"/>
      <c r="FFM23" s="52"/>
      <c r="FFN23" s="52"/>
      <c r="FFO23" s="52"/>
      <c r="FFP23" s="52"/>
      <c r="FFQ23" s="52"/>
      <c r="FFR23" s="52"/>
      <c r="FFS23" s="52"/>
      <c r="FFT23" s="52"/>
      <c r="FFU23" s="52"/>
      <c r="FFV23" s="52"/>
      <c r="FFW23" s="52"/>
      <c r="FFX23" s="52"/>
      <c r="FFY23" s="52"/>
      <c r="FFZ23" s="52"/>
      <c r="FGA23" s="52"/>
      <c r="FGB23" s="52"/>
      <c r="FGC23" s="52"/>
      <c r="FGD23" s="52"/>
      <c r="FGE23" s="52"/>
      <c r="FGF23" s="52"/>
      <c r="FGG23" s="52"/>
      <c r="FGH23" s="52"/>
      <c r="FGI23" s="52"/>
      <c r="FGJ23" s="52"/>
      <c r="FGK23" s="52"/>
      <c r="FGL23" s="52"/>
      <c r="FGM23" s="52"/>
      <c r="FGN23" s="52"/>
      <c r="FGO23" s="52"/>
      <c r="FGP23" s="52"/>
      <c r="FGQ23" s="52"/>
      <c r="FGR23" s="52"/>
      <c r="FGS23" s="52"/>
      <c r="FGT23" s="52"/>
      <c r="FGU23" s="52"/>
      <c r="FGV23" s="52"/>
      <c r="FGW23" s="52"/>
      <c r="FGX23" s="52"/>
      <c r="FGY23" s="52"/>
      <c r="FGZ23" s="52"/>
      <c r="FHA23" s="52"/>
      <c r="FHB23" s="52"/>
      <c r="FHC23" s="52"/>
      <c r="FHD23" s="52"/>
      <c r="FHE23" s="52"/>
      <c r="FHF23" s="52"/>
      <c r="FHG23" s="52"/>
      <c r="FHH23" s="52"/>
      <c r="FHI23" s="52"/>
      <c r="FHJ23" s="52"/>
      <c r="FHK23" s="52"/>
      <c r="FHL23" s="52"/>
      <c r="FHM23" s="52"/>
      <c r="FHN23" s="52"/>
      <c r="FHO23" s="52"/>
      <c r="FHP23" s="52"/>
      <c r="FHQ23" s="52"/>
      <c r="FHR23" s="52"/>
      <c r="FHS23" s="52"/>
      <c r="FHT23" s="52"/>
      <c r="FHU23" s="52"/>
      <c r="FHV23" s="52"/>
      <c r="FHW23" s="52"/>
      <c r="FHX23" s="52"/>
      <c r="FHY23" s="52"/>
      <c r="FHZ23" s="52"/>
      <c r="FIA23" s="52"/>
      <c r="FIB23" s="52"/>
      <c r="FIC23" s="52"/>
      <c r="FID23" s="52"/>
      <c r="FIE23" s="52"/>
      <c r="FIF23" s="52"/>
      <c r="FIG23" s="52"/>
      <c r="FIH23" s="52"/>
      <c r="FII23" s="52"/>
      <c r="FIJ23" s="52"/>
      <c r="FIK23" s="52"/>
      <c r="FIL23" s="52"/>
      <c r="FIM23" s="52"/>
      <c r="FIN23" s="52"/>
      <c r="FIO23" s="52"/>
      <c r="FIP23" s="52"/>
      <c r="FIQ23" s="52"/>
      <c r="FIR23" s="52"/>
      <c r="FIS23" s="52"/>
      <c r="FIT23" s="52"/>
      <c r="FIU23" s="52"/>
      <c r="FIV23" s="52"/>
      <c r="FIW23" s="52"/>
      <c r="FIX23" s="52"/>
      <c r="FIY23" s="52"/>
      <c r="FIZ23" s="52"/>
      <c r="FJA23" s="52"/>
      <c r="FJB23" s="52"/>
      <c r="FJC23" s="52"/>
      <c r="FJD23" s="52"/>
      <c r="FJE23" s="52"/>
      <c r="FJF23" s="52"/>
      <c r="FJG23" s="52"/>
      <c r="FJH23" s="52"/>
      <c r="FJI23" s="52"/>
      <c r="FJJ23" s="52"/>
      <c r="FJK23" s="52"/>
      <c r="FJL23" s="52"/>
      <c r="FJM23" s="52"/>
      <c r="FJN23" s="52"/>
      <c r="FJO23" s="52"/>
      <c r="FJP23" s="52"/>
      <c r="FJQ23" s="52"/>
      <c r="FJR23" s="52"/>
      <c r="FJS23" s="52"/>
      <c r="FJT23" s="52"/>
      <c r="FJU23" s="52"/>
      <c r="FJV23" s="52"/>
      <c r="FJW23" s="52"/>
      <c r="FJX23" s="52"/>
      <c r="FJY23" s="52"/>
      <c r="FJZ23" s="52"/>
      <c r="FKA23" s="52"/>
      <c r="FKB23" s="52"/>
      <c r="FKC23" s="52"/>
      <c r="FKD23" s="52"/>
      <c r="FKE23" s="52"/>
      <c r="FKF23" s="52"/>
      <c r="FKG23" s="52"/>
      <c r="FKH23" s="52"/>
      <c r="FKI23" s="52"/>
      <c r="FKJ23" s="52"/>
      <c r="FKK23" s="52"/>
      <c r="FKL23" s="52"/>
      <c r="FKM23" s="52"/>
      <c r="FKN23" s="52"/>
      <c r="FKO23" s="52"/>
      <c r="FKP23" s="52"/>
      <c r="FKQ23" s="52"/>
      <c r="FKR23" s="52"/>
      <c r="FKS23" s="52"/>
      <c r="FKT23" s="52"/>
      <c r="FKU23" s="52"/>
      <c r="FKV23" s="52"/>
      <c r="FKW23" s="52"/>
      <c r="FKX23" s="52"/>
      <c r="FKY23" s="52"/>
      <c r="FKZ23" s="52"/>
      <c r="FLA23" s="52"/>
      <c r="FLB23" s="52"/>
      <c r="FLC23" s="52"/>
      <c r="FLD23" s="52"/>
      <c r="FLE23" s="52"/>
      <c r="FLF23" s="52"/>
      <c r="FLG23" s="52"/>
      <c r="FLH23" s="52"/>
      <c r="FLI23" s="52"/>
      <c r="FLJ23" s="52"/>
      <c r="FLK23" s="52"/>
      <c r="FLL23" s="52"/>
      <c r="FLM23" s="52"/>
      <c r="FLN23" s="52"/>
      <c r="FLO23" s="52"/>
      <c r="FLP23" s="52"/>
      <c r="FLQ23" s="52"/>
      <c r="FLR23" s="52"/>
      <c r="FLS23" s="52"/>
      <c r="FLT23" s="52"/>
      <c r="FLU23" s="52"/>
      <c r="FLV23" s="52"/>
      <c r="FLW23" s="52"/>
      <c r="FLX23" s="52"/>
      <c r="FLY23" s="52"/>
      <c r="FLZ23" s="52"/>
      <c r="FMA23" s="52"/>
      <c r="FMB23" s="52"/>
      <c r="FMC23" s="52"/>
      <c r="FMD23" s="52"/>
      <c r="FME23" s="52"/>
      <c r="FMF23" s="52"/>
      <c r="FMG23" s="52"/>
      <c r="FMH23" s="52"/>
      <c r="FMI23" s="52"/>
      <c r="FMJ23" s="52"/>
      <c r="FMK23" s="52"/>
      <c r="FML23" s="52"/>
      <c r="FMM23" s="52"/>
      <c r="FMN23" s="52"/>
      <c r="FMO23" s="52"/>
      <c r="FMP23" s="52"/>
      <c r="FMQ23" s="52"/>
      <c r="FMR23" s="52"/>
      <c r="FMS23" s="52"/>
      <c r="FMT23" s="52"/>
      <c r="FMU23" s="52"/>
      <c r="FMV23" s="52"/>
      <c r="FMW23" s="52"/>
      <c r="FMX23" s="52"/>
      <c r="FMY23" s="52"/>
      <c r="FMZ23" s="52"/>
      <c r="FNA23" s="52"/>
      <c r="FNB23" s="52"/>
      <c r="FNC23" s="52"/>
      <c r="FND23" s="52"/>
      <c r="FNE23" s="52"/>
      <c r="FNF23" s="52"/>
      <c r="FNG23" s="52"/>
      <c r="FNH23" s="52"/>
      <c r="FNI23" s="52"/>
      <c r="FNJ23" s="52"/>
      <c r="FNK23" s="52"/>
      <c r="FNL23" s="52"/>
      <c r="FNM23" s="52"/>
      <c r="FNN23" s="52"/>
      <c r="FNO23" s="52"/>
      <c r="FNP23" s="52"/>
      <c r="FNQ23" s="52"/>
      <c r="FNR23" s="52"/>
      <c r="FNS23" s="52"/>
      <c r="FNT23" s="52"/>
      <c r="FNU23" s="52"/>
      <c r="FNV23" s="52"/>
      <c r="FNW23" s="52"/>
      <c r="FNX23" s="52"/>
      <c r="FNY23" s="52"/>
      <c r="FNZ23" s="52"/>
      <c r="FOA23" s="52"/>
      <c r="FOB23" s="52"/>
      <c r="FOC23" s="52"/>
      <c r="FOD23" s="52"/>
      <c r="FOE23" s="52"/>
      <c r="FOF23" s="52"/>
      <c r="FOG23" s="52"/>
      <c r="FOH23" s="52"/>
      <c r="FOI23" s="52"/>
      <c r="FOJ23" s="52"/>
      <c r="FOK23" s="52"/>
      <c r="FOL23" s="52"/>
      <c r="FOM23" s="52"/>
      <c r="FON23" s="52"/>
      <c r="FOO23" s="52"/>
      <c r="FOP23" s="52"/>
      <c r="FOQ23" s="52"/>
      <c r="FOR23" s="52"/>
      <c r="FOS23" s="52"/>
      <c r="FOT23" s="52"/>
      <c r="FOU23" s="52"/>
      <c r="FOV23" s="52"/>
      <c r="FOW23" s="52"/>
      <c r="FOX23" s="52"/>
      <c r="FOY23" s="52"/>
      <c r="FOZ23" s="52"/>
      <c r="FPA23" s="52"/>
      <c r="FPB23" s="52"/>
      <c r="FPC23" s="52"/>
      <c r="FPD23" s="52"/>
      <c r="FPE23" s="52"/>
      <c r="FPF23" s="52"/>
      <c r="FPG23" s="52"/>
      <c r="FPH23" s="52"/>
      <c r="FPI23" s="52"/>
      <c r="FPJ23" s="52"/>
      <c r="FPK23" s="52"/>
      <c r="FPL23" s="52"/>
      <c r="FPM23" s="52"/>
      <c r="FPN23" s="52"/>
      <c r="FPO23" s="52"/>
      <c r="FPP23" s="52"/>
      <c r="FPQ23" s="52"/>
      <c r="FPR23" s="52"/>
      <c r="FPS23" s="52"/>
      <c r="FPT23" s="52"/>
      <c r="FPU23" s="52"/>
      <c r="FPV23" s="52"/>
      <c r="FPW23" s="52"/>
      <c r="FPX23" s="52"/>
      <c r="FPY23" s="52"/>
      <c r="FPZ23" s="52"/>
      <c r="FQA23" s="52"/>
      <c r="FQB23" s="52"/>
      <c r="FQC23" s="52"/>
      <c r="FQD23" s="52"/>
      <c r="FQE23" s="52"/>
      <c r="FQF23" s="52"/>
      <c r="FQG23" s="52"/>
      <c r="FQH23" s="52"/>
      <c r="FQI23" s="52"/>
      <c r="FQJ23" s="52"/>
      <c r="FQK23" s="52"/>
      <c r="FQL23" s="52"/>
      <c r="FQM23" s="52"/>
      <c r="FQN23" s="52"/>
      <c r="FQO23" s="52"/>
      <c r="FQP23" s="52"/>
      <c r="FQQ23" s="52"/>
      <c r="FQR23" s="52"/>
      <c r="FQS23" s="52"/>
      <c r="FQT23" s="52"/>
      <c r="FQU23" s="52"/>
      <c r="FQV23" s="52"/>
      <c r="FQW23" s="52"/>
      <c r="FQX23" s="52"/>
      <c r="FQY23" s="52"/>
      <c r="FQZ23" s="52"/>
      <c r="FRA23" s="52"/>
      <c r="FRB23" s="52"/>
      <c r="FRC23" s="52"/>
      <c r="FRD23" s="52"/>
      <c r="FRE23" s="52"/>
      <c r="FRF23" s="52"/>
      <c r="FRG23" s="52"/>
      <c r="FRH23" s="52"/>
      <c r="FRI23" s="52"/>
      <c r="FRJ23" s="52"/>
      <c r="FRK23" s="52"/>
      <c r="FRL23" s="52"/>
      <c r="FRM23" s="52"/>
      <c r="FRN23" s="52"/>
      <c r="FRO23" s="52"/>
      <c r="FRP23" s="52"/>
      <c r="FRQ23" s="52"/>
      <c r="FRR23" s="52"/>
      <c r="FRS23" s="52"/>
      <c r="FRT23" s="52"/>
      <c r="FRU23" s="52"/>
      <c r="FRV23" s="52"/>
      <c r="FRW23" s="52"/>
      <c r="FRX23" s="52"/>
      <c r="FRY23" s="52"/>
      <c r="FRZ23" s="52"/>
      <c r="FSA23" s="52"/>
      <c r="FSB23" s="52"/>
      <c r="FSC23" s="52"/>
      <c r="FSD23" s="52"/>
      <c r="FSE23" s="52"/>
      <c r="FSF23" s="52"/>
      <c r="FSG23" s="52"/>
      <c r="FSH23" s="52"/>
      <c r="FSI23" s="52"/>
      <c r="FSJ23" s="52"/>
      <c r="FSK23" s="52"/>
      <c r="FSL23" s="52"/>
      <c r="FSM23" s="52"/>
      <c r="FSN23" s="52"/>
      <c r="FSO23" s="52"/>
      <c r="FSP23" s="52"/>
      <c r="FSQ23" s="52"/>
      <c r="FSR23" s="52"/>
      <c r="FSS23" s="52"/>
      <c r="FST23" s="52"/>
      <c r="FSU23" s="52"/>
      <c r="FSV23" s="52"/>
      <c r="FSW23" s="52"/>
      <c r="FSX23" s="52"/>
      <c r="FSY23" s="52"/>
      <c r="FSZ23" s="52"/>
      <c r="FTA23" s="52"/>
      <c r="FTB23" s="52"/>
      <c r="FTC23" s="52"/>
      <c r="FTD23" s="52"/>
      <c r="FTE23" s="52"/>
      <c r="FTF23" s="52"/>
      <c r="FTG23" s="52"/>
      <c r="FTH23" s="52"/>
      <c r="FTI23" s="52"/>
      <c r="FTJ23" s="52"/>
      <c r="FTK23" s="52"/>
      <c r="FTL23" s="52"/>
      <c r="FTM23" s="52"/>
      <c r="FTN23" s="52"/>
      <c r="FTO23" s="52"/>
      <c r="FTP23" s="52"/>
      <c r="FTQ23" s="52"/>
      <c r="FTR23" s="52"/>
      <c r="FTS23" s="52"/>
      <c r="FTT23" s="52"/>
      <c r="FTU23" s="52"/>
      <c r="FTV23" s="52"/>
      <c r="FTW23" s="52"/>
      <c r="FTX23" s="52"/>
      <c r="FTY23" s="52"/>
      <c r="FTZ23" s="52"/>
      <c r="FUA23" s="52"/>
      <c r="FUB23" s="52"/>
      <c r="FUC23" s="52"/>
      <c r="FUD23" s="52"/>
      <c r="FUE23" s="52"/>
      <c r="FUF23" s="52"/>
      <c r="FUG23" s="52"/>
      <c r="FUH23" s="52"/>
      <c r="FUI23" s="52"/>
      <c r="FUJ23" s="52"/>
      <c r="FUK23" s="52"/>
      <c r="FUL23" s="52"/>
      <c r="FUM23" s="52"/>
      <c r="FUN23" s="52"/>
      <c r="FUO23" s="52"/>
      <c r="FUP23" s="52"/>
      <c r="FUQ23" s="52"/>
      <c r="FUR23" s="52"/>
      <c r="FUS23" s="52"/>
      <c r="FUT23" s="52"/>
      <c r="FUU23" s="52"/>
      <c r="FUV23" s="52"/>
      <c r="FUW23" s="52"/>
      <c r="FUX23" s="52"/>
      <c r="FUY23" s="52"/>
      <c r="FUZ23" s="52"/>
      <c r="FVA23" s="52"/>
      <c r="FVB23" s="52"/>
      <c r="FVC23" s="52"/>
      <c r="FVD23" s="52"/>
      <c r="FVE23" s="52"/>
      <c r="FVF23" s="52"/>
      <c r="FVG23" s="52"/>
      <c r="FVH23" s="52"/>
      <c r="FVI23" s="52"/>
      <c r="FVJ23" s="52"/>
      <c r="FVK23" s="52"/>
      <c r="FVL23" s="52"/>
      <c r="FVM23" s="52"/>
      <c r="FVN23" s="52"/>
      <c r="FVO23" s="52"/>
      <c r="FVP23" s="52"/>
      <c r="FVQ23" s="52"/>
      <c r="FVR23" s="52"/>
      <c r="FVS23" s="52"/>
      <c r="FVT23" s="52"/>
      <c r="FVU23" s="52"/>
      <c r="FVV23" s="52"/>
      <c r="FVW23" s="52"/>
      <c r="FVX23" s="52"/>
      <c r="FVY23" s="52"/>
      <c r="FVZ23" s="52"/>
      <c r="FWA23" s="52"/>
      <c r="FWB23" s="52"/>
      <c r="FWC23" s="52"/>
      <c r="FWD23" s="52"/>
      <c r="FWE23" s="52"/>
      <c r="FWF23" s="52"/>
      <c r="FWG23" s="52"/>
      <c r="FWH23" s="52"/>
      <c r="FWI23" s="52"/>
      <c r="FWJ23" s="52"/>
      <c r="FWK23" s="52"/>
      <c r="FWL23" s="52"/>
      <c r="FWM23" s="52"/>
      <c r="FWN23" s="52"/>
      <c r="FWO23" s="52"/>
      <c r="FWP23" s="52"/>
      <c r="FWQ23" s="52"/>
      <c r="FWR23" s="52"/>
      <c r="FWS23" s="52"/>
      <c r="FWT23" s="52"/>
      <c r="FWU23" s="52"/>
      <c r="FWV23" s="52"/>
      <c r="FWW23" s="52"/>
      <c r="FWX23" s="52"/>
      <c r="FWY23" s="52"/>
      <c r="FWZ23" s="52"/>
      <c r="FXA23" s="52"/>
      <c r="FXB23" s="52"/>
      <c r="FXC23" s="52"/>
      <c r="FXD23" s="52"/>
      <c r="FXE23" s="52"/>
      <c r="FXF23" s="52"/>
      <c r="FXG23" s="52"/>
      <c r="FXH23" s="52"/>
      <c r="FXI23" s="52"/>
      <c r="FXJ23" s="52"/>
      <c r="FXK23" s="52"/>
      <c r="FXL23" s="52"/>
      <c r="FXM23" s="52"/>
      <c r="FXN23" s="52"/>
      <c r="FXO23" s="52"/>
      <c r="FXP23" s="52"/>
      <c r="FXQ23" s="52"/>
      <c r="FXR23" s="52"/>
      <c r="FXS23" s="52"/>
      <c r="FXT23" s="52"/>
      <c r="FXU23" s="52"/>
      <c r="FXV23" s="52"/>
      <c r="FXW23" s="52"/>
      <c r="FXX23" s="52"/>
      <c r="FXY23" s="52"/>
      <c r="FXZ23" s="52"/>
      <c r="FYA23" s="52"/>
      <c r="FYB23" s="52"/>
      <c r="FYC23" s="52"/>
      <c r="FYD23" s="52"/>
      <c r="FYE23" s="52"/>
      <c r="FYF23" s="52"/>
      <c r="FYG23" s="52"/>
      <c r="FYH23" s="52"/>
      <c r="FYI23" s="52"/>
      <c r="FYJ23" s="52"/>
      <c r="FYK23" s="52"/>
      <c r="FYL23" s="52"/>
      <c r="FYM23" s="52"/>
      <c r="FYN23" s="52"/>
      <c r="FYO23" s="52"/>
      <c r="FYP23" s="52"/>
      <c r="FYQ23" s="52"/>
      <c r="FYR23" s="52"/>
      <c r="FYS23" s="52"/>
      <c r="FYT23" s="52"/>
      <c r="FYU23" s="52"/>
      <c r="FYV23" s="52"/>
      <c r="FYW23" s="52"/>
      <c r="FYX23" s="52"/>
      <c r="FYY23" s="52"/>
      <c r="FYZ23" s="52"/>
      <c r="FZA23" s="52"/>
      <c r="FZB23" s="52"/>
      <c r="FZC23" s="52"/>
      <c r="FZD23" s="52"/>
      <c r="FZE23" s="52"/>
      <c r="FZF23" s="52"/>
      <c r="FZG23" s="52"/>
      <c r="FZH23" s="52"/>
      <c r="FZI23" s="52"/>
      <c r="FZJ23" s="52"/>
      <c r="FZK23" s="52"/>
      <c r="FZL23" s="52"/>
      <c r="FZM23" s="52"/>
      <c r="FZN23" s="52"/>
      <c r="FZO23" s="52"/>
      <c r="FZP23" s="52"/>
      <c r="FZQ23" s="52"/>
      <c r="FZR23" s="52"/>
      <c r="FZS23" s="52"/>
      <c r="FZT23" s="52"/>
      <c r="FZU23" s="52"/>
      <c r="FZV23" s="52"/>
      <c r="FZW23" s="52"/>
      <c r="FZX23" s="52"/>
      <c r="FZY23" s="52"/>
      <c r="FZZ23" s="52"/>
      <c r="GAA23" s="52"/>
      <c r="GAB23" s="52"/>
      <c r="GAC23" s="52"/>
      <c r="GAD23" s="52"/>
      <c r="GAE23" s="52"/>
      <c r="GAF23" s="52"/>
      <c r="GAG23" s="52"/>
      <c r="GAH23" s="52"/>
      <c r="GAI23" s="52"/>
      <c r="GAJ23" s="52"/>
      <c r="GAK23" s="52"/>
      <c r="GAL23" s="52"/>
      <c r="GAM23" s="52"/>
      <c r="GAN23" s="52"/>
      <c r="GAO23" s="52"/>
      <c r="GAP23" s="52"/>
      <c r="GAQ23" s="52"/>
      <c r="GAR23" s="52"/>
      <c r="GAS23" s="52"/>
      <c r="GAT23" s="52"/>
      <c r="GAU23" s="52"/>
      <c r="GAV23" s="52"/>
      <c r="GAW23" s="52"/>
      <c r="GAX23" s="52"/>
      <c r="GAY23" s="52"/>
      <c r="GAZ23" s="52"/>
      <c r="GBA23" s="52"/>
      <c r="GBB23" s="52"/>
      <c r="GBC23" s="52"/>
      <c r="GBD23" s="52"/>
      <c r="GBE23" s="52"/>
      <c r="GBF23" s="52"/>
      <c r="GBG23" s="52"/>
      <c r="GBH23" s="52"/>
      <c r="GBI23" s="52"/>
      <c r="GBJ23" s="52"/>
      <c r="GBK23" s="52"/>
      <c r="GBL23" s="52"/>
      <c r="GBM23" s="52"/>
      <c r="GBN23" s="52"/>
      <c r="GBO23" s="52"/>
      <c r="GBP23" s="52"/>
      <c r="GBQ23" s="52"/>
      <c r="GBR23" s="52"/>
      <c r="GBS23" s="52"/>
      <c r="GBT23" s="52"/>
      <c r="GBU23" s="52"/>
      <c r="GBV23" s="52"/>
      <c r="GBW23" s="52"/>
      <c r="GBX23" s="52"/>
      <c r="GBY23" s="52"/>
      <c r="GBZ23" s="52"/>
      <c r="GCA23" s="52"/>
      <c r="GCB23" s="52"/>
      <c r="GCC23" s="52"/>
      <c r="GCD23" s="52"/>
      <c r="GCE23" s="52"/>
      <c r="GCF23" s="52"/>
      <c r="GCG23" s="52"/>
      <c r="GCH23" s="52"/>
      <c r="GCI23" s="52"/>
      <c r="GCJ23" s="52"/>
      <c r="GCK23" s="52"/>
      <c r="GCL23" s="52"/>
      <c r="GCM23" s="52"/>
      <c r="GCN23" s="52"/>
      <c r="GCO23" s="52"/>
      <c r="GCP23" s="52"/>
      <c r="GCQ23" s="52"/>
      <c r="GCR23" s="52"/>
      <c r="GCS23" s="52"/>
      <c r="GCT23" s="52"/>
      <c r="GCU23" s="52"/>
      <c r="GCV23" s="52"/>
      <c r="GCW23" s="52"/>
      <c r="GCX23" s="52"/>
      <c r="GCY23" s="52"/>
      <c r="GCZ23" s="52"/>
      <c r="GDA23" s="52"/>
      <c r="GDB23" s="52"/>
      <c r="GDC23" s="52"/>
      <c r="GDD23" s="52"/>
      <c r="GDE23" s="52"/>
      <c r="GDF23" s="52"/>
      <c r="GDG23" s="52"/>
      <c r="GDH23" s="52"/>
      <c r="GDI23" s="52"/>
      <c r="GDJ23" s="52"/>
      <c r="GDK23" s="52"/>
      <c r="GDL23" s="52"/>
      <c r="GDM23" s="52"/>
      <c r="GDN23" s="52"/>
      <c r="GDO23" s="52"/>
      <c r="GDP23" s="52"/>
      <c r="GDQ23" s="52"/>
      <c r="GDR23" s="52"/>
      <c r="GDS23" s="52"/>
      <c r="GDT23" s="52"/>
      <c r="GDU23" s="52"/>
      <c r="GDV23" s="52"/>
      <c r="GDW23" s="52"/>
      <c r="GDX23" s="52"/>
      <c r="GDY23" s="52"/>
      <c r="GDZ23" s="52"/>
      <c r="GEA23" s="52"/>
      <c r="GEB23" s="52"/>
      <c r="GEC23" s="52"/>
      <c r="GED23" s="52"/>
      <c r="GEE23" s="52"/>
      <c r="GEF23" s="52"/>
      <c r="GEG23" s="52"/>
      <c r="GEH23" s="52"/>
      <c r="GEI23" s="52"/>
      <c r="GEJ23" s="52"/>
      <c r="GEK23" s="52"/>
      <c r="GEL23" s="52"/>
      <c r="GEM23" s="52"/>
      <c r="GEN23" s="52"/>
      <c r="GEO23" s="52"/>
      <c r="GEP23" s="52"/>
      <c r="GEQ23" s="52"/>
      <c r="GER23" s="52"/>
      <c r="GES23" s="52"/>
      <c r="GET23" s="52"/>
      <c r="GEU23" s="52"/>
      <c r="GEV23" s="52"/>
      <c r="GEW23" s="52"/>
      <c r="GEX23" s="52"/>
      <c r="GEY23" s="52"/>
      <c r="GEZ23" s="52"/>
      <c r="GFA23" s="52"/>
      <c r="GFB23" s="52"/>
      <c r="GFC23" s="52"/>
      <c r="GFD23" s="52"/>
      <c r="GFE23" s="52"/>
      <c r="GFF23" s="52"/>
      <c r="GFG23" s="52"/>
      <c r="GFH23" s="52"/>
      <c r="GFI23" s="52"/>
      <c r="GFJ23" s="52"/>
      <c r="GFK23" s="52"/>
      <c r="GFL23" s="52"/>
      <c r="GFM23" s="52"/>
      <c r="GFN23" s="52"/>
      <c r="GFO23" s="52"/>
      <c r="GFP23" s="52"/>
      <c r="GFQ23" s="52"/>
      <c r="GFR23" s="52"/>
      <c r="GFS23" s="52"/>
      <c r="GFT23" s="52"/>
      <c r="GFU23" s="52"/>
      <c r="GFV23" s="52"/>
      <c r="GFW23" s="52"/>
      <c r="GFX23" s="52"/>
      <c r="GFY23" s="52"/>
      <c r="GFZ23" s="52"/>
      <c r="GGA23" s="52"/>
      <c r="GGB23" s="52"/>
      <c r="GGC23" s="52"/>
      <c r="GGD23" s="52"/>
      <c r="GGE23" s="52"/>
      <c r="GGF23" s="52"/>
      <c r="GGG23" s="52"/>
      <c r="GGH23" s="52"/>
      <c r="GGI23" s="52"/>
      <c r="GGJ23" s="52"/>
      <c r="GGK23" s="52"/>
      <c r="GGL23" s="52"/>
      <c r="GGM23" s="52"/>
      <c r="GGN23" s="52"/>
      <c r="GGO23" s="52"/>
      <c r="GGP23" s="52"/>
      <c r="GGQ23" s="52"/>
      <c r="GGR23" s="52"/>
      <c r="GGS23" s="52"/>
      <c r="GGT23" s="52"/>
      <c r="GGU23" s="52"/>
      <c r="GGV23" s="52"/>
      <c r="GGW23" s="52"/>
      <c r="GGX23" s="52"/>
      <c r="GGY23" s="52"/>
      <c r="GGZ23" s="52"/>
      <c r="GHA23" s="52"/>
      <c r="GHB23" s="52"/>
      <c r="GHC23" s="52"/>
      <c r="GHD23" s="52"/>
      <c r="GHE23" s="52"/>
      <c r="GHF23" s="52"/>
      <c r="GHG23" s="52"/>
      <c r="GHH23" s="52"/>
      <c r="GHI23" s="52"/>
      <c r="GHJ23" s="52"/>
      <c r="GHK23" s="52"/>
      <c r="GHL23" s="52"/>
      <c r="GHM23" s="52"/>
      <c r="GHN23" s="52"/>
      <c r="GHO23" s="52"/>
      <c r="GHP23" s="52"/>
      <c r="GHQ23" s="52"/>
      <c r="GHR23" s="52"/>
      <c r="GHS23" s="52"/>
      <c r="GHT23" s="52"/>
      <c r="GHU23" s="52"/>
      <c r="GHV23" s="52"/>
      <c r="GHW23" s="52"/>
      <c r="GHX23" s="52"/>
      <c r="GHY23" s="52"/>
      <c r="GHZ23" s="52"/>
      <c r="GIA23" s="52"/>
      <c r="GIB23" s="52"/>
      <c r="GIC23" s="52"/>
      <c r="GID23" s="52"/>
      <c r="GIE23" s="52"/>
      <c r="GIF23" s="52"/>
      <c r="GIG23" s="52"/>
      <c r="GIH23" s="52"/>
      <c r="GII23" s="52"/>
      <c r="GIJ23" s="52"/>
      <c r="GIK23" s="52"/>
      <c r="GIL23" s="52"/>
      <c r="GIM23" s="52"/>
      <c r="GIN23" s="52"/>
      <c r="GIO23" s="52"/>
      <c r="GIP23" s="52"/>
      <c r="GIQ23" s="52"/>
      <c r="GIR23" s="52"/>
      <c r="GIS23" s="52"/>
      <c r="GIT23" s="52"/>
      <c r="GIU23" s="52"/>
      <c r="GIV23" s="52"/>
      <c r="GIW23" s="52"/>
      <c r="GIX23" s="52"/>
      <c r="GIY23" s="52"/>
      <c r="GIZ23" s="52"/>
      <c r="GJA23" s="52"/>
      <c r="GJB23" s="52"/>
      <c r="GJC23" s="52"/>
      <c r="GJD23" s="52"/>
      <c r="GJE23" s="52"/>
      <c r="GJF23" s="52"/>
      <c r="GJG23" s="52"/>
      <c r="GJH23" s="52"/>
      <c r="GJI23" s="52"/>
      <c r="GJJ23" s="52"/>
      <c r="GJK23" s="52"/>
      <c r="GJL23" s="52"/>
      <c r="GJM23" s="52"/>
      <c r="GJN23" s="52"/>
      <c r="GJO23" s="52"/>
      <c r="GJP23" s="52"/>
      <c r="GJQ23" s="52"/>
      <c r="GJR23" s="52"/>
      <c r="GJS23" s="52"/>
      <c r="GJT23" s="52"/>
      <c r="GJU23" s="52"/>
      <c r="GJV23" s="52"/>
      <c r="GJW23" s="52"/>
      <c r="GJX23" s="52"/>
      <c r="GJY23" s="52"/>
      <c r="GJZ23" s="52"/>
      <c r="GKA23" s="52"/>
      <c r="GKB23" s="52"/>
      <c r="GKC23" s="52"/>
      <c r="GKD23" s="52"/>
      <c r="GKE23" s="52"/>
      <c r="GKF23" s="52"/>
      <c r="GKG23" s="52"/>
      <c r="GKH23" s="52"/>
      <c r="GKI23" s="52"/>
      <c r="GKJ23" s="52"/>
      <c r="GKK23" s="52"/>
      <c r="GKL23" s="52"/>
      <c r="GKM23" s="52"/>
      <c r="GKN23" s="52"/>
      <c r="GKO23" s="52"/>
      <c r="GKP23" s="52"/>
      <c r="GKQ23" s="52"/>
      <c r="GKR23" s="52"/>
      <c r="GKS23" s="52"/>
      <c r="GKT23" s="52"/>
      <c r="GKU23" s="52"/>
      <c r="GKV23" s="52"/>
      <c r="GKW23" s="52"/>
      <c r="GKX23" s="52"/>
      <c r="GKY23" s="52"/>
      <c r="GKZ23" s="52"/>
      <c r="GLA23" s="52"/>
      <c r="GLB23" s="52"/>
      <c r="GLC23" s="52"/>
      <c r="GLD23" s="52"/>
      <c r="GLE23" s="52"/>
      <c r="GLF23" s="52"/>
      <c r="GLG23" s="52"/>
      <c r="GLH23" s="52"/>
      <c r="GLI23" s="52"/>
      <c r="GLJ23" s="52"/>
      <c r="GLK23" s="52"/>
      <c r="GLL23" s="52"/>
      <c r="GLM23" s="52"/>
      <c r="GLN23" s="52"/>
      <c r="GLO23" s="52"/>
      <c r="GLP23" s="52"/>
      <c r="GLQ23" s="52"/>
      <c r="GLR23" s="52"/>
      <c r="GLS23" s="52"/>
      <c r="GLT23" s="52"/>
      <c r="GLU23" s="52"/>
      <c r="GLV23" s="52"/>
      <c r="GLW23" s="52"/>
      <c r="GLX23" s="52"/>
      <c r="GLY23" s="52"/>
      <c r="GLZ23" s="52"/>
      <c r="GMA23" s="52"/>
      <c r="GMB23" s="52"/>
      <c r="GMC23" s="52"/>
      <c r="GMD23" s="52"/>
      <c r="GME23" s="52"/>
      <c r="GMF23" s="52"/>
      <c r="GMG23" s="52"/>
      <c r="GMH23" s="52"/>
      <c r="GMI23" s="52"/>
      <c r="GMJ23" s="52"/>
      <c r="GMK23" s="52"/>
      <c r="GML23" s="52"/>
      <c r="GMM23" s="52"/>
      <c r="GMN23" s="52"/>
      <c r="GMO23" s="52"/>
      <c r="GMP23" s="52"/>
      <c r="GMQ23" s="52"/>
      <c r="GMR23" s="52"/>
      <c r="GMS23" s="52"/>
      <c r="GMT23" s="52"/>
      <c r="GMU23" s="52"/>
      <c r="GMV23" s="52"/>
      <c r="GMW23" s="52"/>
      <c r="GMX23" s="52"/>
      <c r="GMY23" s="52"/>
      <c r="GMZ23" s="52"/>
      <c r="GNA23" s="52"/>
      <c r="GNB23" s="52"/>
      <c r="GNC23" s="52"/>
      <c r="GND23" s="52"/>
      <c r="GNE23" s="52"/>
      <c r="GNF23" s="52"/>
      <c r="GNG23" s="52"/>
      <c r="GNH23" s="52"/>
      <c r="GNI23" s="52"/>
      <c r="GNJ23" s="52"/>
      <c r="GNK23" s="52"/>
      <c r="GNL23" s="52"/>
      <c r="GNM23" s="52"/>
      <c r="GNN23" s="52"/>
      <c r="GNO23" s="52"/>
      <c r="GNP23" s="52"/>
      <c r="GNQ23" s="52"/>
      <c r="GNR23" s="52"/>
      <c r="GNS23" s="52"/>
      <c r="GNT23" s="52"/>
      <c r="GNU23" s="52"/>
      <c r="GNV23" s="52"/>
      <c r="GNW23" s="52"/>
      <c r="GNX23" s="52"/>
      <c r="GNY23" s="52"/>
      <c r="GNZ23" s="52"/>
      <c r="GOA23" s="52"/>
      <c r="GOB23" s="52"/>
      <c r="GOC23" s="52"/>
      <c r="GOD23" s="52"/>
      <c r="GOE23" s="52"/>
      <c r="GOF23" s="52"/>
      <c r="GOG23" s="52"/>
      <c r="GOH23" s="52"/>
      <c r="GOI23" s="52"/>
      <c r="GOJ23" s="52"/>
      <c r="GOK23" s="52"/>
      <c r="GOL23" s="52"/>
      <c r="GOM23" s="52"/>
      <c r="GON23" s="52"/>
      <c r="GOO23" s="52"/>
      <c r="GOP23" s="52"/>
      <c r="GOQ23" s="52"/>
      <c r="GOR23" s="52"/>
      <c r="GOS23" s="52"/>
      <c r="GOT23" s="52"/>
      <c r="GOU23" s="52"/>
      <c r="GOV23" s="52"/>
      <c r="GOW23" s="52"/>
      <c r="GOX23" s="52"/>
      <c r="GOY23" s="52"/>
      <c r="GOZ23" s="52"/>
      <c r="GPA23" s="52"/>
      <c r="GPB23" s="52"/>
      <c r="GPC23" s="52"/>
      <c r="GPD23" s="52"/>
      <c r="GPE23" s="52"/>
      <c r="GPF23" s="52"/>
      <c r="GPG23" s="52"/>
      <c r="GPH23" s="52"/>
      <c r="GPI23" s="52"/>
      <c r="GPJ23" s="52"/>
      <c r="GPK23" s="52"/>
      <c r="GPL23" s="52"/>
      <c r="GPM23" s="52"/>
      <c r="GPN23" s="52"/>
      <c r="GPO23" s="52"/>
      <c r="GPP23" s="52"/>
      <c r="GPQ23" s="52"/>
      <c r="GPR23" s="52"/>
      <c r="GPS23" s="52"/>
      <c r="GPT23" s="52"/>
      <c r="GPU23" s="52"/>
      <c r="GPV23" s="52"/>
      <c r="GPW23" s="52"/>
      <c r="GPX23" s="52"/>
      <c r="GPY23" s="52"/>
      <c r="GPZ23" s="52"/>
      <c r="GQA23" s="52"/>
      <c r="GQB23" s="52"/>
      <c r="GQC23" s="52"/>
      <c r="GQD23" s="52"/>
      <c r="GQE23" s="52"/>
      <c r="GQF23" s="52"/>
      <c r="GQG23" s="52"/>
      <c r="GQH23" s="52"/>
      <c r="GQI23" s="52"/>
      <c r="GQJ23" s="52"/>
      <c r="GQK23" s="52"/>
      <c r="GQL23" s="52"/>
      <c r="GQM23" s="52"/>
      <c r="GQN23" s="52"/>
      <c r="GQO23" s="52"/>
      <c r="GQP23" s="52"/>
      <c r="GQQ23" s="52"/>
      <c r="GQR23" s="52"/>
      <c r="GQS23" s="52"/>
      <c r="GQT23" s="52"/>
      <c r="GQU23" s="52"/>
      <c r="GQV23" s="52"/>
      <c r="GQW23" s="52"/>
      <c r="GQX23" s="52"/>
      <c r="GQY23" s="52"/>
      <c r="GQZ23" s="52"/>
      <c r="GRA23" s="52"/>
      <c r="GRB23" s="52"/>
      <c r="GRC23" s="52"/>
      <c r="GRD23" s="52"/>
      <c r="GRE23" s="52"/>
      <c r="GRF23" s="52"/>
      <c r="GRG23" s="52"/>
      <c r="GRH23" s="52"/>
      <c r="GRI23" s="52"/>
      <c r="GRJ23" s="52"/>
      <c r="GRK23" s="52"/>
      <c r="GRL23" s="52"/>
      <c r="GRM23" s="52"/>
      <c r="GRN23" s="52"/>
      <c r="GRO23" s="52"/>
      <c r="GRP23" s="52"/>
      <c r="GRQ23" s="52"/>
      <c r="GRR23" s="52"/>
      <c r="GRS23" s="52"/>
      <c r="GRT23" s="52"/>
      <c r="GRU23" s="52"/>
      <c r="GRV23" s="52"/>
      <c r="GRW23" s="52"/>
      <c r="GRX23" s="52"/>
      <c r="GRY23" s="52"/>
      <c r="GRZ23" s="52"/>
      <c r="GSA23" s="52"/>
      <c r="GSB23" s="52"/>
      <c r="GSC23" s="52"/>
      <c r="GSD23" s="52"/>
      <c r="GSE23" s="52"/>
      <c r="GSF23" s="52"/>
      <c r="GSG23" s="52"/>
      <c r="GSH23" s="52"/>
      <c r="GSI23" s="52"/>
      <c r="GSJ23" s="52"/>
      <c r="GSK23" s="52"/>
      <c r="GSL23" s="52"/>
      <c r="GSM23" s="52"/>
      <c r="GSN23" s="52"/>
      <c r="GSO23" s="52"/>
      <c r="GSP23" s="52"/>
      <c r="GSQ23" s="52"/>
      <c r="GSR23" s="52"/>
      <c r="GSS23" s="52"/>
      <c r="GST23" s="52"/>
      <c r="GSU23" s="52"/>
      <c r="GSV23" s="52"/>
      <c r="GSW23" s="52"/>
      <c r="GSX23" s="52"/>
      <c r="GSY23" s="52"/>
      <c r="GSZ23" s="52"/>
      <c r="GTA23" s="52"/>
      <c r="GTB23" s="52"/>
      <c r="GTC23" s="52"/>
      <c r="GTD23" s="52"/>
      <c r="GTE23" s="52"/>
      <c r="GTF23" s="52"/>
      <c r="GTG23" s="52"/>
      <c r="GTH23" s="52"/>
      <c r="GTI23" s="52"/>
      <c r="GTJ23" s="52"/>
      <c r="GTK23" s="52"/>
      <c r="GTL23" s="52"/>
      <c r="GTM23" s="52"/>
      <c r="GTN23" s="52"/>
      <c r="GTO23" s="52"/>
      <c r="GTP23" s="52"/>
      <c r="GTQ23" s="52"/>
      <c r="GTR23" s="52"/>
      <c r="GTS23" s="52"/>
      <c r="GTT23" s="52"/>
      <c r="GTU23" s="52"/>
      <c r="GTV23" s="52"/>
      <c r="GTW23" s="52"/>
      <c r="GTX23" s="52"/>
      <c r="GTY23" s="52"/>
      <c r="GTZ23" s="52"/>
      <c r="GUA23" s="52"/>
      <c r="GUB23" s="52"/>
      <c r="GUC23" s="52"/>
      <c r="GUD23" s="52"/>
      <c r="GUE23" s="52"/>
      <c r="GUF23" s="52"/>
      <c r="GUG23" s="52"/>
      <c r="GUH23" s="52"/>
      <c r="GUI23" s="52"/>
      <c r="GUJ23" s="52"/>
      <c r="GUK23" s="52"/>
      <c r="GUL23" s="52"/>
      <c r="GUM23" s="52"/>
      <c r="GUN23" s="52"/>
      <c r="GUO23" s="52"/>
      <c r="GUP23" s="52"/>
      <c r="GUQ23" s="52"/>
      <c r="GUR23" s="52"/>
      <c r="GUS23" s="52"/>
      <c r="GUT23" s="52"/>
      <c r="GUU23" s="52"/>
      <c r="GUV23" s="52"/>
      <c r="GUW23" s="52"/>
      <c r="GUX23" s="52"/>
      <c r="GUY23" s="52"/>
      <c r="GUZ23" s="52"/>
      <c r="GVA23" s="52"/>
      <c r="GVB23" s="52"/>
      <c r="GVC23" s="52"/>
      <c r="GVD23" s="52"/>
      <c r="GVE23" s="52"/>
      <c r="GVF23" s="52"/>
      <c r="GVG23" s="52"/>
      <c r="GVH23" s="52"/>
      <c r="GVI23" s="52"/>
      <c r="GVJ23" s="52"/>
      <c r="GVK23" s="52"/>
      <c r="GVL23" s="52"/>
      <c r="GVM23" s="52"/>
      <c r="GVN23" s="52"/>
      <c r="GVO23" s="52"/>
      <c r="GVP23" s="52"/>
      <c r="GVQ23" s="52"/>
      <c r="GVR23" s="52"/>
      <c r="GVS23" s="52"/>
      <c r="GVT23" s="52"/>
      <c r="GVU23" s="52"/>
      <c r="GVV23" s="52"/>
      <c r="GVW23" s="52"/>
      <c r="GVX23" s="52"/>
      <c r="GVY23" s="52"/>
      <c r="GVZ23" s="52"/>
      <c r="GWA23" s="52"/>
      <c r="GWB23" s="52"/>
      <c r="GWC23" s="52"/>
      <c r="GWD23" s="52"/>
      <c r="GWE23" s="52"/>
      <c r="GWF23" s="52"/>
      <c r="GWG23" s="52"/>
      <c r="GWH23" s="52"/>
      <c r="GWI23" s="52"/>
      <c r="GWJ23" s="52"/>
      <c r="GWK23" s="52"/>
      <c r="GWL23" s="52"/>
      <c r="GWM23" s="52"/>
      <c r="GWN23" s="52"/>
      <c r="GWO23" s="52"/>
      <c r="GWP23" s="52"/>
      <c r="GWQ23" s="52"/>
      <c r="GWR23" s="52"/>
      <c r="GWS23" s="52"/>
      <c r="GWT23" s="52"/>
      <c r="GWU23" s="52"/>
      <c r="GWV23" s="52"/>
      <c r="GWW23" s="52"/>
      <c r="GWX23" s="52"/>
      <c r="GWY23" s="52"/>
      <c r="GWZ23" s="52"/>
      <c r="GXA23" s="52"/>
      <c r="GXB23" s="52"/>
      <c r="GXC23" s="52"/>
      <c r="GXD23" s="52"/>
      <c r="GXE23" s="52"/>
      <c r="GXF23" s="52"/>
      <c r="GXG23" s="52"/>
      <c r="GXH23" s="52"/>
      <c r="GXI23" s="52"/>
      <c r="GXJ23" s="52"/>
      <c r="GXK23" s="52"/>
      <c r="GXL23" s="52"/>
      <c r="GXM23" s="52"/>
      <c r="GXN23" s="52"/>
      <c r="GXO23" s="52"/>
      <c r="GXP23" s="52"/>
      <c r="GXQ23" s="52"/>
      <c r="GXR23" s="52"/>
      <c r="GXS23" s="52"/>
      <c r="GXT23" s="52"/>
      <c r="GXU23" s="52"/>
      <c r="GXV23" s="52"/>
      <c r="GXW23" s="52"/>
      <c r="GXX23" s="52"/>
      <c r="GXY23" s="52"/>
      <c r="GXZ23" s="52"/>
      <c r="GYA23" s="52"/>
      <c r="GYB23" s="52"/>
      <c r="GYC23" s="52"/>
      <c r="GYD23" s="52"/>
      <c r="GYE23" s="52"/>
      <c r="GYF23" s="52"/>
      <c r="GYG23" s="52"/>
      <c r="GYH23" s="52"/>
      <c r="GYI23" s="52"/>
      <c r="GYJ23" s="52"/>
      <c r="GYK23" s="52"/>
      <c r="GYL23" s="52"/>
      <c r="GYM23" s="52"/>
      <c r="GYN23" s="52"/>
      <c r="GYO23" s="52"/>
      <c r="GYP23" s="52"/>
      <c r="GYQ23" s="52"/>
      <c r="GYR23" s="52"/>
      <c r="GYS23" s="52"/>
      <c r="GYT23" s="52"/>
      <c r="GYU23" s="52"/>
      <c r="GYV23" s="52"/>
      <c r="GYW23" s="52"/>
      <c r="GYX23" s="52"/>
      <c r="GYY23" s="52"/>
      <c r="GYZ23" s="52"/>
      <c r="GZA23" s="52"/>
      <c r="GZB23" s="52"/>
      <c r="GZC23" s="52"/>
      <c r="GZD23" s="52"/>
      <c r="GZE23" s="52"/>
      <c r="GZF23" s="52"/>
      <c r="GZG23" s="52"/>
      <c r="GZH23" s="52"/>
      <c r="GZI23" s="52"/>
      <c r="GZJ23" s="52"/>
      <c r="GZK23" s="52"/>
      <c r="GZL23" s="52"/>
      <c r="GZM23" s="52"/>
      <c r="GZN23" s="52"/>
      <c r="GZO23" s="52"/>
      <c r="GZP23" s="52"/>
      <c r="GZQ23" s="52"/>
      <c r="GZR23" s="52"/>
      <c r="GZS23" s="52"/>
      <c r="GZT23" s="52"/>
      <c r="GZU23" s="52"/>
      <c r="GZV23" s="52"/>
      <c r="GZW23" s="52"/>
      <c r="GZX23" s="52"/>
      <c r="GZY23" s="52"/>
      <c r="GZZ23" s="52"/>
      <c r="HAA23" s="52"/>
      <c r="HAB23" s="52"/>
      <c r="HAC23" s="52"/>
      <c r="HAD23" s="52"/>
      <c r="HAE23" s="52"/>
      <c r="HAF23" s="52"/>
      <c r="HAG23" s="52"/>
      <c r="HAH23" s="52"/>
      <c r="HAI23" s="52"/>
      <c r="HAJ23" s="52"/>
      <c r="HAK23" s="52"/>
      <c r="HAL23" s="52"/>
      <c r="HAM23" s="52"/>
      <c r="HAN23" s="52"/>
      <c r="HAO23" s="52"/>
      <c r="HAP23" s="52"/>
      <c r="HAQ23" s="52"/>
      <c r="HAR23" s="52"/>
      <c r="HAS23" s="52"/>
      <c r="HAT23" s="52"/>
      <c r="HAU23" s="52"/>
      <c r="HAV23" s="52"/>
      <c r="HAW23" s="52"/>
      <c r="HAX23" s="52"/>
      <c r="HAY23" s="52"/>
      <c r="HAZ23" s="52"/>
      <c r="HBA23" s="52"/>
      <c r="HBB23" s="52"/>
      <c r="HBC23" s="52"/>
      <c r="HBD23" s="52"/>
      <c r="HBE23" s="52"/>
      <c r="HBF23" s="52"/>
      <c r="HBG23" s="52"/>
      <c r="HBH23" s="52"/>
      <c r="HBI23" s="52"/>
      <c r="HBJ23" s="52"/>
      <c r="HBK23" s="52"/>
      <c r="HBL23" s="52"/>
      <c r="HBM23" s="52"/>
      <c r="HBN23" s="52"/>
      <c r="HBO23" s="52"/>
      <c r="HBP23" s="52"/>
      <c r="HBQ23" s="52"/>
      <c r="HBR23" s="52"/>
      <c r="HBS23" s="52"/>
      <c r="HBT23" s="52"/>
      <c r="HBU23" s="52"/>
      <c r="HBV23" s="52"/>
      <c r="HBW23" s="52"/>
      <c r="HBX23" s="52"/>
      <c r="HBY23" s="52"/>
      <c r="HBZ23" s="52"/>
      <c r="HCA23" s="52"/>
      <c r="HCB23" s="52"/>
      <c r="HCC23" s="52"/>
      <c r="HCD23" s="52"/>
      <c r="HCE23" s="52"/>
      <c r="HCF23" s="52"/>
      <c r="HCG23" s="52"/>
      <c r="HCH23" s="52"/>
      <c r="HCI23" s="52"/>
      <c r="HCJ23" s="52"/>
      <c r="HCK23" s="52"/>
      <c r="HCL23" s="52"/>
      <c r="HCM23" s="52"/>
      <c r="HCN23" s="52"/>
      <c r="HCO23" s="52"/>
      <c r="HCP23" s="52"/>
      <c r="HCQ23" s="52"/>
      <c r="HCR23" s="52"/>
      <c r="HCS23" s="52"/>
      <c r="HCT23" s="52"/>
      <c r="HCU23" s="52"/>
      <c r="HCV23" s="52"/>
      <c r="HCW23" s="52"/>
      <c r="HCX23" s="52"/>
      <c r="HCY23" s="52"/>
      <c r="HCZ23" s="52"/>
      <c r="HDA23" s="52"/>
      <c r="HDB23" s="52"/>
      <c r="HDC23" s="52"/>
      <c r="HDD23" s="52"/>
      <c r="HDE23" s="52"/>
      <c r="HDF23" s="52"/>
      <c r="HDG23" s="52"/>
      <c r="HDH23" s="52"/>
      <c r="HDI23" s="52"/>
      <c r="HDJ23" s="52"/>
      <c r="HDK23" s="52"/>
      <c r="HDL23" s="52"/>
      <c r="HDM23" s="52"/>
      <c r="HDN23" s="52"/>
      <c r="HDO23" s="52"/>
      <c r="HDP23" s="52"/>
      <c r="HDQ23" s="52"/>
      <c r="HDR23" s="52"/>
      <c r="HDS23" s="52"/>
      <c r="HDT23" s="52"/>
      <c r="HDU23" s="52"/>
      <c r="HDV23" s="52"/>
      <c r="HDW23" s="52"/>
      <c r="HDX23" s="52"/>
      <c r="HDY23" s="52"/>
      <c r="HDZ23" s="52"/>
      <c r="HEA23" s="52"/>
      <c r="HEB23" s="52"/>
      <c r="HEC23" s="52"/>
      <c r="HED23" s="52"/>
      <c r="HEE23" s="52"/>
      <c r="HEF23" s="52"/>
      <c r="HEG23" s="52"/>
      <c r="HEH23" s="52"/>
      <c r="HEI23" s="52"/>
      <c r="HEJ23" s="52"/>
      <c r="HEK23" s="52"/>
      <c r="HEL23" s="52"/>
      <c r="HEM23" s="52"/>
      <c r="HEN23" s="52"/>
      <c r="HEO23" s="52"/>
      <c r="HEP23" s="52"/>
      <c r="HEQ23" s="52"/>
      <c r="HER23" s="52"/>
      <c r="HES23" s="52"/>
      <c r="HET23" s="52"/>
      <c r="HEU23" s="52"/>
      <c r="HEV23" s="52"/>
      <c r="HEW23" s="52"/>
      <c r="HEX23" s="52"/>
      <c r="HEY23" s="52"/>
      <c r="HEZ23" s="52"/>
      <c r="HFA23" s="52"/>
      <c r="HFB23" s="52"/>
      <c r="HFC23" s="52"/>
      <c r="HFD23" s="52"/>
      <c r="HFE23" s="52"/>
      <c r="HFF23" s="52"/>
      <c r="HFG23" s="52"/>
      <c r="HFH23" s="52"/>
      <c r="HFI23" s="52"/>
      <c r="HFJ23" s="52"/>
      <c r="HFK23" s="52"/>
      <c r="HFL23" s="52"/>
      <c r="HFM23" s="52"/>
      <c r="HFN23" s="52"/>
      <c r="HFO23" s="52"/>
      <c r="HFP23" s="52"/>
      <c r="HFQ23" s="52"/>
      <c r="HFR23" s="52"/>
      <c r="HFS23" s="52"/>
      <c r="HFT23" s="52"/>
      <c r="HFU23" s="52"/>
      <c r="HFV23" s="52"/>
      <c r="HFW23" s="52"/>
      <c r="HFX23" s="52"/>
      <c r="HFY23" s="52"/>
      <c r="HFZ23" s="52"/>
      <c r="HGA23" s="52"/>
      <c r="HGB23" s="52"/>
      <c r="HGC23" s="52"/>
      <c r="HGD23" s="52"/>
      <c r="HGE23" s="52"/>
      <c r="HGF23" s="52"/>
      <c r="HGG23" s="52"/>
      <c r="HGH23" s="52"/>
      <c r="HGI23" s="52"/>
      <c r="HGJ23" s="52"/>
      <c r="HGK23" s="52"/>
      <c r="HGL23" s="52"/>
      <c r="HGM23" s="52"/>
      <c r="HGN23" s="52"/>
      <c r="HGO23" s="52"/>
      <c r="HGP23" s="52"/>
      <c r="HGQ23" s="52"/>
      <c r="HGR23" s="52"/>
      <c r="HGS23" s="52"/>
      <c r="HGT23" s="52"/>
      <c r="HGU23" s="52"/>
      <c r="HGV23" s="52"/>
      <c r="HGW23" s="52"/>
      <c r="HGX23" s="52"/>
      <c r="HGY23" s="52"/>
      <c r="HGZ23" s="52"/>
      <c r="HHA23" s="52"/>
      <c r="HHB23" s="52"/>
      <c r="HHC23" s="52"/>
      <c r="HHD23" s="52"/>
      <c r="HHE23" s="52"/>
      <c r="HHF23" s="52"/>
      <c r="HHG23" s="52"/>
      <c r="HHH23" s="52"/>
      <c r="HHI23" s="52"/>
      <c r="HHJ23" s="52"/>
      <c r="HHK23" s="52"/>
      <c r="HHL23" s="52"/>
      <c r="HHM23" s="52"/>
      <c r="HHN23" s="52"/>
      <c r="HHO23" s="52"/>
      <c r="HHP23" s="52"/>
      <c r="HHQ23" s="52"/>
      <c r="HHR23" s="52"/>
      <c r="HHS23" s="52"/>
      <c r="HHT23" s="52"/>
      <c r="HHU23" s="52"/>
      <c r="HHV23" s="52"/>
      <c r="HHW23" s="52"/>
      <c r="HHX23" s="52"/>
      <c r="HHY23" s="52"/>
      <c r="HHZ23" s="52"/>
      <c r="HIA23" s="52"/>
      <c r="HIB23" s="52"/>
      <c r="HIC23" s="52"/>
      <c r="HID23" s="52"/>
      <c r="HIE23" s="52"/>
      <c r="HIF23" s="52"/>
      <c r="HIG23" s="52"/>
      <c r="HIH23" s="52"/>
      <c r="HII23" s="52"/>
      <c r="HIJ23" s="52"/>
      <c r="HIK23" s="52"/>
      <c r="HIL23" s="52"/>
      <c r="HIM23" s="52"/>
      <c r="HIN23" s="52"/>
      <c r="HIO23" s="52"/>
      <c r="HIP23" s="52"/>
      <c r="HIQ23" s="52"/>
      <c r="HIR23" s="52"/>
      <c r="HIS23" s="52"/>
      <c r="HIT23" s="52"/>
      <c r="HIU23" s="52"/>
      <c r="HIV23" s="52"/>
      <c r="HIW23" s="52"/>
      <c r="HIX23" s="52"/>
      <c r="HIY23" s="52"/>
      <c r="HIZ23" s="52"/>
      <c r="HJA23" s="52"/>
      <c r="HJB23" s="52"/>
      <c r="HJC23" s="52"/>
      <c r="HJD23" s="52"/>
      <c r="HJE23" s="52"/>
      <c r="HJF23" s="52"/>
      <c r="HJG23" s="52"/>
      <c r="HJH23" s="52"/>
      <c r="HJI23" s="52"/>
      <c r="HJJ23" s="52"/>
      <c r="HJK23" s="52"/>
      <c r="HJL23" s="52"/>
      <c r="HJM23" s="52"/>
      <c r="HJN23" s="52"/>
      <c r="HJO23" s="52"/>
      <c r="HJP23" s="52"/>
      <c r="HJQ23" s="52"/>
      <c r="HJR23" s="52"/>
      <c r="HJS23" s="52"/>
      <c r="HJT23" s="52"/>
      <c r="HJU23" s="52"/>
      <c r="HJV23" s="52"/>
      <c r="HJW23" s="52"/>
      <c r="HJX23" s="52"/>
      <c r="HJY23" s="52"/>
      <c r="HJZ23" s="52"/>
      <c r="HKA23" s="52"/>
      <c r="HKB23" s="52"/>
      <c r="HKC23" s="52"/>
      <c r="HKD23" s="52"/>
      <c r="HKE23" s="52"/>
      <c r="HKF23" s="52"/>
      <c r="HKG23" s="52"/>
      <c r="HKH23" s="52"/>
      <c r="HKI23" s="52"/>
      <c r="HKJ23" s="52"/>
      <c r="HKK23" s="52"/>
      <c r="HKL23" s="52"/>
      <c r="HKM23" s="52"/>
      <c r="HKN23" s="52"/>
      <c r="HKO23" s="52"/>
      <c r="HKP23" s="52"/>
      <c r="HKQ23" s="52"/>
      <c r="HKR23" s="52"/>
      <c r="HKS23" s="52"/>
      <c r="HKT23" s="52"/>
      <c r="HKU23" s="52"/>
      <c r="HKV23" s="52"/>
      <c r="HKW23" s="52"/>
      <c r="HKX23" s="52"/>
      <c r="HKY23" s="52"/>
      <c r="HKZ23" s="52"/>
      <c r="HLA23" s="52"/>
      <c r="HLB23" s="52"/>
      <c r="HLC23" s="52"/>
      <c r="HLD23" s="52"/>
      <c r="HLE23" s="52"/>
      <c r="HLF23" s="52"/>
      <c r="HLG23" s="52"/>
      <c r="HLH23" s="52"/>
      <c r="HLI23" s="52"/>
      <c r="HLJ23" s="52"/>
      <c r="HLK23" s="52"/>
      <c r="HLL23" s="52"/>
      <c r="HLM23" s="52"/>
      <c r="HLN23" s="52"/>
      <c r="HLO23" s="52"/>
      <c r="HLP23" s="52"/>
      <c r="HLQ23" s="52"/>
      <c r="HLR23" s="52"/>
      <c r="HLS23" s="52"/>
      <c r="HLT23" s="52"/>
      <c r="HLU23" s="52"/>
      <c r="HLV23" s="52"/>
      <c r="HLW23" s="52"/>
      <c r="HLX23" s="52"/>
      <c r="HLY23" s="52"/>
      <c r="HLZ23" s="52"/>
      <c r="HMA23" s="52"/>
      <c r="HMB23" s="52"/>
      <c r="HMC23" s="52"/>
      <c r="HMD23" s="52"/>
      <c r="HME23" s="52"/>
      <c r="HMF23" s="52"/>
      <c r="HMG23" s="52"/>
      <c r="HMH23" s="52"/>
      <c r="HMI23" s="52"/>
      <c r="HMJ23" s="52"/>
      <c r="HMK23" s="52"/>
      <c r="HML23" s="52"/>
      <c r="HMM23" s="52"/>
      <c r="HMN23" s="52"/>
      <c r="HMO23" s="52"/>
      <c r="HMP23" s="52"/>
      <c r="HMQ23" s="52"/>
      <c r="HMR23" s="52"/>
      <c r="HMS23" s="52"/>
      <c r="HMT23" s="52"/>
      <c r="HMU23" s="52"/>
      <c r="HMV23" s="52"/>
      <c r="HMW23" s="52"/>
      <c r="HMX23" s="52"/>
      <c r="HMY23" s="52"/>
      <c r="HMZ23" s="52"/>
      <c r="HNA23" s="52"/>
      <c r="HNB23" s="52"/>
      <c r="HNC23" s="52"/>
      <c r="HND23" s="52"/>
      <c r="HNE23" s="52"/>
      <c r="HNF23" s="52"/>
      <c r="HNG23" s="52"/>
      <c r="HNH23" s="52"/>
      <c r="HNI23" s="52"/>
      <c r="HNJ23" s="52"/>
      <c r="HNK23" s="52"/>
      <c r="HNL23" s="52"/>
      <c r="HNM23" s="52"/>
      <c r="HNN23" s="52"/>
      <c r="HNO23" s="52"/>
      <c r="HNP23" s="52"/>
      <c r="HNQ23" s="52"/>
      <c r="HNR23" s="52"/>
      <c r="HNS23" s="52"/>
      <c r="HNT23" s="52"/>
      <c r="HNU23" s="52"/>
      <c r="HNV23" s="52"/>
      <c r="HNW23" s="52"/>
      <c r="HNX23" s="52"/>
      <c r="HNY23" s="52"/>
      <c r="HNZ23" s="52"/>
      <c r="HOA23" s="52"/>
      <c r="HOB23" s="52"/>
      <c r="HOC23" s="52"/>
      <c r="HOD23" s="52"/>
      <c r="HOE23" s="52"/>
      <c r="HOF23" s="52"/>
      <c r="HOG23" s="52"/>
      <c r="HOH23" s="52"/>
      <c r="HOI23" s="52"/>
      <c r="HOJ23" s="52"/>
      <c r="HOK23" s="52"/>
      <c r="HOL23" s="52"/>
      <c r="HOM23" s="52"/>
      <c r="HON23" s="52"/>
      <c r="HOO23" s="52"/>
      <c r="HOP23" s="52"/>
      <c r="HOQ23" s="52"/>
      <c r="HOR23" s="52"/>
      <c r="HOS23" s="52"/>
      <c r="HOT23" s="52"/>
      <c r="HOU23" s="52"/>
      <c r="HOV23" s="52"/>
      <c r="HOW23" s="52"/>
      <c r="HOX23" s="52"/>
      <c r="HOY23" s="52"/>
      <c r="HOZ23" s="52"/>
      <c r="HPA23" s="52"/>
      <c r="HPB23" s="52"/>
      <c r="HPC23" s="52"/>
      <c r="HPD23" s="52"/>
      <c r="HPE23" s="52"/>
      <c r="HPF23" s="52"/>
      <c r="HPG23" s="52"/>
      <c r="HPH23" s="52"/>
      <c r="HPI23" s="52"/>
      <c r="HPJ23" s="52"/>
      <c r="HPK23" s="52"/>
      <c r="HPL23" s="52"/>
      <c r="HPM23" s="52"/>
      <c r="HPN23" s="52"/>
      <c r="HPO23" s="52"/>
      <c r="HPP23" s="52"/>
      <c r="HPQ23" s="52"/>
      <c r="HPR23" s="52"/>
      <c r="HPS23" s="52"/>
      <c r="HPT23" s="52"/>
      <c r="HPU23" s="52"/>
      <c r="HPV23" s="52"/>
      <c r="HPW23" s="52"/>
      <c r="HPX23" s="52"/>
      <c r="HPY23" s="52"/>
      <c r="HPZ23" s="52"/>
      <c r="HQA23" s="52"/>
      <c r="HQB23" s="52"/>
      <c r="HQC23" s="52"/>
      <c r="HQD23" s="52"/>
      <c r="HQE23" s="52"/>
      <c r="HQF23" s="52"/>
      <c r="HQG23" s="52"/>
      <c r="HQH23" s="52"/>
      <c r="HQI23" s="52"/>
      <c r="HQJ23" s="52"/>
      <c r="HQK23" s="52"/>
      <c r="HQL23" s="52"/>
      <c r="HQM23" s="52"/>
      <c r="HQN23" s="52"/>
      <c r="HQO23" s="52"/>
      <c r="HQP23" s="52"/>
      <c r="HQQ23" s="52"/>
      <c r="HQR23" s="52"/>
      <c r="HQS23" s="52"/>
      <c r="HQT23" s="52"/>
      <c r="HQU23" s="52"/>
      <c r="HQV23" s="52"/>
      <c r="HQW23" s="52"/>
      <c r="HQX23" s="52"/>
      <c r="HQY23" s="52"/>
      <c r="HQZ23" s="52"/>
      <c r="HRA23" s="52"/>
      <c r="HRB23" s="52"/>
      <c r="HRC23" s="52"/>
      <c r="HRD23" s="52"/>
      <c r="HRE23" s="52"/>
      <c r="HRF23" s="52"/>
      <c r="HRG23" s="52"/>
      <c r="HRH23" s="52"/>
      <c r="HRI23" s="52"/>
      <c r="HRJ23" s="52"/>
      <c r="HRK23" s="52"/>
      <c r="HRL23" s="52"/>
      <c r="HRM23" s="52"/>
      <c r="HRN23" s="52"/>
      <c r="HRO23" s="52"/>
      <c r="HRP23" s="52"/>
      <c r="HRQ23" s="52"/>
      <c r="HRR23" s="52"/>
      <c r="HRS23" s="52"/>
      <c r="HRT23" s="52"/>
      <c r="HRU23" s="52"/>
      <c r="HRV23" s="52"/>
      <c r="HRW23" s="52"/>
      <c r="HRX23" s="52"/>
      <c r="HRY23" s="52"/>
      <c r="HRZ23" s="52"/>
      <c r="HSA23" s="52"/>
      <c r="HSB23" s="52"/>
      <c r="HSC23" s="52"/>
      <c r="HSD23" s="52"/>
      <c r="HSE23" s="52"/>
      <c r="HSF23" s="52"/>
      <c r="HSG23" s="52"/>
      <c r="HSH23" s="52"/>
      <c r="HSI23" s="52"/>
      <c r="HSJ23" s="52"/>
      <c r="HSK23" s="52"/>
      <c r="HSL23" s="52"/>
      <c r="HSM23" s="52"/>
      <c r="HSN23" s="52"/>
      <c r="HSO23" s="52"/>
      <c r="HSP23" s="52"/>
      <c r="HSQ23" s="52"/>
      <c r="HSR23" s="52"/>
      <c r="HSS23" s="52"/>
      <c r="HST23" s="52"/>
      <c r="HSU23" s="52"/>
      <c r="HSV23" s="52"/>
      <c r="HSW23" s="52"/>
      <c r="HSX23" s="52"/>
      <c r="HSY23" s="52"/>
      <c r="HSZ23" s="52"/>
      <c r="HTA23" s="52"/>
      <c r="HTB23" s="52"/>
      <c r="HTC23" s="52"/>
      <c r="HTD23" s="52"/>
      <c r="HTE23" s="52"/>
      <c r="HTF23" s="52"/>
      <c r="HTG23" s="52"/>
      <c r="HTH23" s="52"/>
      <c r="HTI23" s="52"/>
      <c r="HTJ23" s="52"/>
      <c r="HTK23" s="52"/>
      <c r="HTL23" s="52"/>
      <c r="HTM23" s="52"/>
      <c r="HTN23" s="52"/>
      <c r="HTO23" s="52"/>
      <c r="HTP23" s="52"/>
      <c r="HTQ23" s="52"/>
      <c r="HTR23" s="52"/>
      <c r="HTS23" s="52"/>
      <c r="HTT23" s="52"/>
      <c r="HTU23" s="52"/>
      <c r="HTV23" s="52"/>
      <c r="HTW23" s="52"/>
      <c r="HTX23" s="52"/>
      <c r="HTY23" s="52"/>
      <c r="HTZ23" s="52"/>
      <c r="HUA23" s="52"/>
      <c r="HUB23" s="52"/>
      <c r="HUC23" s="52"/>
      <c r="HUD23" s="52"/>
      <c r="HUE23" s="52"/>
      <c r="HUF23" s="52"/>
      <c r="HUG23" s="52"/>
      <c r="HUH23" s="52"/>
      <c r="HUI23" s="52"/>
      <c r="HUJ23" s="52"/>
      <c r="HUK23" s="52"/>
      <c r="HUL23" s="52"/>
      <c r="HUM23" s="52"/>
      <c r="HUN23" s="52"/>
      <c r="HUO23" s="52"/>
      <c r="HUP23" s="52"/>
      <c r="HUQ23" s="52"/>
      <c r="HUR23" s="52"/>
      <c r="HUS23" s="52"/>
      <c r="HUT23" s="52"/>
      <c r="HUU23" s="52"/>
      <c r="HUV23" s="52"/>
      <c r="HUW23" s="52"/>
      <c r="HUX23" s="52"/>
      <c r="HUY23" s="52"/>
      <c r="HUZ23" s="52"/>
      <c r="HVA23" s="52"/>
      <c r="HVB23" s="52"/>
      <c r="HVC23" s="52"/>
      <c r="HVD23" s="52"/>
      <c r="HVE23" s="52"/>
      <c r="HVF23" s="52"/>
      <c r="HVG23" s="52"/>
      <c r="HVH23" s="52"/>
      <c r="HVI23" s="52"/>
      <c r="HVJ23" s="52"/>
      <c r="HVK23" s="52"/>
      <c r="HVL23" s="52"/>
      <c r="HVM23" s="52"/>
      <c r="HVN23" s="52"/>
      <c r="HVO23" s="52"/>
      <c r="HVP23" s="52"/>
      <c r="HVQ23" s="52"/>
      <c r="HVR23" s="52"/>
      <c r="HVS23" s="52"/>
      <c r="HVT23" s="52"/>
      <c r="HVU23" s="52"/>
      <c r="HVV23" s="52"/>
      <c r="HVW23" s="52"/>
      <c r="HVX23" s="52"/>
      <c r="HVY23" s="52"/>
      <c r="HVZ23" s="52"/>
      <c r="HWA23" s="52"/>
      <c r="HWB23" s="52"/>
      <c r="HWC23" s="52"/>
      <c r="HWD23" s="52"/>
      <c r="HWE23" s="52"/>
      <c r="HWF23" s="52"/>
      <c r="HWG23" s="52"/>
      <c r="HWH23" s="52"/>
      <c r="HWI23" s="52"/>
      <c r="HWJ23" s="52"/>
      <c r="HWK23" s="52"/>
      <c r="HWL23" s="52"/>
      <c r="HWM23" s="52"/>
      <c r="HWN23" s="52"/>
      <c r="HWO23" s="52"/>
      <c r="HWP23" s="52"/>
      <c r="HWQ23" s="52"/>
      <c r="HWR23" s="52"/>
      <c r="HWS23" s="52"/>
      <c r="HWT23" s="52"/>
      <c r="HWU23" s="52"/>
      <c r="HWV23" s="52"/>
      <c r="HWW23" s="52"/>
      <c r="HWX23" s="52"/>
      <c r="HWY23" s="52"/>
      <c r="HWZ23" s="52"/>
      <c r="HXA23" s="52"/>
      <c r="HXB23" s="52"/>
      <c r="HXC23" s="52"/>
      <c r="HXD23" s="52"/>
      <c r="HXE23" s="52"/>
      <c r="HXF23" s="52"/>
      <c r="HXG23" s="52"/>
      <c r="HXH23" s="52"/>
      <c r="HXI23" s="52"/>
      <c r="HXJ23" s="52"/>
      <c r="HXK23" s="52"/>
      <c r="HXL23" s="52"/>
      <c r="HXM23" s="52"/>
      <c r="HXN23" s="52"/>
      <c r="HXO23" s="52"/>
      <c r="HXP23" s="52"/>
      <c r="HXQ23" s="52"/>
      <c r="HXR23" s="52"/>
      <c r="HXS23" s="52"/>
      <c r="HXT23" s="52"/>
      <c r="HXU23" s="52"/>
      <c r="HXV23" s="52"/>
      <c r="HXW23" s="52"/>
      <c r="HXX23" s="52"/>
      <c r="HXY23" s="52"/>
      <c r="HXZ23" s="52"/>
      <c r="HYA23" s="52"/>
      <c r="HYB23" s="52"/>
      <c r="HYC23" s="52"/>
      <c r="HYD23" s="52"/>
      <c r="HYE23" s="52"/>
      <c r="HYF23" s="52"/>
      <c r="HYG23" s="52"/>
      <c r="HYH23" s="52"/>
      <c r="HYI23" s="52"/>
      <c r="HYJ23" s="52"/>
      <c r="HYK23" s="52"/>
      <c r="HYL23" s="52"/>
      <c r="HYM23" s="52"/>
      <c r="HYN23" s="52"/>
      <c r="HYO23" s="52"/>
      <c r="HYP23" s="52"/>
      <c r="HYQ23" s="52"/>
      <c r="HYR23" s="52"/>
      <c r="HYS23" s="52"/>
      <c r="HYT23" s="52"/>
      <c r="HYU23" s="52"/>
      <c r="HYV23" s="52"/>
      <c r="HYW23" s="52"/>
      <c r="HYX23" s="52"/>
      <c r="HYY23" s="52"/>
      <c r="HYZ23" s="52"/>
      <c r="HZA23" s="52"/>
      <c r="HZB23" s="52"/>
      <c r="HZC23" s="52"/>
      <c r="HZD23" s="52"/>
      <c r="HZE23" s="52"/>
      <c r="HZF23" s="52"/>
      <c r="HZG23" s="52"/>
      <c r="HZH23" s="52"/>
      <c r="HZI23" s="52"/>
      <c r="HZJ23" s="52"/>
      <c r="HZK23" s="52"/>
      <c r="HZL23" s="52"/>
      <c r="HZM23" s="52"/>
      <c r="HZN23" s="52"/>
      <c r="HZO23" s="52"/>
      <c r="HZP23" s="52"/>
      <c r="HZQ23" s="52"/>
      <c r="HZR23" s="52"/>
      <c r="HZS23" s="52"/>
      <c r="HZT23" s="52"/>
      <c r="HZU23" s="52"/>
      <c r="HZV23" s="52"/>
      <c r="HZW23" s="52"/>
      <c r="HZX23" s="52"/>
      <c r="HZY23" s="52"/>
      <c r="HZZ23" s="52"/>
      <c r="IAA23" s="52"/>
      <c r="IAB23" s="52"/>
      <c r="IAC23" s="52"/>
      <c r="IAD23" s="52"/>
      <c r="IAE23" s="52"/>
      <c r="IAF23" s="52"/>
      <c r="IAG23" s="52"/>
      <c r="IAH23" s="52"/>
      <c r="IAI23" s="52"/>
      <c r="IAJ23" s="52"/>
      <c r="IAK23" s="52"/>
      <c r="IAL23" s="52"/>
      <c r="IAM23" s="52"/>
      <c r="IAN23" s="52"/>
      <c r="IAO23" s="52"/>
      <c r="IAP23" s="52"/>
      <c r="IAQ23" s="52"/>
      <c r="IAR23" s="52"/>
      <c r="IAS23" s="52"/>
      <c r="IAT23" s="52"/>
      <c r="IAU23" s="52"/>
      <c r="IAV23" s="52"/>
      <c r="IAW23" s="52"/>
      <c r="IAX23" s="52"/>
      <c r="IAY23" s="52"/>
      <c r="IAZ23" s="52"/>
      <c r="IBA23" s="52"/>
      <c r="IBB23" s="52"/>
      <c r="IBC23" s="52"/>
      <c r="IBD23" s="52"/>
      <c r="IBE23" s="52"/>
      <c r="IBF23" s="52"/>
      <c r="IBG23" s="52"/>
      <c r="IBH23" s="52"/>
      <c r="IBI23" s="52"/>
      <c r="IBJ23" s="52"/>
      <c r="IBK23" s="52"/>
      <c r="IBL23" s="52"/>
      <c r="IBM23" s="52"/>
      <c r="IBN23" s="52"/>
      <c r="IBO23" s="52"/>
      <c r="IBP23" s="52"/>
      <c r="IBQ23" s="52"/>
      <c r="IBR23" s="52"/>
      <c r="IBS23" s="52"/>
      <c r="IBT23" s="52"/>
      <c r="IBU23" s="52"/>
      <c r="IBV23" s="52"/>
      <c r="IBW23" s="52"/>
      <c r="IBX23" s="52"/>
      <c r="IBY23" s="52"/>
      <c r="IBZ23" s="52"/>
      <c r="ICA23" s="52"/>
      <c r="ICB23" s="52"/>
      <c r="ICC23" s="52"/>
      <c r="ICD23" s="52"/>
      <c r="ICE23" s="52"/>
      <c r="ICF23" s="52"/>
      <c r="ICG23" s="52"/>
      <c r="ICH23" s="52"/>
      <c r="ICI23" s="52"/>
      <c r="ICJ23" s="52"/>
      <c r="ICK23" s="52"/>
      <c r="ICL23" s="52"/>
      <c r="ICM23" s="52"/>
      <c r="ICN23" s="52"/>
      <c r="ICO23" s="52"/>
      <c r="ICP23" s="52"/>
      <c r="ICQ23" s="52"/>
      <c r="ICR23" s="52"/>
      <c r="ICS23" s="52"/>
      <c r="ICT23" s="52"/>
      <c r="ICU23" s="52"/>
      <c r="ICV23" s="52"/>
      <c r="ICW23" s="52"/>
      <c r="ICX23" s="52"/>
      <c r="ICY23" s="52"/>
      <c r="ICZ23" s="52"/>
      <c r="IDA23" s="52"/>
      <c r="IDB23" s="52"/>
      <c r="IDC23" s="52"/>
      <c r="IDD23" s="52"/>
      <c r="IDE23" s="52"/>
      <c r="IDF23" s="52"/>
      <c r="IDG23" s="52"/>
      <c r="IDH23" s="52"/>
      <c r="IDI23" s="52"/>
      <c r="IDJ23" s="52"/>
      <c r="IDK23" s="52"/>
      <c r="IDL23" s="52"/>
      <c r="IDM23" s="52"/>
      <c r="IDN23" s="52"/>
      <c r="IDO23" s="52"/>
      <c r="IDP23" s="52"/>
      <c r="IDQ23" s="52"/>
      <c r="IDR23" s="52"/>
      <c r="IDS23" s="52"/>
      <c r="IDT23" s="52"/>
      <c r="IDU23" s="52"/>
      <c r="IDV23" s="52"/>
      <c r="IDW23" s="52"/>
      <c r="IDX23" s="52"/>
      <c r="IDY23" s="52"/>
      <c r="IDZ23" s="52"/>
      <c r="IEA23" s="52"/>
      <c r="IEB23" s="52"/>
      <c r="IEC23" s="52"/>
      <c r="IED23" s="52"/>
      <c r="IEE23" s="52"/>
      <c r="IEF23" s="52"/>
      <c r="IEG23" s="52"/>
      <c r="IEH23" s="52"/>
      <c r="IEI23" s="52"/>
      <c r="IEJ23" s="52"/>
      <c r="IEK23" s="52"/>
      <c r="IEL23" s="52"/>
      <c r="IEM23" s="52"/>
      <c r="IEN23" s="52"/>
      <c r="IEO23" s="52"/>
      <c r="IEP23" s="52"/>
      <c r="IEQ23" s="52"/>
      <c r="IER23" s="52"/>
      <c r="IES23" s="52"/>
      <c r="IET23" s="52"/>
      <c r="IEU23" s="52"/>
      <c r="IEV23" s="52"/>
      <c r="IEW23" s="52"/>
      <c r="IEX23" s="52"/>
      <c r="IEY23" s="52"/>
      <c r="IEZ23" s="52"/>
      <c r="IFA23" s="52"/>
      <c r="IFB23" s="52"/>
      <c r="IFC23" s="52"/>
      <c r="IFD23" s="52"/>
      <c r="IFE23" s="52"/>
      <c r="IFF23" s="52"/>
      <c r="IFG23" s="52"/>
      <c r="IFH23" s="52"/>
      <c r="IFI23" s="52"/>
      <c r="IFJ23" s="52"/>
      <c r="IFK23" s="52"/>
      <c r="IFL23" s="52"/>
      <c r="IFM23" s="52"/>
      <c r="IFN23" s="52"/>
      <c r="IFO23" s="52"/>
      <c r="IFP23" s="52"/>
      <c r="IFQ23" s="52"/>
      <c r="IFR23" s="52"/>
      <c r="IFS23" s="52"/>
      <c r="IFT23" s="52"/>
      <c r="IFU23" s="52"/>
      <c r="IFV23" s="52"/>
      <c r="IFW23" s="52"/>
      <c r="IFX23" s="52"/>
      <c r="IFY23" s="52"/>
      <c r="IFZ23" s="52"/>
      <c r="IGA23" s="52"/>
      <c r="IGB23" s="52"/>
      <c r="IGC23" s="52"/>
      <c r="IGD23" s="52"/>
      <c r="IGE23" s="52"/>
      <c r="IGF23" s="52"/>
      <c r="IGG23" s="52"/>
      <c r="IGH23" s="52"/>
      <c r="IGI23" s="52"/>
      <c r="IGJ23" s="52"/>
      <c r="IGK23" s="52"/>
      <c r="IGL23" s="52"/>
      <c r="IGM23" s="52"/>
      <c r="IGN23" s="52"/>
      <c r="IGO23" s="52"/>
      <c r="IGP23" s="52"/>
      <c r="IGQ23" s="52"/>
      <c r="IGR23" s="52"/>
      <c r="IGS23" s="52"/>
      <c r="IGT23" s="52"/>
      <c r="IGU23" s="52"/>
      <c r="IGV23" s="52"/>
      <c r="IGW23" s="52"/>
      <c r="IGX23" s="52"/>
      <c r="IGY23" s="52"/>
      <c r="IGZ23" s="52"/>
      <c r="IHA23" s="52"/>
      <c r="IHB23" s="52"/>
      <c r="IHC23" s="52"/>
      <c r="IHD23" s="52"/>
      <c r="IHE23" s="52"/>
      <c r="IHF23" s="52"/>
      <c r="IHG23" s="52"/>
      <c r="IHH23" s="52"/>
      <c r="IHI23" s="52"/>
      <c r="IHJ23" s="52"/>
      <c r="IHK23" s="52"/>
      <c r="IHL23" s="52"/>
      <c r="IHM23" s="52"/>
      <c r="IHN23" s="52"/>
      <c r="IHO23" s="52"/>
      <c r="IHP23" s="52"/>
      <c r="IHQ23" s="52"/>
      <c r="IHR23" s="52"/>
      <c r="IHS23" s="52"/>
      <c r="IHT23" s="52"/>
      <c r="IHU23" s="52"/>
      <c r="IHV23" s="52"/>
      <c r="IHW23" s="52"/>
      <c r="IHX23" s="52"/>
      <c r="IHY23" s="52"/>
      <c r="IHZ23" s="52"/>
      <c r="IIA23" s="52"/>
      <c r="IIB23" s="52"/>
      <c r="IIC23" s="52"/>
      <c r="IID23" s="52"/>
      <c r="IIE23" s="52"/>
      <c r="IIF23" s="52"/>
      <c r="IIG23" s="52"/>
      <c r="IIH23" s="52"/>
      <c r="III23" s="52"/>
      <c r="IIJ23" s="52"/>
      <c r="IIK23" s="52"/>
      <c r="IIL23" s="52"/>
      <c r="IIM23" s="52"/>
      <c r="IIN23" s="52"/>
      <c r="IIO23" s="52"/>
      <c r="IIP23" s="52"/>
      <c r="IIQ23" s="52"/>
      <c r="IIR23" s="52"/>
      <c r="IIS23" s="52"/>
      <c r="IIT23" s="52"/>
      <c r="IIU23" s="52"/>
      <c r="IIV23" s="52"/>
      <c r="IIW23" s="52"/>
      <c r="IIX23" s="52"/>
      <c r="IIY23" s="52"/>
      <c r="IIZ23" s="52"/>
      <c r="IJA23" s="52"/>
      <c r="IJB23" s="52"/>
      <c r="IJC23" s="52"/>
      <c r="IJD23" s="52"/>
      <c r="IJE23" s="52"/>
      <c r="IJF23" s="52"/>
      <c r="IJG23" s="52"/>
      <c r="IJH23" s="52"/>
      <c r="IJI23" s="52"/>
      <c r="IJJ23" s="52"/>
      <c r="IJK23" s="52"/>
      <c r="IJL23" s="52"/>
      <c r="IJM23" s="52"/>
      <c r="IJN23" s="52"/>
      <c r="IJO23" s="52"/>
      <c r="IJP23" s="52"/>
      <c r="IJQ23" s="52"/>
      <c r="IJR23" s="52"/>
      <c r="IJS23" s="52"/>
      <c r="IJT23" s="52"/>
      <c r="IJU23" s="52"/>
      <c r="IJV23" s="52"/>
      <c r="IJW23" s="52"/>
      <c r="IJX23" s="52"/>
      <c r="IJY23" s="52"/>
      <c r="IJZ23" s="52"/>
      <c r="IKA23" s="52"/>
      <c r="IKB23" s="52"/>
      <c r="IKC23" s="52"/>
      <c r="IKD23" s="52"/>
      <c r="IKE23" s="52"/>
      <c r="IKF23" s="52"/>
      <c r="IKG23" s="52"/>
      <c r="IKH23" s="52"/>
      <c r="IKI23" s="52"/>
      <c r="IKJ23" s="52"/>
      <c r="IKK23" s="52"/>
      <c r="IKL23" s="52"/>
      <c r="IKM23" s="52"/>
      <c r="IKN23" s="52"/>
      <c r="IKO23" s="52"/>
      <c r="IKP23" s="52"/>
      <c r="IKQ23" s="52"/>
      <c r="IKR23" s="52"/>
      <c r="IKS23" s="52"/>
      <c r="IKT23" s="52"/>
      <c r="IKU23" s="52"/>
      <c r="IKV23" s="52"/>
      <c r="IKW23" s="52"/>
      <c r="IKX23" s="52"/>
      <c r="IKY23" s="52"/>
      <c r="IKZ23" s="52"/>
      <c r="ILA23" s="52"/>
      <c r="ILB23" s="52"/>
      <c r="ILC23" s="52"/>
      <c r="ILD23" s="52"/>
      <c r="ILE23" s="52"/>
      <c r="ILF23" s="52"/>
      <c r="ILG23" s="52"/>
      <c r="ILH23" s="52"/>
      <c r="ILI23" s="52"/>
      <c r="ILJ23" s="52"/>
      <c r="ILK23" s="52"/>
      <c r="ILL23" s="52"/>
      <c r="ILM23" s="52"/>
      <c r="ILN23" s="52"/>
      <c r="ILO23" s="52"/>
      <c r="ILP23" s="52"/>
      <c r="ILQ23" s="52"/>
      <c r="ILR23" s="52"/>
      <c r="ILS23" s="52"/>
      <c r="ILT23" s="52"/>
      <c r="ILU23" s="52"/>
      <c r="ILV23" s="52"/>
      <c r="ILW23" s="52"/>
      <c r="ILX23" s="52"/>
      <c r="ILY23" s="52"/>
      <c r="ILZ23" s="52"/>
      <c r="IMA23" s="52"/>
      <c r="IMB23" s="52"/>
      <c r="IMC23" s="52"/>
      <c r="IMD23" s="52"/>
      <c r="IME23" s="52"/>
      <c r="IMF23" s="52"/>
      <c r="IMG23" s="52"/>
      <c r="IMH23" s="52"/>
      <c r="IMI23" s="52"/>
      <c r="IMJ23" s="52"/>
      <c r="IMK23" s="52"/>
      <c r="IML23" s="52"/>
      <c r="IMM23" s="52"/>
      <c r="IMN23" s="52"/>
      <c r="IMO23" s="52"/>
      <c r="IMP23" s="52"/>
      <c r="IMQ23" s="52"/>
      <c r="IMR23" s="52"/>
      <c r="IMS23" s="52"/>
      <c r="IMT23" s="52"/>
      <c r="IMU23" s="52"/>
      <c r="IMV23" s="52"/>
      <c r="IMW23" s="52"/>
      <c r="IMX23" s="52"/>
      <c r="IMY23" s="52"/>
      <c r="IMZ23" s="52"/>
      <c r="INA23" s="52"/>
      <c r="INB23" s="52"/>
      <c r="INC23" s="52"/>
      <c r="IND23" s="52"/>
      <c r="INE23" s="52"/>
      <c r="INF23" s="52"/>
      <c r="ING23" s="52"/>
      <c r="INH23" s="52"/>
      <c r="INI23" s="52"/>
      <c r="INJ23" s="52"/>
      <c r="INK23" s="52"/>
      <c r="INL23" s="52"/>
      <c r="INM23" s="52"/>
      <c r="INN23" s="52"/>
      <c r="INO23" s="52"/>
      <c r="INP23" s="52"/>
      <c r="INQ23" s="52"/>
      <c r="INR23" s="52"/>
      <c r="INS23" s="52"/>
      <c r="INT23" s="52"/>
      <c r="INU23" s="52"/>
      <c r="INV23" s="52"/>
      <c r="INW23" s="52"/>
      <c r="INX23" s="52"/>
      <c r="INY23" s="52"/>
      <c r="INZ23" s="52"/>
      <c r="IOA23" s="52"/>
      <c r="IOB23" s="52"/>
      <c r="IOC23" s="52"/>
      <c r="IOD23" s="52"/>
      <c r="IOE23" s="52"/>
      <c r="IOF23" s="52"/>
      <c r="IOG23" s="52"/>
      <c r="IOH23" s="52"/>
      <c r="IOI23" s="52"/>
      <c r="IOJ23" s="52"/>
      <c r="IOK23" s="52"/>
      <c r="IOL23" s="52"/>
      <c r="IOM23" s="52"/>
      <c r="ION23" s="52"/>
      <c r="IOO23" s="52"/>
      <c r="IOP23" s="52"/>
      <c r="IOQ23" s="52"/>
      <c r="IOR23" s="52"/>
      <c r="IOS23" s="52"/>
      <c r="IOT23" s="52"/>
      <c r="IOU23" s="52"/>
      <c r="IOV23" s="52"/>
      <c r="IOW23" s="52"/>
      <c r="IOX23" s="52"/>
      <c r="IOY23" s="52"/>
      <c r="IOZ23" s="52"/>
      <c r="IPA23" s="52"/>
      <c r="IPB23" s="52"/>
      <c r="IPC23" s="52"/>
      <c r="IPD23" s="52"/>
      <c r="IPE23" s="52"/>
      <c r="IPF23" s="52"/>
      <c r="IPG23" s="52"/>
      <c r="IPH23" s="52"/>
      <c r="IPI23" s="52"/>
      <c r="IPJ23" s="52"/>
      <c r="IPK23" s="52"/>
      <c r="IPL23" s="52"/>
      <c r="IPM23" s="52"/>
      <c r="IPN23" s="52"/>
      <c r="IPO23" s="52"/>
      <c r="IPP23" s="52"/>
      <c r="IPQ23" s="52"/>
      <c r="IPR23" s="52"/>
      <c r="IPS23" s="52"/>
      <c r="IPT23" s="52"/>
      <c r="IPU23" s="52"/>
      <c r="IPV23" s="52"/>
      <c r="IPW23" s="52"/>
      <c r="IPX23" s="52"/>
      <c r="IPY23" s="52"/>
      <c r="IPZ23" s="52"/>
      <c r="IQA23" s="52"/>
      <c r="IQB23" s="52"/>
      <c r="IQC23" s="52"/>
      <c r="IQD23" s="52"/>
      <c r="IQE23" s="52"/>
      <c r="IQF23" s="52"/>
      <c r="IQG23" s="52"/>
      <c r="IQH23" s="52"/>
      <c r="IQI23" s="52"/>
      <c r="IQJ23" s="52"/>
      <c r="IQK23" s="52"/>
      <c r="IQL23" s="52"/>
      <c r="IQM23" s="52"/>
      <c r="IQN23" s="52"/>
      <c r="IQO23" s="52"/>
      <c r="IQP23" s="52"/>
      <c r="IQQ23" s="52"/>
      <c r="IQR23" s="52"/>
      <c r="IQS23" s="52"/>
      <c r="IQT23" s="52"/>
      <c r="IQU23" s="52"/>
      <c r="IQV23" s="52"/>
      <c r="IQW23" s="52"/>
      <c r="IQX23" s="52"/>
      <c r="IQY23" s="52"/>
      <c r="IQZ23" s="52"/>
      <c r="IRA23" s="52"/>
      <c r="IRB23" s="52"/>
      <c r="IRC23" s="52"/>
      <c r="IRD23" s="52"/>
      <c r="IRE23" s="52"/>
      <c r="IRF23" s="52"/>
      <c r="IRG23" s="52"/>
      <c r="IRH23" s="52"/>
      <c r="IRI23" s="52"/>
      <c r="IRJ23" s="52"/>
      <c r="IRK23" s="52"/>
      <c r="IRL23" s="52"/>
      <c r="IRM23" s="52"/>
      <c r="IRN23" s="52"/>
      <c r="IRO23" s="52"/>
      <c r="IRP23" s="52"/>
      <c r="IRQ23" s="52"/>
      <c r="IRR23" s="52"/>
      <c r="IRS23" s="52"/>
      <c r="IRT23" s="52"/>
      <c r="IRU23" s="52"/>
      <c r="IRV23" s="52"/>
      <c r="IRW23" s="52"/>
      <c r="IRX23" s="52"/>
      <c r="IRY23" s="52"/>
      <c r="IRZ23" s="52"/>
      <c r="ISA23" s="52"/>
      <c r="ISB23" s="52"/>
      <c r="ISC23" s="52"/>
      <c r="ISD23" s="52"/>
      <c r="ISE23" s="52"/>
      <c r="ISF23" s="52"/>
      <c r="ISG23" s="52"/>
      <c r="ISH23" s="52"/>
      <c r="ISI23" s="52"/>
      <c r="ISJ23" s="52"/>
      <c r="ISK23" s="52"/>
      <c r="ISL23" s="52"/>
      <c r="ISM23" s="52"/>
      <c r="ISN23" s="52"/>
      <c r="ISO23" s="52"/>
      <c r="ISP23" s="52"/>
      <c r="ISQ23" s="52"/>
      <c r="ISR23" s="52"/>
      <c r="ISS23" s="52"/>
      <c r="IST23" s="52"/>
      <c r="ISU23" s="52"/>
      <c r="ISV23" s="52"/>
      <c r="ISW23" s="52"/>
      <c r="ISX23" s="52"/>
      <c r="ISY23" s="52"/>
      <c r="ISZ23" s="52"/>
      <c r="ITA23" s="52"/>
      <c r="ITB23" s="52"/>
      <c r="ITC23" s="52"/>
      <c r="ITD23" s="52"/>
      <c r="ITE23" s="52"/>
      <c r="ITF23" s="52"/>
      <c r="ITG23" s="52"/>
      <c r="ITH23" s="52"/>
      <c r="ITI23" s="52"/>
      <c r="ITJ23" s="52"/>
      <c r="ITK23" s="52"/>
      <c r="ITL23" s="52"/>
      <c r="ITM23" s="52"/>
      <c r="ITN23" s="52"/>
      <c r="ITO23" s="52"/>
      <c r="ITP23" s="52"/>
      <c r="ITQ23" s="52"/>
      <c r="ITR23" s="52"/>
      <c r="ITS23" s="52"/>
      <c r="ITT23" s="52"/>
      <c r="ITU23" s="52"/>
      <c r="ITV23" s="52"/>
      <c r="ITW23" s="52"/>
      <c r="ITX23" s="52"/>
      <c r="ITY23" s="52"/>
      <c r="ITZ23" s="52"/>
      <c r="IUA23" s="52"/>
      <c r="IUB23" s="52"/>
      <c r="IUC23" s="52"/>
      <c r="IUD23" s="52"/>
      <c r="IUE23" s="52"/>
      <c r="IUF23" s="52"/>
      <c r="IUG23" s="52"/>
      <c r="IUH23" s="52"/>
      <c r="IUI23" s="52"/>
      <c r="IUJ23" s="52"/>
      <c r="IUK23" s="52"/>
      <c r="IUL23" s="52"/>
      <c r="IUM23" s="52"/>
      <c r="IUN23" s="52"/>
      <c r="IUO23" s="52"/>
      <c r="IUP23" s="52"/>
      <c r="IUQ23" s="52"/>
      <c r="IUR23" s="52"/>
      <c r="IUS23" s="52"/>
      <c r="IUT23" s="52"/>
      <c r="IUU23" s="52"/>
      <c r="IUV23" s="52"/>
      <c r="IUW23" s="52"/>
      <c r="IUX23" s="52"/>
      <c r="IUY23" s="52"/>
      <c r="IUZ23" s="52"/>
      <c r="IVA23" s="52"/>
      <c r="IVB23" s="52"/>
      <c r="IVC23" s="52"/>
      <c r="IVD23" s="52"/>
      <c r="IVE23" s="52"/>
      <c r="IVF23" s="52"/>
      <c r="IVG23" s="52"/>
      <c r="IVH23" s="52"/>
      <c r="IVI23" s="52"/>
      <c r="IVJ23" s="52"/>
      <c r="IVK23" s="52"/>
      <c r="IVL23" s="52"/>
      <c r="IVM23" s="52"/>
      <c r="IVN23" s="52"/>
      <c r="IVO23" s="52"/>
      <c r="IVP23" s="52"/>
      <c r="IVQ23" s="52"/>
      <c r="IVR23" s="52"/>
      <c r="IVS23" s="52"/>
      <c r="IVT23" s="52"/>
      <c r="IVU23" s="52"/>
      <c r="IVV23" s="52"/>
      <c r="IVW23" s="52"/>
      <c r="IVX23" s="52"/>
      <c r="IVY23" s="52"/>
      <c r="IVZ23" s="52"/>
      <c r="IWA23" s="52"/>
      <c r="IWB23" s="52"/>
      <c r="IWC23" s="52"/>
      <c r="IWD23" s="52"/>
      <c r="IWE23" s="52"/>
      <c r="IWF23" s="52"/>
      <c r="IWG23" s="52"/>
      <c r="IWH23" s="52"/>
      <c r="IWI23" s="52"/>
      <c r="IWJ23" s="52"/>
      <c r="IWK23" s="52"/>
      <c r="IWL23" s="52"/>
      <c r="IWM23" s="52"/>
      <c r="IWN23" s="52"/>
      <c r="IWO23" s="52"/>
      <c r="IWP23" s="52"/>
      <c r="IWQ23" s="52"/>
      <c r="IWR23" s="52"/>
      <c r="IWS23" s="52"/>
      <c r="IWT23" s="52"/>
      <c r="IWU23" s="52"/>
      <c r="IWV23" s="52"/>
      <c r="IWW23" s="52"/>
      <c r="IWX23" s="52"/>
      <c r="IWY23" s="52"/>
      <c r="IWZ23" s="52"/>
      <c r="IXA23" s="52"/>
      <c r="IXB23" s="52"/>
      <c r="IXC23" s="52"/>
      <c r="IXD23" s="52"/>
      <c r="IXE23" s="52"/>
      <c r="IXF23" s="52"/>
      <c r="IXG23" s="52"/>
      <c r="IXH23" s="52"/>
      <c r="IXI23" s="52"/>
      <c r="IXJ23" s="52"/>
      <c r="IXK23" s="52"/>
      <c r="IXL23" s="52"/>
      <c r="IXM23" s="52"/>
      <c r="IXN23" s="52"/>
      <c r="IXO23" s="52"/>
      <c r="IXP23" s="52"/>
      <c r="IXQ23" s="52"/>
      <c r="IXR23" s="52"/>
      <c r="IXS23" s="52"/>
      <c r="IXT23" s="52"/>
      <c r="IXU23" s="52"/>
      <c r="IXV23" s="52"/>
      <c r="IXW23" s="52"/>
      <c r="IXX23" s="52"/>
      <c r="IXY23" s="52"/>
      <c r="IXZ23" s="52"/>
      <c r="IYA23" s="52"/>
      <c r="IYB23" s="52"/>
      <c r="IYC23" s="52"/>
      <c r="IYD23" s="52"/>
      <c r="IYE23" s="52"/>
      <c r="IYF23" s="52"/>
      <c r="IYG23" s="52"/>
      <c r="IYH23" s="52"/>
      <c r="IYI23" s="52"/>
      <c r="IYJ23" s="52"/>
      <c r="IYK23" s="52"/>
      <c r="IYL23" s="52"/>
      <c r="IYM23" s="52"/>
      <c r="IYN23" s="52"/>
      <c r="IYO23" s="52"/>
      <c r="IYP23" s="52"/>
      <c r="IYQ23" s="52"/>
      <c r="IYR23" s="52"/>
      <c r="IYS23" s="52"/>
      <c r="IYT23" s="52"/>
      <c r="IYU23" s="52"/>
      <c r="IYV23" s="52"/>
      <c r="IYW23" s="52"/>
      <c r="IYX23" s="52"/>
      <c r="IYY23" s="52"/>
      <c r="IYZ23" s="52"/>
      <c r="IZA23" s="52"/>
      <c r="IZB23" s="52"/>
      <c r="IZC23" s="52"/>
      <c r="IZD23" s="52"/>
      <c r="IZE23" s="52"/>
      <c r="IZF23" s="52"/>
      <c r="IZG23" s="52"/>
      <c r="IZH23" s="52"/>
      <c r="IZI23" s="52"/>
      <c r="IZJ23" s="52"/>
      <c r="IZK23" s="52"/>
      <c r="IZL23" s="52"/>
      <c r="IZM23" s="52"/>
      <c r="IZN23" s="52"/>
      <c r="IZO23" s="52"/>
      <c r="IZP23" s="52"/>
      <c r="IZQ23" s="52"/>
      <c r="IZR23" s="52"/>
      <c r="IZS23" s="52"/>
      <c r="IZT23" s="52"/>
      <c r="IZU23" s="52"/>
      <c r="IZV23" s="52"/>
      <c r="IZW23" s="52"/>
      <c r="IZX23" s="52"/>
      <c r="IZY23" s="52"/>
      <c r="IZZ23" s="52"/>
      <c r="JAA23" s="52"/>
      <c r="JAB23" s="52"/>
      <c r="JAC23" s="52"/>
      <c r="JAD23" s="52"/>
      <c r="JAE23" s="52"/>
      <c r="JAF23" s="52"/>
      <c r="JAG23" s="52"/>
      <c r="JAH23" s="52"/>
      <c r="JAI23" s="52"/>
      <c r="JAJ23" s="52"/>
      <c r="JAK23" s="52"/>
      <c r="JAL23" s="52"/>
      <c r="JAM23" s="52"/>
      <c r="JAN23" s="52"/>
      <c r="JAO23" s="52"/>
      <c r="JAP23" s="52"/>
      <c r="JAQ23" s="52"/>
      <c r="JAR23" s="52"/>
      <c r="JAS23" s="52"/>
      <c r="JAT23" s="52"/>
      <c r="JAU23" s="52"/>
      <c r="JAV23" s="52"/>
      <c r="JAW23" s="52"/>
      <c r="JAX23" s="52"/>
      <c r="JAY23" s="52"/>
      <c r="JAZ23" s="52"/>
      <c r="JBA23" s="52"/>
      <c r="JBB23" s="52"/>
      <c r="JBC23" s="52"/>
      <c r="JBD23" s="52"/>
      <c r="JBE23" s="52"/>
      <c r="JBF23" s="52"/>
      <c r="JBG23" s="52"/>
      <c r="JBH23" s="52"/>
      <c r="JBI23" s="52"/>
      <c r="JBJ23" s="52"/>
      <c r="JBK23" s="52"/>
      <c r="JBL23" s="52"/>
      <c r="JBM23" s="52"/>
      <c r="JBN23" s="52"/>
      <c r="JBO23" s="52"/>
      <c r="JBP23" s="52"/>
      <c r="JBQ23" s="52"/>
      <c r="JBR23" s="52"/>
      <c r="JBS23" s="52"/>
      <c r="JBT23" s="52"/>
      <c r="JBU23" s="52"/>
      <c r="JBV23" s="52"/>
      <c r="JBW23" s="52"/>
      <c r="JBX23" s="52"/>
      <c r="JBY23" s="52"/>
      <c r="JBZ23" s="52"/>
      <c r="JCA23" s="52"/>
      <c r="JCB23" s="52"/>
      <c r="JCC23" s="52"/>
      <c r="JCD23" s="52"/>
      <c r="JCE23" s="52"/>
      <c r="JCF23" s="52"/>
      <c r="JCG23" s="52"/>
      <c r="JCH23" s="52"/>
      <c r="JCI23" s="52"/>
      <c r="JCJ23" s="52"/>
      <c r="JCK23" s="52"/>
      <c r="JCL23" s="52"/>
      <c r="JCM23" s="52"/>
      <c r="JCN23" s="52"/>
      <c r="JCO23" s="52"/>
      <c r="JCP23" s="52"/>
      <c r="JCQ23" s="52"/>
      <c r="JCR23" s="52"/>
      <c r="JCS23" s="52"/>
      <c r="JCT23" s="52"/>
      <c r="JCU23" s="52"/>
      <c r="JCV23" s="52"/>
      <c r="JCW23" s="52"/>
      <c r="JCX23" s="52"/>
      <c r="JCY23" s="52"/>
      <c r="JCZ23" s="52"/>
      <c r="JDA23" s="52"/>
      <c r="JDB23" s="52"/>
      <c r="JDC23" s="52"/>
      <c r="JDD23" s="52"/>
      <c r="JDE23" s="52"/>
      <c r="JDF23" s="52"/>
      <c r="JDG23" s="52"/>
      <c r="JDH23" s="52"/>
      <c r="JDI23" s="52"/>
      <c r="JDJ23" s="52"/>
      <c r="JDK23" s="52"/>
      <c r="JDL23" s="52"/>
      <c r="JDM23" s="52"/>
      <c r="JDN23" s="52"/>
      <c r="JDO23" s="52"/>
      <c r="JDP23" s="52"/>
      <c r="JDQ23" s="52"/>
      <c r="JDR23" s="52"/>
      <c r="JDS23" s="52"/>
      <c r="JDT23" s="52"/>
      <c r="JDU23" s="52"/>
      <c r="JDV23" s="52"/>
      <c r="JDW23" s="52"/>
      <c r="JDX23" s="52"/>
      <c r="JDY23" s="52"/>
      <c r="JDZ23" s="52"/>
      <c r="JEA23" s="52"/>
      <c r="JEB23" s="52"/>
      <c r="JEC23" s="52"/>
      <c r="JED23" s="52"/>
      <c r="JEE23" s="52"/>
      <c r="JEF23" s="52"/>
      <c r="JEG23" s="52"/>
      <c r="JEH23" s="52"/>
      <c r="JEI23" s="52"/>
      <c r="JEJ23" s="52"/>
      <c r="JEK23" s="52"/>
      <c r="JEL23" s="52"/>
      <c r="JEM23" s="52"/>
      <c r="JEN23" s="52"/>
      <c r="JEO23" s="52"/>
      <c r="JEP23" s="52"/>
      <c r="JEQ23" s="52"/>
      <c r="JER23" s="52"/>
      <c r="JES23" s="52"/>
      <c r="JET23" s="52"/>
      <c r="JEU23" s="52"/>
      <c r="JEV23" s="52"/>
      <c r="JEW23" s="52"/>
      <c r="JEX23" s="52"/>
      <c r="JEY23" s="52"/>
      <c r="JEZ23" s="52"/>
      <c r="JFA23" s="52"/>
      <c r="JFB23" s="52"/>
      <c r="JFC23" s="52"/>
      <c r="JFD23" s="52"/>
      <c r="JFE23" s="52"/>
      <c r="JFF23" s="52"/>
      <c r="JFG23" s="52"/>
      <c r="JFH23" s="52"/>
      <c r="JFI23" s="52"/>
      <c r="JFJ23" s="52"/>
      <c r="JFK23" s="52"/>
      <c r="JFL23" s="52"/>
      <c r="JFM23" s="52"/>
      <c r="JFN23" s="52"/>
      <c r="JFO23" s="52"/>
      <c r="JFP23" s="52"/>
      <c r="JFQ23" s="52"/>
      <c r="JFR23" s="52"/>
      <c r="JFS23" s="52"/>
      <c r="JFT23" s="52"/>
      <c r="JFU23" s="52"/>
      <c r="JFV23" s="52"/>
      <c r="JFW23" s="52"/>
      <c r="JFX23" s="52"/>
      <c r="JFY23" s="52"/>
      <c r="JFZ23" s="52"/>
      <c r="JGA23" s="52"/>
      <c r="JGB23" s="52"/>
      <c r="JGC23" s="52"/>
      <c r="JGD23" s="52"/>
      <c r="JGE23" s="52"/>
      <c r="JGF23" s="52"/>
      <c r="JGG23" s="52"/>
      <c r="JGH23" s="52"/>
      <c r="JGI23" s="52"/>
      <c r="JGJ23" s="52"/>
      <c r="JGK23" s="52"/>
      <c r="JGL23" s="52"/>
      <c r="JGM23" s="52"/>
      <c r="JGN23" s="52"/>
      <c r="JGO23" s="52"/>
      <c r="JGP23" s="52"/>
      <c r="JGQ23" s="52"/>
      <c r="JGR23" s="52"/>
      <c r="JGS23" s="52"/>
      <c r="JGT23" s="52"/>
      <c r="JGU23" s="52"/>
      <c r="JGV23" s="52"/>
      <c r="JGW23" s="52"/>
      <c r="JGX23" s="52"/>
      <c r="JGY23" s="52"/>
      <c r="JGZ23" s="52"/>
      <c r="JHA23" s="52"/>
      <c r="JHB23" s="52"/>
      <c r="JHC23" s="52"/>
      <c r="JHD23" s="52"/>
      <c r="JHE23" s="52"/>
      <c r="JHF23" s="52"/>
      <c r="JHG23" s="52"/>
      <c r="JHH23" s="52"/>
      <c r="JHI23" s="52"/>
      <c r="JHJ23" s="52"/>
      <c r="JHK23" s="52"/>
      <c r="JHL23" s="52"/>
      <c r="JHM23" s="52"/>
      <c r="JHN23" s="52"/>
      <c r="JHO23" s="52"/>
      <c r="JHP23" s="52"/>
      <c r="JHQ23" s="52"/>
      <c r="JHR23" s="52"/>
      <c r="JHS23" s="52"/>
      <c r="JHT23" s="52"/>
      <c r="JHU23" s="52"/>
      <c r="JHV23" s="52"/>
      <c r="JHW23" s="52"/>
      <c r="JHX23" s="52"/>
      <c r="JHY23" s="52"/>
      <c r="JHZ23" s="52"/>
      <c r="JIA23" s="52"/>
      <c r="JIB23" s="52"/>
      <c r="JIC23" s="52"/>
      <c r="JID23" s="52"/>
      <c r="JIE23" s="52"/>
      <c r="JIF23" s="52"/>
      <c r="JIG23" s="52"/>
      <c r="JIH23" s="52"/>
      <c r="JII23" s="52"/>
      <c r="JIJ23" s="52"/>
      <c r="JIK23" s="52"/>
      <c r="JIL23" s="52"/>
      <c r="JIM23" s="52"/>
      <c r="JIN23" s="52"/>
      <c r="JIO23" s="52"/>
      <c r="JIP23" s="52"/>
      <c r="JIQ23" s="52"/>
      <c r="JIR23" s="52"/>
      <c r="JIS23" s="52"/>
      <c r="JIT23" s="52"/>
      <c r="JIU23" s="52"/>
      <c r="JIV23" s="52"/>
      <c r="JIW23" s="52"/>
      <c r="JIX23" s="52"/>
      <c r="JIY23" s="52"/>
      <c r="JIZ23" s="52"/>
      <c r="JJA23" s="52"/>
      <c r="JJB23" s="52"/>
      <c r="JJC23" s="52"/>
      <c r="JJD23" s="52"/>
      <c r="JJE23" s="52"/>
      <c r="JJF23" s="52"/>
      <c r="JJG23" s="52"/>
      <c r="JJH23" s="52"/>
      <c r="JJI23" s="52"/>
      <c r="JJJ23" s="52"/>
      <c r="JJK23" s="52"/>
      <c r="JJL23" s="52"/>
      <c r="JJM23" s="52"/>
      <c r="JJN23" s="52"/>
      <c r="JJO23" s="52"/>
      <c r="JJP23" s="52"/>
      <c r="JJQ23" s="52"/>
      <c r="JJR23" s="52"/>
      <c r="JJS23" s="52"/>
      <c r="JJT23" s="52"/>
      <c r="JJU23" s="52"/>
      <c r="JJV23" s="52"/>
      <c r="JJW23" s="52"/>
      <c r="JJX23" s="52"/>
      <c r="JJY23" s="52"/>
      <c r="JJZ23" s="52"/>
      <c r="JKA23" s="52"/>
      <c r="JKB23" s="52"/>
      <c r="JKC23" s="52"/>
      <c r="JKD23" s="52"/>
      <c r="JKE23" s="52"/>
      <c r="JKF23" s="52"/>
      <c r="JKG23" s="52"/>
      <c r="JKH23" s="52"/>
      <c r="JKI23" s="52"/>
      <c r="JKJ23" s="52"/>
      <c r="JKK23" s="52"/>
      <c r="JKL23" s="52"/>
      <c r="JKM23" s="52"/>
      <c r="JKN23" s="52"/>
      <c r="JKO23" s="52"/>
      <c r="JKP23" s="52"/>
      <c r="JKQ23" s="52"/>
      <c r="JKR23" s="52"/>
      <c r="JKS23" s="52"/>
      <c r="JKT23" s="52"/>
      <c r="JKU23" s="52"/>
      <c r="JKV23" s="52"/>
      <c r="JKW23" s="52"/>
      <c r="JKX23" s="52"/>
      <c r="JKY23" s="52"/>
      <c r="JKZ23" s="52"/>
      <c r="JLA23" s="52"/>
      <c r="JLB23" s="52"/>
      <c r="JLC23" s="52"/>
      <c r="JLD23" s="52"/>
      <c r="JLE23" s="52"/>
      <c r="JLF23" s="52"/>
      <c r="JLG23" s="52"/>
      <c r="JLH23" s="52"/>
      <c r="JLI23" s="52"/>
      <c r="JLJ23" s="52"/>
      <c r="JLK23" s="52"/>
      <c r="JLL23" s="52"/>
      <c r="JLM23" s="52"/>
      <c r="JLN23" s="52"/>
      <c r="JLO23" s="52"/>
      <c r="JLP23" s="52"/>
      <c r="JLQ23" s="52"/>
      <c r="JLR23" s="52"/>
      <c r="JLS23" s="52"/>
      <c r="JLT23" s="52"/>
      <c r="JLU23" s="52"/>
      <c r="JLV23" s="52"/>
      <c r="JLW23" s="52"/>
      <c r="JLX23" s="52"/>
      <c r="JLY23" s="52"/>
      <c r="JLZ23" s="52"/>
      <c r="JMA23" s="52"/>
      <c r="JMB23" s="52"/>
      <c r="JMC23" s="52"/>
      <c r="JMD23" s="52"/>
      <c r="JME23" s="52"/>
      <c r="JMF23" s="52"/>
      <c r="JMG23" s="52"/>
      <c r="JMH23" s="52"/>
      <c r="JMI23" s="52"/>
      <c r="JMJ23" s="52"/>
      <c r="JMK23" s="52"/>
      <c r="JML23" s="52"/>
      <c r="JMM23" s="52"/>
      <c r="JMN23" s="52"/>
      <c r="JMO23" s="52"/>
      <c r="JMP23" s="52"/>
      <c r="JMQ23" s="52"/>
      <c r="JMR23" s="52"/>
      <c r="JMS23" s="52"/>
      <c r="JMT23" s="52"/>
      <c r="JMU23" s="52"/>
      <c r="JMV23" s="52"/>
      <c r="JMW23" s="52"/>
      <c r="JMX23" s="52"/>
      <c r="JMY23" s="52"/>
      <c r="JMZ23" s="52"/>
      <c r="JNA23" s="52"/>
      <c r="JNB23" s="52"/>
      <c r="JNC23" s="52"/>
      <c r="JND23" s="52"/>
      <c r="JNE23" s="52"/>
      <c r="JNF23" s="52"/>
      <c r="JNG23" s="52"/>
      <c r="JNH23" s="52"/>
      <c r="JNI23" s="52"/>
      <c r="JNJ23" s="52"/>
      <c r="JNK23" s="52"/>
      <c r="JNL23" s="52"/>
      <c r="JNM23" s="52"/>
      <c r="JNN23" s="52"/>
      <c r="JNO23" s="52"/>
      <c r="JNP23" s="52"/>
      <c r="JNQ23" s="52"/>
      <c r="JNR23" s="52"/>
      <c r="JNS23" s="52"/>
      <c r="JNT23" s="52"/>
      <c r="JNU23" s="52"/>
      <c r="JNV23" s="52"/>
      <c r="JNW23" s="52"/>
      <c r="JNX23" s="52"/>
      <c r="JNY23" s="52"/>
      <c r="JNZ23" s="52"/>
      <c r="JOA23" s="52"/>
      <c r="JOB23" s="52"/>
      <c r="JOC23" s="52"/>
      <c r="JOD23" s="52"/>
      <c r="JOE23" s="52"/>
      <c r="JOF23" s="52"/>
      <c r="JOG23" s="52"/>
      <c r="JOH23" s="52"/>
      <c r="JOI23" s="52"/>
      <c r="JOJ23" s="52"/>
      <c r="JOK23" s="52"/>
      <c r="JOL23" s="52"/>
      <c r="JOM23" s="52"/>
      <c r="JON23" s="52"/>
      <c r="JOO23" s="52"/>
      <c r="JOP23" s="52"/>
      <c r="JOQ23" s="52"/>
      <c r="JOR23" s="52"/>
      <c r="JOS23" s="52"/>
      <c r="JOT23" s="52"/>
      <c r="JOU23" s="52"/>
      <c r="JOV23" s="52"/>
      <c r="JOW23" s="52"/>
      <c r="JOX23" s="52"/>
      <c r="JOY23" s="52"/>
      <c r="JOZ23" s="52"/>
      <c r="JPA23" s="52"/>
      <c r="JPB23" s="52"/>
      <c r="JPC23" s="52"/>
      <c r="JPD23" s="52"/>
      <c r="JPE23" s="52"/>
      <c r="JPF23" s="52"/>
      <c r="JPG23" s="52"/>
      <c r="JPH23" s="52"/>
      <c r="JPI23" s="52"/>
      <c r="JPJ23" s="52"/>
      <c r="JPK23" s="52"/>
      <c r="JPL23" s="52"/>
      <c r="JPM23" s="52"/>
      <c r="JPN23" s="52"/>
      <c r="JPO23" s="52"/>
      <c r="JPP23" s="52"/>
      <c r="JPQ23" s="52"/>
      <c r="JPR23" s="52"/>
      <c r="JPS23" s="52"/>
      <c r="JPT23" s="52"/>
      <c r="JPU23" s="52"/>
      <c r="JPV23" s="52"/>
      <c r="JPW23" s="52"/>
      <c r="JPX23" s="52"/>
      <c r="JPY23" s="52"/>
      <c r="JPZ23" s="52"/>
      <c r="JQA23" s="52"/>
      <c r="JQB23" s="52"/>
      <c r="JQC23" s="52"/>
      <c r="JQD23" s="52"/>
      <c r="JQE23" s="52"/>
      <c r="JQF23" s="52"/>
      <c r="JQG23" s="52"/>
      <c r="JQH23" s="52"/>
      <c r="JQI23" s="52"/>
      <c r="JQJ23" s="52"/>
      <c r="JQK23" s="52"/>
      <c r="JQL23" s="52"/>
      <c r="JQM23" s="52"/>
      <c r="JQN23" s="52"/>
      <c r="JQO23" s="52"/>
      <c r="JQP23" s="52"/>
      <c r="JQQ23" s="52"/>
      <c r="JQR23" s="52"/>
      <c r="JQS23" s="52"/>
      <c r="JQT23" s="52"/>
      <c r="JQU23" s="52"/>
      <c r="JQV23" s="52"/>
      <c r="JQW23" s="52"/>
      <c r="JQX23" s="52"/>
      <c r="JQY23" s="52"/>
      <c r="JQZ23" s="52"/>
      <c r="JRA23" s="52"/>
      <c r="JRB23" s="52"/>
      <c r="JRC23" s="52"/>
      <c r="JRD23" s="52"/>
      <c r="JRE23" s="52"/>
      <c r="JRF23" s="52"/>
      <c r="JRG23" s="52"/>
      <c r="JRH23" s="52"/>
      <c r="JRI23" s="52"/>
      <c r="JRJ23" s="52"/>
      <c r="JRK23" s="52"/>
      <c r="JRL23" s="52"/>
      <c r="JRM23" s="52"/>
      <c r="JRN23" s="52"/>
      <c r="JRO23" s="52"/>
      <c r="JRP23" s="52"/>
      <c r="JRQ23" s="52"/>
      <c r="JRR23" s="52"/>
      <c r="JRS23" s="52"/>
      <c r="JRT23" s="52"/>
      <c r="JRU23" s="52"/>
      <c r="JRV23" s="52"/>
      <c r="JRW23" s="52"/>
      <c r="JRX23" s="52"/>
      <c r="JRY23" s="52"/>
      <c r="JRZ23" s="52"/>
      <c r="JSA23" s="52"/>
      <c r="JSB23" s="52"/>
      <c r="JSC23" s="52"/>
      <c r="JSD23" s="52"/>
      <c r="JSE23" s="52"/>
      <c r="JSF23" s="52"/>
      <c r="JSG23" s="52"/>
      <c r="JSH23" s="52"/>
      <c r="JSI23" s="52"/>
      <c r="JSJ23" s="52"/>
      <c r="JSK23" s="52"/>
      <c r="JSL23" s="52"/>
      <c r="JSM23" s="52"/>
      <c r="JSN23" s="52"/>
      <c r="JSO23" s="52"/>
      <c r="JSP23" s="52"/>
      <c r="JSQ23" s="52"/>
      <c r="JSR23" s="52"/>
      <c r="JSS23" s="52"/>
      <c r="JST23" s="52"/>
      <c r="JSU23" s="52"/>
      <c r="JSV23" s="52"/>
      <c r="JSW23" s="52"/>
      <c r="JSX23" s="52"/>
      <c r="JSY23" s="52"/>
      <c r="JSZ23" s="52"/>
      <c r="JTA23" s="52"/>
      <c r="JTB23" s="52"/>
      <c r="JTC23" s="52"/>
      <c r="JTD23" s="52"/>
      <c r="JTE23" s="52"/>
      <c r="JTF23" s="52"/>
      <c r="JTG23" s="52"/>
      <c r="JTH23" s="52"/>
      <c r="JTI23" s="52"/>
      <c r="JTJ23" s="52"/>
      <c r="JTK23" s="52"/>
      <c r="JTL23" s="52"/>
      <c r="JTM23" s="52"/>
      <c r="JTN23" s="52"/>
      <c r="JTO23" s="52"/>
      <c r="JTP23" s="52"/>
      <c r="JTQ23" s="52"/>
      <c r="JTR23" s="52"/>
      <c r="JTS23" s="52"/>
      <c r="JTT23" s="52"/>
      <c r="JTU23" s="52"/>
      <c r="JTV23" s="52"/>
      <c r="JTW23" s="52"/>
      <c r="JTX23" s="52"/>
      <c r="JTY23" s="52"/>
      <c r="JTZ23" s="52"/>
      <c r="JUA23" s="52"/>
      <c r="JUB23" s="52"/>
      <c r="JUC23" s="52"/>
      <c r="JUD23" s="52"/>
      <c r="JUE23" s="52"/>
      <c r="JUF23" s="52"/>
      <c r="JUG23" s="52"/>
      <c r="JUH23" s="52"/>
      <c r="JUI23" s="52"/>
      <c r="JUJ23" s="52"/>
      <c r="JUK23" s="52"/>
      <c r="JUL23" s="52"/>
      <c r="JUM23" s="52"/>
      <c r="JUN23" s="52"/>
      <c r="JUO23" s="52"/>
      <c r="JUP23" s="52"/>
      <c r="JUQ23" s="52"/>
      <c r="JUR23" s="52"/>
      <c r="JUS23" s="52"/>
      <c r="JUT23" s="52"/>
      <c r="JUU23" s="52"/>
      <c r="JUV23" s="52"/>
      <c r="JUW23" s="52"/>
      <c r="JUX23" s="52"/>
      <c r="JUY23" s="52"/>
      <c r="JUZ23" s="52"/>
      <c r="JVA23" s="52"/>
      <c r="JVB23" s="52"/>
      <c r="JVC23" s="52"/>
      <c r="JVD23" s="52"/>
      <c r="JVE23" s="52"/>
      <c r="JVF23" s="52"/>
      <c r="JVG23" s="52"/>
      <c r="JVH23" s="52"/>
      <c r="JVI23" s="52"/>
      <c r="JVJ23" s="52"/>
      <c r="JVK23" s="52"/>
      <c r="JVL23" s="52"/>
      <c r="JVM23" s="52"/>
      <c r="JVN23" s="52"/>
      <c r="JVO23" s="52"/>
      <c r="JVP23" s="52"/>
      <c r="JVQ23" s="52"/>
      <c r="JVR23" s="52"/>
      <c r="JVS23" s="52"/>
      <c r="JVT23" s="52"/>
      <c r="JVU23" s="52"/>
      <c r="JVV23" s="52"/>
      <c r="JVW23" s="52"/>
      <c r="JVX23" s="52"/>
      <c r="JVY23" s="52"/>
      <c r="JVZ23" s="52"/>
      <c r="JWA23" s="52"/>
      <c r="JWB23" s="52"/>
      <c r="JWC23" s="52"/>
      <c r="JWD23" s="52"/>
      <c r="JWE23" s="52"/>
      <c r="JWF23" s="52"/>
      <c r="JWG23" s="52"/>
      <c r="JWH23" s="52"/>
      <c r="JWI23" s="52"/>
      <c r="JWJ23" s="52"/>
      <c r="JWK23" s="52"/>
      <c r="JWL23" s="52"/>
      <c r="JWM23" s="52"/>
      <c r="JWN23" s="52"/>
      <c r="JWO23" s="52"/>
      <c r="JWP23" s="52"/>
      <c r="JWQ23" s="52"/>
      <c r="JWR23" s="52"/>
      <c r="JWS23" s="52"/>
      <c r="JWT23" s="52"/>
      <c r="JWU23" s="52"/>
      <c r="JWV23" s="52"/>
      <c r="JWW23" s="52"/>
      <c r="JWX23" s="52"/>
      <c r="JWY23" s="52"/>
      <c r="JWZ23" s="52"/>
      <c r="JXA23" s="52"/>
      <c r="JXB23" s="52"/>
      <c r="JXC23" s="52"/>
      <c r="JXD23" s="52"/>
      <c r="JXE23" s="52"/>
      <c r="JXF23" s="52"/>
      <c r="JXG23" s="52"/>
      <c r="JXH23" s="52"/>
      <c r="JXI23" s="52"/>
      <c r="JXJ23" s="52"/>
      <c r="JXK23" s="52"/>
      <c r="JXL23" s="52"/>
      <c r="JXM23" s="52"/>
      <c r="JXN23" s="52"/>
      <c r="JXO23" s="52"/>
      <c r="JXP23" s="52"/>
      <c r="JXQ23" s="52"/>
      <c r="JXR23" s="52"/>
      <c r="JXS23" s="52"/>
      <c r="JXT23" s="52"/>
      <c r="JXU23" s="52"/>
      <c r="JXV23" s="52"/>
      <c r="JXW23" s="52"/>
      <c r="JXX23" s="52"/>
      <c r="JXY23" s="52"/>
      <c r="JXZ23" s="52"/>
      <c r="JYA23" s="52"/>
      <c r="JYB23" s="52"/>
      <c r="JYC23" s="52"/>
      <c r="JYD23" s="52"/>
      <c r="JYE23" s="52"/>
      <c r="JYF23" s="52"/>
      <c r="JYG23" s="52"/>
      <c r="JYH23" s="52"/>
      <c r="JYI23" s="52"/>
      <c r="JYJ23" s="52"/>
      <c r="JYK23" s="52"/>
      <c r="JYL23" s="52"/>
      <c r="JYM23" s="52"/>
      <c r="JYN23" s="52"/>
      <c r="JYO23" s="52"/>
      <c r="JYP23" s="52"/>
      <c r="JYQ23" s="52"/>
      <c r="JYR23" s="52"/>
      <c r="JYS23" s="52"/>
      <c r="JYT23" s="52"/>
      <c r="JYU23" s="52"/>
      <c r="JYV23" s="52"/>
      <c r="JYW23" s="52"/>
      <c r="JYX23" s="52"/>
      <c r="JYY23" s="52"/>
      <c r="JYZ23" s="52"/>
      <c r="JZA23" s="52"/>
      <c r="JZB23" s="52"/>
      <c r="JZC23" s="52"/>
      <c r="JZD23" s="52"/>
      <c r="JZE23" s="52"/>
      <c r="JZF23" s="52"/>
      <c r="JZG23" s="52"/>
      <c r="JZH23" s="52"/>
      <c r="JZI23" s="52"/>
      <c r="JZJ23" s="52"/>
      <c r="JZK23" s="52"/>
      <c r="JZL23" s="52"/>
      <c r="JZM23" s="52"/>
      <c r="JZN23" s="52"/>
      <c r="JZO23" s="52"/>
      <c r="JZP23" s="52"/>
      <c r="JZQ23" s="52"/>
      <c r="JZR23" s="52"/>
      <c r="JZS23" s="52"/>
      <c r="JZT23" s="52"/>
      <c r="JZU23" s="52"/>
      <c r="JZV23" s="52"/>
      <c r="JZW23" s="52"/>
      <c r="JZX23" s="52"/>
      <c r="JZY23" s="52"/>
      <c r="JZZ23" s="52"/>
      <c r="KAA23" s="52"/>
      <c r="KAB23" s="52"/>
      <c r="KAC23" s="52"/>
      <c r="KAD23" s="52"/>
      <c r="KAE23" s="52"/>
      <c r="KAF23" s="52"/>
      <c r="KAG23" s="52"/>
      <c r="KAH23" s="52"/>
      <c r="KAI23" s="52"/>
      <c r="KAJ23" s="52"/>
      <c r="KAK23" s="52"/>
      <c r="KAL23" s="52"/>
      <c r="KAM23" s="52"/>
      <c r="KAN23" s="52"/>
      <c r="KAO23" s="52"/>
      <c r="KAP23" s="52"/>
      <c r="KAQ23" s="52"/>
      <c r="KAR23" s="52"/>
      <c r="KAS23" s="52"/>
      <c r="KAT23" s="52"/>
      <c r="KAU23" s="52"/>
      <c r="KAV23" s="52"/>
      <c r="KAW23" s="52"/>
      <c r="KAX23" s="52"/>
      <c r="KAY23" s="52"/>
      <c r="KAZ23" s="52"/>
      <c r="KBA23" s="52"/>
      <c r="KBB23" s="52"/>
      <c r="KBC23" s="52"/>
      <c r="KBD23" s="52"/>
      <c r="KBE23" s="52"/>
      <c r="KBF23" s="52"/>
      <c r="KBG23" s="52"/>
      <c r="KBH23" s="52"/>
      <c r="KBI23" s="52"/>
      <c r="KBJ23" s="52"/>
      <c r="KBK23" s="52"/>
      <c r="KBL23" s="52"/>
      <c r="KBM23" s="52"/>
      <c r="KBN23" s="52"/>
      <c r="KBO23" s="52"/>
      <c r="KBP23" s="52"/>
      <c r="KBQ23" s="52"/>
      <c r="KBR23" s="52"/>
      <c r="KBS23" s="52"/>
      <c r="KBT23" s="52"/>
      <c r="KBU23" s="52"/>
      <c r="KBV23" s="52"/>
      <c r="KBW23" s="52"/>
      <c r="KBX23" s="52"/>
      <c r="KBY23" s="52"/>
      <c r="KBZ23" s="52"/>
      <c r="KCA23" s="52"/>
      <c r="KCB23" s="52"/>
      <c r="KCC23" s="52"/>
      <c r="KCD23" s="52"/>
      <c r="KCE23" s="52"/>
      <c r="KCF23" s="52"/>
      <c r="KCG23" s="52"/>
      <c r="KCH23" s="52"/>
      <c r="KCI23" s="52"/>
      <c r="KCJ23" s="52"/>
      <c r="KCK23" s="52"/>
      <c r="KCL23" s="52"/>
      <c r="KCM23" s="52"/>
      <c r="KCN23" s="52"/>
      <c r="KCO23" s="52"/>
      <c r="KCP23" s="52"/>
      <c r="KCQ23" s="52"/>
      <c r="KCR23" s="52"/>
      <c r="KCS23" s="52"/>
      <c r="KCT23" s="52"/>
      <c r="KCU23" s="52"/>
      <c r="KCV23" s="52"/>
      <c r="KCW23" s="52"/>
      <c r="KCX23" s="52"/>
      <c r="KCY23" s="52"/>
      <c r="KCZ23" s="52"/>
      <c r="KDA23" s="52"/>
      <c r="KDB23" s="52"/>
      <c r="KDC23" s="52"/>
      <c r="KDD23" s="52"/>
      <c r="KDE23" s="52"/>
      <c r="KDF23" s="52"/>
      <c r="KDG23" s="52"/>
      <c r="KDH23" s="52"/>
      <c r="KDI23" s="52"/>
      <c r="KDJ23" s="52"/>
      <c r="KDK23" s="52"/>
      <c r="KDL23" s="52"/>
      <c r="KDM23" s="52"/>
      <c r="KDN23" s="52"/>
      <c r="KDO23" s="52"/>
      <c r="KDP23" s="52"/>
      <c r="KDQ23" s="52"/>
      <c r="KDR23" s="52"/>
      <c r="KDS23" s="52"/>
      <c r="KDT23" s="52"/>
      <c r="KDU23" s="52"/>
      <c r="KDV23" s="52"/>
      <c r="KDW23" s="52"/>
      <c r="KDX23" s="52"/>
      <c r="KDY23" s="52"/>
      <c r="KDZ23" s="52"/>
      <c r="KEA23" s="52"/>
      <c r="KEB23" s="52"/>
      <c r="KEC23" s="52"/>
      <c r="KED23" s="52"/>
      <c r="KEE23" s="52"/>
      <c r="KEF23" s="52"/>
      <c r="KEG23" s="52"/>
      <c r="KEH23" s="52"/>
      <c r="KEI23" s="52"/>
      <c r="KEJ23" s="52"/>
      <c r="KEK23" s="52"/>
      <c r="KEL23" s="52"/>
      <c r="KEM23" s="52"/>
      <c r="KEN23" s="52"/>
      <c r="KEO23" s="52"/>
      <c r="KEP23" s="52"/>
      <c r="KEQ23" s="52"/>
      <c r="KER23" s="52"/>
      <c r="KES23" s="52"/>
      <c r="KET23" s="52"/>
      <c r="KEU23" s="52"/>
      <c r="KEV23" s="52"/>
      <c r="KEW23" s="52"/>
      <c r="KEX23" s="52"/>
      <c r="KEY23" s="52"/>
      <c r="KEZ23" s="52"/>
      <c r="KFA23" s="52"/>
      <c r="KFB23" s="52"/>
      <c r="KFC23" s="52"/>
      <c r="KFD23" s="52"/>
      <c r="KFE23" s="52"/>
      <c r="KFF23" s="52"/>
      <c r="KFG23" s="52"/>
      <c r="KFH23" s="52"/>
      <c r="KFI23" s="52"/>
      <c r="KFJ23" s="52"/>
      <c r="KFK23" s="52"/>
      <c r="KFL23" s="52"/>
      <c r="KFM23" s="52"/>
      <c r="KFN23" s="52"/>
      <c r="KFO23" s="52"/>
      <c r="KFP23" s="52"/>
      <c r="KFQ23" s="52"/>
      <c r="KFR23" s="52"/>
      <c r="KFS23" s="52"/>
      <c r="KFT23" s="52"/>
      <c r="KFU23" s="52"/>
      <c r="KFV23" s="52"/>
      <c r="KFW23" s="52"/>
      <c r="KFX23" s="52"/>
      <c r="KFY23" s="52"/>
      <c r="KFZ23" s="52"/>
      <c r="KGA23" s="52"/>
      <c r="KGB23" s="52"/>
      <c r="KGC23" s="52"/>
      <c r="KGD23" s="52"/>
      <c r="KGE23" s="52"/>
      <c r="KGF23" s="52"/>
      <c r="KGG23" s="52"/>
      <c r="KGH23" s="52"/>
      <c r="KGI23" s="52"/>
      <c r="KGJ23" s="52"/>
      <c r="KGK23" s="52"/>
      <c r="KGL23" s="52"/>
      <c r="KGM23" s="52"/>
      <c r="KGN23" s="52"/>
      <c r="KGO23" s="52"/>
      <c r="KGP23" s="52"/>
      <c r="KGQ23" s="52"/>
      <c r="KGR23" s="52"/>
      <c r="KGS23" s="52"/>
      <c r="KGT23" s="52"/>
      <c r="KGU23" s="52"/>
      <c r="KGV23" s="52"/>
      <c r="KGW23" s="52"/>
      <c r="KGX23" s="52"/>
      <c r="KGY23" s="52"/>
      <c r="KGZ23" s="52"/>
      <c r="KHA23" s="52"/>
      <c r="KHB23" s="52"/>
      <c r="KHC23" s="52"/>
      <c r="KHD23" s="52"/>
      <c r="KHE23" s="52"/>
      <c r="KHF23" s="52"/>
      <c r="KHG23" s="52"/>
      <c r="KHH23" s="52"/>
      <c r="KHI23" s="52"/>
      <c r="KHJ23" s="52"/>
      <c r="KHK23" s="52"/>
      <c r="KHL23" s="52"/>
      <c r="KHM23" s="52"/>
      <c r="KHN23" s="52"/>
      <c r="KHO23" s="52"/>
      <c r="KHP23" s="52"/>
      <c r="KHQ23" s="52"/>
      <c r="KHR23" s="52"/>
      <c r="KHS23" s="52"/>
      <c r="KHT23" s="52"/>
      <c r="KHU23" s="52"/>
      <c r="KHV23" s="52"/>
      <c r="KHW23" s="52"/>
      <c r="KHX23" s="52"/>
      <c r="KHY23" s="52"/>
      <c r="KHZ23" s="52"/>
      <c r="KIA23" s="52"/>
      <c r="KIB23" s="52"/>
      <c r="KIC23" s="52"/>
      <c r="KID23" s="52"/>
      <c r="KIE23" s="52"/>
      <c r="KIF23" s="52"/>
      <c r="KIG23" s="52"/>
      <c r="KIH23" s="52"/>
      <c r="KII23" s="52"/>
      <c r="KIJ23" s="52"/>
      <c r="KIK23" s="52"/>
      <c r="KIL23" s="52"/>
      <c r="KIM23" s="52"/>
      <c r="KIN23" s="52"/>
      <c r="KIO23" s="52"/>
      <c r="KIP23" s="52"/>
      <c r="KIQ23" s="52"/>
      <c r="KIR23" s="52"/>
      <c r="KIS23" s="52"/>
      <c r="KIT23" s="52"/>
      <c r="KIU23" s="52"/>
      <c r="KIV23" s="52"/>
      <c r="KIW23" s="52"/>
      <c r="KIX23" s="52"/>
      <c r="KIY23" s="52"/>
      <c r="KIZ23" s="52"/>
      <c r="KJA23" s="52"/>
      <c r="KJB23" s="52"/>
      <c r="KJC23" s="52"/>
      <c r="KJD23" s="52"/>
      <c r="KJE23" s="52"/>
      <c r="KJF23" s="52"/>
      <c r="KJG23" s="52"/>
      <c r="KJH23" s="52"/>
      <c r="KJI23" s="52"/>
      <c r="KJJ23" s="52"/>
      <c r="KJK23" s="52"/>
      <c r="KJL23" s="52"/>
      <c r="KJM23" s="52"/>
      <c r="KJN23" s="52"/>
      <c r="KJO23" s="52"/>
      <c r="KJP23" s="52"/>
      <c r="KJQ23" s="52"/>
      <c r="KJR23" s="52"/>
      <c r="KJS23" s="52"/>
      <c r="KJT23" s="52"/>
      <c r="KJU23" s="52"/>
      <c r="KJV23" s="52"/>
      <c r="KJW23" s="52"/>
      <c r="KJX23" s="52"/>
      <c r="KJY23" s="52"/>
      <c r="KJZ23" s="52"/>
      <c r="KKA23" s="52"/>
      <c r="KKB23" s="52"/>
      <c r="KKC23" s="52"/>
      <c r="KKD23" s="52"/>
      <c r="KKE23" s="52"/>
      <c r="KKF23" s="52"/>
      <c r="KKG23" s="52"/>
      <c r="KKH23" s="52"/>
      <c r="KKI23" s="52"/>
      <c r="KKJ23" s="52"/>
      <c r="KKK23" s="52"/>
      <c r="KKL23" s="52"/>
      <c r="KKM23" s="52"/>
      <c r="KKN23" s="52"/>
      <c r="KKO23" s="52"/>
      <c r="KKP23" s="52"/>
      <c r="KKQ23" s="52"/>
      <c r="KKR23" s="52"/>
      <c r="KKS23" s="52"/>
      <c r="KKT23" s="52"/>
      <c r="KKU23" s="52"/>
      <c r="KKV23" s="52"/>
      <c r="KKW23" s="52"/>
      <c r="KKX23" s="52"/>
      <c r="KKY23" s="52"/>
      <c r="KKZ23" s="52"/>
      <c r="KLA23" s="52"/>
      <c r="KLB23" s="52"/>
      <c r="KLC23" s="52"/>
      <c r="KLD23" s="52"/>
      <c r="KLE23" s="52"/>
      <c r="KLF23" s="52"/>
      <c r="KLG23" s="52"/>
      <c r="KLH23" s="52"/>
      <c r="KLI23" s="52"/>
      <c r="KLJ23" s="52"/>
      <c r="KLK23" s="52"/>
      <c r="KLL23" s="52"/>
      <c r="KLM23" s="52"/>
      <c r="KLN23" s="52"/>
      <c r="KLO23" s="52"/>
      <c r="KLP23" s="52"/>
      <c r="KLQ23" s="52"/>
      <c r="KLR23" s="52"/>
      <c r="KLS23" s="52"/>
      <c r="KLT23" s="52"/>
      <c r="KLU23" s="52"/>
      <c r="KLV23" s="52"/>
      <c r="KLW23" s="52"/>
      <c r="KLX23" s="52"/>
      <c r="KLY23" s="52"/>
      <c r="KLZ23" s="52"/>
      <c r="KMA23" s="52"/>
      <c r="KMB23" s="52"/>
      <c r="KMC23" s="52"/>
      <c r="KMD23" s="52"/>
      <c r="KME23" s="52"/>
      <c r="KMF23" s="52"/>
      <c r="KMG23" s="52"/>
      <c r="KMH23" s="52"/>
      <c r="KMI23" s="52"/>
      <c r="KMJ23" s="52"/>
      <c r="KMK23" s="52"/>
      <c r="KML23" s="52"/>
      <c r="KMM23" s="52"/>
      <c r="KMN23" s="52"/>
      <c r="KMO23" s="52"/>
      <c r="KMP23" s="52"/>
      <c r="KMQ23" s="52"/>
      <c r="KMR23" s="52"/>
      <c r="KMS23" s="52"/>
      <c r="KMT23" s="52"/>
      <c r="KMU23" s="52"/>
      <c r="KMV23" s="52"/>
      <c r="KMW23" s="52"/>
      <c r="KMX23" s="52"/>
      <c r="KMY23" s="52"/>
      <c r="KMZ23" s="52"/>
      <c r="KNA23" s="52"/>
      <c r="KNB23" s="52"/>
      <c r="KNC23" s="52"/>
      <c r="KND23" s="52"/>
      <c r="KNE23" s="52"/>
      <c r="KNF23" s="52"/>
      <c r="KNG23" s="52"/>
      <c r="KNH23" s="52"/>
      <c r="KNI23" s="52"/>
      <c r="KNJ23" s="52"/>
      <c r="KNK23" s="52"/>
      <c r="KNL23" s="52"/>
      <c r="KNM23" s="52"/>
      <c r="KNN23" s="52"/>
      <c r="KNO23" s="52"/>
      <c r="KNP23" s="52"/>
      <c r="KNQ23" s="52"/>
      <c r="KNR23" s="52"/>
      <c r="KNS23" s="52"/>
      <c r="KNT23" s="52"/>
      <c r="KNU23" s="52"/>
      <c r="KNV23" s="52"/>
      <c r="KNW23" s="52"/>
      <c r="KNX23" s="52"/>
      <c r="KNY23" s="52"/>
      <c r="KNZ23" s="52"/>
      <c r="KOA23" s="52"/>
      <c r="KOB23" s="52"/>
      <c r="KOC23" s="52"/>
      <c r="KOD23" s="52"/>
      <c r="KOE23" s="52"/>
      <c r="KOF23" s="52"/>
      <c r="KOG23" s="52"/>
      <c r="KOH23" s="52"/>
      <c r="KOI23" s="52"/>
      <c r="KOJ23" s="52"/>
      <c r="KOK23" s="52"/>
      <c r="KOL23" s="52"/>
      <c r="KOM23" s="52"/>
      <c r="KON23" s="52"/>
      <c r="KOO23" s="52"/>
      <c r="KOP23" s="52"/>
      <c r="KOQ23" s="52"/>
      <c r="KOR23" s="52"/>
      <c r="KOS23" s="52"/>
      <c r="KOT23" s="52"/>
      <c r="KOU23" s="52"/>
      <c r="KOV23" s="52"/>
      <c r="KOW23" s="52"/>
      <c r="KOX23" s="52"/>
      <c r="KOY23" s="52"/>
      <c r="KOZ23" s="52"/>
      <c r="KPA23" s="52"/>
      <c r="KPB23" s="52"/>
      <c r="KPC23" s="52"/>
      <c r="KPD23" s="52"/>
      <c r="KPE23" s="52"/>
      <c r="KPF23" s="52"/>
      <c r="KPG23" s="52"/>
      <c r="KPH23" s="52"/>
      <c r="KPI23" s="52"/>
      <c r="KPJ23" s="52"/>
      <c r="KPK23" s="52"/>
      <c r="KPL23" s="52"/>
      <c r="KPM23" s="52"/>
      <c r="KPN23" s="52"/>
      <c r="KPO23" s="52"/>
      <c r="KPP23" s="52"/>
      <c r="KPQ23" s="52"/>
      <c r="KPR23" s="52"/>
      <c r="KPS23" s="52"/>
      <c r="KPT23" s="52"/>
      <c r="KPU23" s="52"/>
      <c r="KPV23" s="52"/>
      <c r="KPW23" s="52"/>
      <c r="KPX23" s="52"/>
      <c r="KPY23" s="52"/>
      <c r="KPZ23" s="52"/>
      <c r="KQA23" s="52"/>
      <c r="KQB23" s="52"/>
      <c r="KQC23" s="52"/>
      <c r="KQD23" s="52"/>
      <c r="KQE23" s="52"/>
      <c r="KQF23" s="52"/>
      <c r="KQG23" s="52"/>
      <c r="KQH23" s="52"/>
      <c r="KQI23" s="52"/>
      <c r="KQJ23" s="52"/>
      <c r="KQK23" s="52"/>
      <c r="KQL23" s="52"/>
      <c r="KQM23" s="52"/>
      <c r="KQN23" s="52"/>
      <c r="KQO23" s="52"/>
      <c r="KQP23" s="52"/>
      <c r="KQQ23" s="52"/>
      <c r="KQR23" s="52"/>
      <c r="KQS23" s="52"/>
      <c r="KQT23" s="52"/>
      <c r="KQU23" s="52"/>
      <c r="KQV23" s="52"/>
      <c r="KQW23" s="52"/>
      <c r="KQX23" s="52"/>
      <c r="KQY23" s="52"/>
      <c r="KQZ23" s="52"/>
      <c r="KRA23" s="52"/>
      <c r="KRB23" s="52"/>
      <c r="KRC23" s="52"/>
      <c r="KRD23" s="52"/>
      <c r="KRE23" s="52"/>
      <c r="KRF23" s="52"/>
      <c r="KRG23" s="52"/>
      <c r="KRH23" s="52"/>
      <c r="KRI23" s="52"/>
      <c r="KRJ23" s="52"/>
      <c r="KRK23" s="52"/>
      <c r="KRL23" s="52"/>
      <c r="KRM23" s="52"/>
      <c r="KRN23" s="52"/>
      <c r="KRO23" s="52"/>
      <c r="KRP23" s="52"/>
      <c r="KRQ23" s="52"/>
      <c r="KRR23" s="52"/>
      <c r="KRS23" s="52"/>
      <c r="KRT23" s="52"/>
      <c r="KRU23" s="52"/>
      <c r="KRV23" s="52"/>
      <c r="KRW23" s="52"/>
      <c r="KRX23" s="52"/>
      <c r="KRY23" s="52"/>
      <c r="KRZ23" s="52"/>
      <c r="KSA23" s="52"/>
      <c r="KSB23" s="52"/>
      <c r="KSC23" s="52"/>
      <c r="KSD23" s="52"/>
      <c r="KSE23" s="52"/>
      <c r="KSF23" s="52"/>
      <c r="KSG23" s="52"/>
      <c r="KSH23" s="52"/>
      <c r="KSI23" s="52"/>
      <c r="KSJ23" s="52"/>
      <c r="KSK23" s="52"/>
      <c r="KSL23" s="52"/>
      <c r="KSM23" s="52"/>
      <c r="KSN23" s="52"/>
      <c r="KSO23" s="52"/>
      <c r="KSP23" s="52"/>
      <c r="KSQ23" s="52"/>
      <c r="KSR23" s="52"/>
      <c r="KSS23" s="52"/>
      <c r="KST23" s="52"/>
      <c r="KSU23" s="52"/>
      <c r="KSV23" s="52"/>
      <c r="KSW23" s="52"/>
      <c r="KSX23" s="52"/>
      <c r="KSY23" s="52"/>
      <c r="KSZ23" s="52"/>
      <c r="KTA23" s="52"/>
      <c r="KTB23" s="52"/>
      <c r="KTC23" s="52"/>
      <c r="KTD23" s="52"/>
      <c r="KTE23" s="52"/>
      <c r="KTF23" s="52"/>
      <c r="KTG23" s="52"/>
      <c r="KTH23" s="52"/>
      <c r="KTI23" s="52"/>
      <c r="KTJ23" s="52"/>
      <c r="KTK23" s="52"/>
      <c r="KTL23" s="52"/>
      <c r="KTM23" s="52"/>
      <c r="KTN23" s="52"/>
      <c r="KTO23" s="52"/>
      <c r="KTP23" s="52"/>
      <c r="KTQ23" s="52"/>
      <c r="KTR23" s="52"/>
      <c r="KTS23" s="52"/>
      <c r="KTT23" s="52"/>
      <c r="KTU23" s="52"/>
      <c r="KTV23" s="52"/>
      <c r="KTW23" s="52"/>
      <c r="KTX23" s="52"/>
      <c r="KTY23" s="52"/>
      <c r="KTZ23" s="52"/>
      <c r="KUA23" s="52"/>
      <c r="KUB23" s="52"/>
      <c r="KUC23" s="52"/>
      <c r="KUD23" s="52"/>
      <c r="KUE23" s="52"/>
      <c r="KUF23" s="52"/>
      <c r="KUG23" s="52"/>
      <c r="KUH23" s="52"/>
      <c r="KUI23" s="52"/>
      <c r="KUJ23" s="52"/>
      <c r="KUK23" s="52"/>
      <c r="KUL23" s="52"/>
      <c r="KUM23" s="52"/>
      <c r="KUN23" s="52"/>
      <c r="KUO23" s="52"/>
      <c r="KUP23" s="52"/>
      <c r="KUQ23" s="52"/>
      <c r="KUR23" s="52"/>
      <c r="KUS23" s="52"/>
      <c r="KUT23" s="52"/>
      <c r="KUU23" s="52"/>
      <c r="KUV23" s="52"/>
      <c r="KUW23" s="52"/>
      <c r="KUX23" s="52"/>
      <c r="KUY23" s="52"/>
      <c r="KUZ23" s="52"/>
      <c r="KVA23" s="52"/>
      <c r="KVB23" s="52"/>
      <c r="KVC23" s="52"/>
      <c r="KVD23" s="52"/>
      <c r="KVE23" s="52"/>
      <c r="KVF23" s="52"/>
      <c r="KVG23" s="52"/>
      <c r="KVH23" s="52"/>
      <c r="KVI23" s="52"/>
      <c r="KVJ23" s="52"/>
      <c r="KVK23" s="52"/>
      <c r="KVL23" s="52"/>
      <c r="KVM23" s="52"/>
      <c r="KVN23" s="52"/>
      <c r="KVO23" s="52"/>
      <c r="KVP23" s="52"/>
      <c r="KVQ23" s="52"/>
      <c r="KVR23" s="52"/>
      <c r="KVS23" s="52"/>
      <c r="KVT23" s="52"/>
      <c r="KVU23" s="52"/>
      <c r="KVV23" s="52"/>
      <c r="KVW23" s="52"/>
      <c r="KVX23" s="52"/>
      <c r="KVY23" s="52"/>
      <c r="KVZ23" s="52"/>
      <c r="KWA23" s="52"/>
      <c r="KWB23" s="52"/>
      <c r="KWC23" s="52"/>
      <c r="KWD23" s="52"/>
      <c r="KWE23" s="52"/>
      <c r="KWF23" s="52"/>
      <c r="KWG23" s="52"/>
      <c r="KWH23" s="52"/>
      <c r="KWI23" s="52"/>
      <c r="KWJ23" s="52"/>
      <c r="KWK23" s="52"/>
      <c r="KWL23" s="52"/>
      <c r="KWM23" s="52"/>
      <c r="KWN23" s="52"/>
      <c r="KWO23" s="52"/>
      <c r="KWP23" s="52"/>
      <c r="KWQ23" s="52"/>
      <c r="KWR23" s="52"/>
      <c r="KWS23" s="52"/>
      <c r="KWT23" s="52"/>
      <c r="KWU23" s="52"/>
      <c r="KWV23" s="52"/>
      <c r="KWW23" s="52"/>
      <c r="KWX23" s="52"/>
      <c r="KWY23" s="52"/>
      <c r="KWZ23" s="52"/>
      <c r="KXA23" s="52"/>
      <c r="KXB23" s="52"/>
      <c r="KXC23" s="52"/>
      <c r="KXD23" s="52"/>
      <c r="KXE23" s="52"/>
      <c r="KXF23" s="52"/>
      <c r="KXG23" s="52"/>
      <c r="KXH23" s="52"/>
      <c r="KXI23" s="52"/>
      <c r="KXJ23" s="52"/>
      <c r="KXK23" s="52"/>
      <c r="KXL23" s="52"/>
      <c r="KXM23" s="52"/>
      <c r="KXN23" s="52"/>
      <c r="KXO23" s="52"/>
      <c r="KXP23" s="52"/>
      <c r="KXQ23" s="52"/>
      <c r="KXR23" s="52"/>
      <c r="KXS23" s="52"/>
      <c r="KXT23" s="52"/>
      <c r="KXU23" s="52"/>
      <c r="KXV23" s="52"/>
      <c r="KXW23" s="52"/>
      <c r="KXX23" s="52"/>
      <c r="KXY23" s="52"/>
      <c r="KXZ23" s="52"/>
      <c r="KYA23" s="52"/>
      <c r="KYB23" s="52"/>
      <c r="KYC23" s="52"/>
      <c r="KYD23" s="52"/>
      <c r="KYE23" s="52"/>
      <c r="KYF23" s="52"/>
      <c r="KYG23" s="52"/>
      <c r="KYH23" s="52"/>
      <c r="KYI23" s="52"/>
      <c r="KYJ23" s="52"/>
      <c r="KYK23" s="52"/>
      <c r="KYL23" s="52"/>
      <c r="KYM23" s="52"/>
      <c r="KYN23" s="52"/>
      <c r="KYO23" s="52"/>
      <c r="KYP23" s="52"/>
      <c r="KYQ23" s="52"/>
      <c r="KYR23" s="52"/>
      <c r="KYS23" s="52"/>
      <c r="KYT23" s="52"/>
      <c r="KYU23" s="52"/>
      <c r="KYV23" s="52"/>
      <c r="KYW23" s="52"/>
      <c r="KYX23" s="52"/>
      <c r="KYY23" s="52"/>
      <c r="KYZ23" s="52"/>
      <c r="KZA23" s="52"/>
      <c r="KZB23" s="52"/>
      <c r="KZC23" s="52"/>
      <c r="KZD23" s="52"/>
      <c r="KZE23" s="52"/>
      <c r="KZF23" s="52"/>
      <c r="KZG23" s="52"/>
      <c r="KZH23" s="52"/>
      <c r="KZI23" s="52"/>
      <c r="KZJ23" s="52"/>
      <c r="KZK23" s="52"/>
      <c r="KZL23" s="52"/>
      <c r="KZM23" s="52"/>
      <c r="KZN23" s="52"/>
      <c r="KZO23" s="52"/>
      <c r="KZP23" s="52"/>
      <c r="KZQ23" s="52"/>
      <c r="KZR23" s="52"/>
      <c r="KZS23" s="52"/>
      <c r="KZT23" s="52"/>
      <c r="KZU23" s="52"/>
      <c r="KZV23" s="52"/>
      <c r="KZW23" s="52"/>
      <c r="KZX23" s="52"/>
      <c r="KZY23" s="52"/>
      <c r="KZZ23" s="52"/>
      <c r="LAA23" s="52"/>
      <c r="LAB23" s="52"/>
      <c r="LAC23" s="52"/>
      <c r="LAD23" s="52"/>
      <c r="LAE23" s="52"/>
      <c r="LAF23" s="52"/>
      <c r="LAG23" s="52"/>
      <c r="LAH23" s="52"/>
      <c r="LAI23" s="52"/>
      <c r="LAJ23" s="52"/>
      <c r="LAK23" s="52"/>
      <c r="LAL23" s="52"/>
      <c r="LAM23" s="52"/>
      <c r="LAN23" s="52"/>
      <c r="LAO23" s="52"/>
      <c r="LAP23" s="52"/>
      <c r="LAQ23" s="52"/>
      <c r="LAR23" s="52"/>
      <c r="LAS23" s="52"/>
      <c r="LAT23" s="52"/>
      <c r="LAU23" s="52"/>
      <c r="LAV23" s="52"/>
      <c r="LAW23" s="52"/>
      <c r="LAX23" s="52"/>
      <c r="LAY23" s="52"/>
      <c r="LAZ23" s="52"/>
      <c r="LBA23" s="52"/>
      <c r="LBB23" s="52"/>
      <c r="LBC23" s="52"/>
      <c r="LBD23" s="52"/>
      <c r="LBE23" s="52"/>
      <c r="LBF23" s="52"/>
      <c r="LBG23" s="52"/>
      <c r="LBH23" s="52"/>
      <c r="LBI23" s="52"/>
      <c r="LBJ23" s="52"/>
      <c r="LBK23" s="52"/>
      <c r="LBL23" s="52"/>
      <c r="LBM23" s="52"/>
      <c r="LBN23" s="52"/>
      <c r="LBO23" s="52"/>
      <c r="LBP23" s="52"/>
      <c r="LBQ23" s="52"/>
      <c r="LBR23" s="52"/>
      <c r="LBS23" s="52"/>
      <c r="LBT23" s="52"/>
      <c r="LBU23" s="52"/>
      <c r="LBV23" s="52"/>
      <c r="LBW23" s="52"/>
      <c r="LBX23" s="52"/>
      <c r="LBY23" s="52"/>
      <c r="LBZ23" s="52"/>
      <c r="LCA23" s="52"/>
      <c r="LCB23" s="52"/>
      <c r="LCC23" s="52"/>
      <c r="LCD23" s="52"/>
      <c r="LCE23" s="52"/>
      <c r="LCF23" s="52"/>
      <c r="LCG23" s="52"/>
      <c r="LCH23" s="52"/>
      <c r="LCI23" s="52"/>
      <c r="LCJ23" s="52"/>
      <c r="LCK23" s="52"/>
      <c r="LCL23" s="52"/>
      <c r="LCM23" s="52"/>
      <c r="LCN23" s="52"/>
      <c r="LCO23" s="52"/>
      <c r="LCP23" s="52"/>
      <c r="LCQ23" s="52"/>
      <c r="LCR23" s="52"/>
      <c r="LCS23" s="52"/>
      <c r="LCT23" s="52"/>
      <c r="LCU23" s="52"/>
      <c r="LCV23" s="52"/>
      <c r="LCW23" s="52"/>
      <c r="LCX23" s="52"/>
      <c r="LCY23" s="52"/>
      <c r="LCZ23" s="52"/>
      <c r="LDA23" s="52"/>
      <c r="LDB23" s="52"/>
      <c r="LDC23" s="52"/>
      <c r="LDD23" s="52"/>
      <c r="LDE23" s="52"/>
      <c r="LDF23" s="52"/>
      <c r="LDG23" s="52"/>
      <c r="LDH23" s="52"/>
      <c r="LDI23" s="52"/>
      <c r="LDJ23" s="52"/>
      <c r="LDK23" s="52"/>
      <c r="LDL23" s="52"/>
      <c r="LDM23" s="52"/>
      <c r="LDN23" s="52"/>
      <c r="LDO23" s="52"/>
      <c r="LDP23" s="52"/>
      <c r="LDQ23" s="52"/>
      <c r="LDR23" s="52"/>
      <c r="LDS23" s="52"/>
      <c r="LDT23" s="52"/>
      <c r="LDU23" s="52"/>
      <c r="LDV23" s="52"/>
      <c r="LDW23" s="52"/>
      <c r="LDX23" s="52"/>
      <c r="LDY23" s="52"/>
      <c r="LDZ23" s="52"/>
      <c r="LEA23" s="52"/>
      <c r="LEB23" s="52"/>
      <c r="LEC23" s="52"/>
      <c r="LED23" s="52"/>
      <c r="LEE23" s="52"/>
      <c r="LEF23" s="52"/>
      <c r="LEG23" s="52"/>
      <c r="LEH23" s="52"/>
      <c r="LEI23" s="52"/>
      <c r="LEJ23" s="52"/>
      <c r="LEK23" s="52"/>
      <c r="LEL23" s="52"/>
      <c r="LEM23" s="52"/>
      <c r="LEN23" s="52"/>
      <c r="LEO23" s="52"/>
      <c r="LEP23" s="52"/>
      <c r="LEQ23" s="52"/>
      <c r="LER23" s="52"/>
      <c r="LES23" s="52"/>
      <c r="LET23" s="52"/>
      <c r="LEU23" s="52"/>
      <c r="LEV23" s="52"/>
      <c r="LEW23" s="52"/>
      <c r="LEX23" s="52"/>
      <c r="LEY23" s="52"/>
      <c r="LEZ23" s="52"/>
      <c r="LFA23" s="52"/>
      <c r="LFB23" s="52"/>
      <c r="LFC23" s="52"/>
      <c r="LFD23" s="52"/>
      <c r="LFE23" s="52"/>
      <c r="LFF23" s="52"/>
      <c r="LFG23" s="52"/>
      <c r="LFH23" s="52"/>
      <c r="LFI23" s="52"/>
      <c r="LFJ23" s="52"/>
      <c r="LFK23" s="52"/>
      <c r="LFL23" s="52"/>
      <c r="LFM23" s="52"/>
      <c r="LFN23" s="52"/>
      <c r="LFO23" s="52"/>
      <c r="LFP23" s="52"/>
      <c r="LFQ23" s="52"/>
      <c r="LFR23" s="52"/>
      <c r="LFS23" s="52"/>
      <c r="LFT23" s="52"/>
      <c r="LFU23" s="52"/>
      <c r="LFV23" s="52"/>
      <c r="LFW23" s="52"/>
      <c r="LFX23" s="52"/>
      <c r="LFY23" s="52"/>
      <c r="LFZ23" s="52"/>
      <c r="LGA23" s="52"/>
      <c r="LGB23" s="52"/>
      <c r="LGC23" s="52"/>
      <c r="LGD23" s="52"/>
      <c r="LGE23" s="52"/>
      <c r="LGF23" s="52"/>
      <c r="LGG23" s="52"/>
      <c r="LGH23" s="52"/>
      <c r="LGI23" s="52"/>
      <c r="LGJ23" s="52"/>
      <c r="LGK23" s="52"/>
      <c r="LGL23" s="52"/>
      <c r="LGM23" s="52"/>
      <c r="LGN23" s="52"/>
      <c r="LGO23" s="52"/>
      <c r="LGP23" s="52"/>
      <c r="LGQ23" s="52"/>
      <c r="LGR23" s="52"/>
      <c r="LGS23" s="52"/>
      <c r="LGT23" s="52"/>
      <c r="LGU23" s="52"/>
      <c r="LGV23" s="52"/>
      <c r="LGW23" s="52"/>
      <c r="LGX23" s="52"/>
      <c r="LGY23" s="52"/>
      <c r="LGZ23" s="52"/>
      <c r="LHA23" s="52"/>
      <c r="LHB23" s="52"/>
      <c r="LHC23" s="52"/>
      <c r="LHD23" s="52"/>
      <c r="LHE23" s="52"/>
      <c r="LHF23" s="52"/>
      <c r="LHG23" s="52"/>
      <c r="LHH23" s="52"/>
      <c r="LHI23" s="52"/>
      <c r="LHJ23" s="52"/>
      <c r="LHK23" s="52"/>
      <c r="LHL23" s="52"/>
      <c r="LHM23" s="52"/>
      <c r="LHN23" s="52"/>
      <c r="LHO23" s="52"/>
      <c r="LHP23" s="52"/>
      <c r="LHQ23" s="52"/>
      <c r="LHR23" s="52"/>
      <c r="LHS23" s="52"/>
      <c r="LHT23" s="52"/>
      <c r="LHU23" s="52"/>
      <c r="LHV23" s="52"/>
      <c r="LHW23" s="52"/>
      <c r="LHX23" s="52"/>
      <c r="LHY23" s="52"/>
      <c r="LHZ23" s="52"/>
      <c r="LIA23" s="52"/>
      <c r="LIB23" s="52"/>
      <c r="LIC23" s="52"/>
      <c r="LID23" s="52"/>
      <c r="LIE23" s="52"/>
      <c r="LIF23" s="52"/>
      <c r="LIG23" s="52"/>
      <c r="LIH23" s="52"/>
      <c r="LII23" s="52"/>
      <c r="LIJ23" s="52"/>
      <c r="LIK23" s="52"/>
      <c r="LIL23" s="52"/>
      <c r="LIM23" s="52"/>
      <c r="LIN23" s="52"/>
      <c r="LIO23" s="52"/>
      <c r="LIP23" s="52"/>
      <c r="LIQ23" s="52"/>
      <c r="LIR23" s="52"/>
      <c r="LIS23" s="52"/>
      <c r="LIT23" s="52"/>
      <c r="LIU23" s="52"/>
      <c r="LIV23" s="52"/>
      <c r="LIW23" s="52"/>
      <c r="LIX23" s="52"/>
      <c r="LIY23" s="52"/>
      <c r="LIZ23" s="52"/>
      <c r="LJA23" s="52"/>
      <c r="LJB23" s="52"/>
      <c r="LJC23" s="52"/>
      <c r="LJD23" s="52"/>
      <c r="LJE23" s="52"/>
      <c r="LJF23" s="52"/>
      <c r="LJG23" s="52"/>
      <c r="LJH23" s="52"/>
      <c r="LJI23" s="52"/>
      <c r="LJJ23" s="52"/>
      <c r="LJK23" s="52"/>
      <c r="LJL23" s="52"/>
      <c r="LJM23" s="52"/>
      <c r="LJN23" s="52"/>
      <c r="LJO23" s="52"/>
      <c r="LJP23" s="52"/>
      <c r="LJQ23" s="52"/>
      <c r="LJR23" s="52"/>
      <c r="LJS23" s="52"/>
      <c r="LJT23" s="52"/>
      <c r="LJU23" s="52"/>
      <c r="LJV23" s="52"/>
      <c r="LJW23" s="52"/>
      <c r="LJX23" s="52"/>
      <c r="LJY23" s="52"/>
      <c r="LJZ23" s="52"/>
      <c r="LKA23" s="52"/>
      <c r="LKB23" s="52"/>
      <c r="LKC23" s="52"/>
      <c r="LKD23" s="52"/>
      <c r="LKE23" s="52"/>
      <c r="LKF23" s="52"/>
      <c r="LKG23" s="52"/>
      <c r="LKH23" s="52"/>
      <c r="LKI23" s="52"/>
      <c r="LKJ23" s="52"/>
      <c r="LKK23" s="52"/>
      <c r="LKL23" s="52"/>
      <c r="LKM23" s="52"/>
      <c r="LKN23" s="52"/>
      <c r="LKO23" s="52"/>
      <c r="LKP23" s="52"/>
      <c r="LKQ23" s="52"/>
      <c r="LKR23" s="52"/>
      <c r="LKS23" s="52"/>
      <c r="LKT23" s="52"/>
      <c r="LKU23" s="52"/>
      <c r="LKV23" s="52"/>
      <c r="LKW23" s="52"/>
      <c r="LKX23" s="52"/>
      <c r="LKY23" s="52"/>
      <c r="LKZ23" s="52"/>
      <c r="LLA23" s="52"/>
      <c r="LLB23" s="52"/>
      <c r="LLC23" s="52"/>
      <c r="LLD23" s="52"/>
      <c r="LLE23" s="52"/>
      <c r="LLF23" s="52"/>
      <c r="LLG23" s="52"/>
      <c r="LLH23" s="52"/>
      <c r="LLI23" s="52"/>
      <c r="LLJ23" s="52"/>
      <c r="LLK23" s="52"/>
      <c r="LLL23" s="52"/>
      <c r="LLM23" s="52"/>
      <c r="LLN23" s="52"/>
      <c r="LLO23" s="52"/>
      <c r="LLP23" s="52"/>
      <c r="LLQ23" s="52"/>
      <c r="LLR23" s="52"/>
      <c r="LLS23" s="52"/>
      <c r="LLT23" s="52"/>
      <c r="LLU23" s="52"/>
      <c r="LLV23" s="52"/>
      <c r="LLW23" s="52"/>
      <c r="LLX23" s="52"/>
      <c r="LLY23" s="52"/>
      <c r="LLZ23" s="52"/>
      <c r="LMA23" s="52"/>
      <c r="LMB23" s="52"/>
      <c r="LMC23" s="52"/>
      <c r="LMD23" s="52"/>
      <c r="LME23" s="52"/>
      <c r="LMF23" s="52"/>
      <c r="LMG23" s="52"/>
      <c r="LMH23" s="52"/>
      <c r="LMI23" s="52"/>
      <c r="LMJ23" s="52"/>
      <c r="LMK23" s="52"/>
      <c r="LML23" s="52"/>
      <c r="LMM23" s="52"/>
      <c r="LMN23" s="52"/>
      <c r="LMO23" s="52"/>
      <c r="LMP23" s="52"/>
      <c r="LMQ23" s="52"/>
      <c r="LMR23" s="52"/>
      <c r="LMS23" s="52"/>
      <c r="LMT23" s="52"/>
      <c r="LMU23" s="52"/>
      <c r="LMV23" s="52"/>
      <c r="LMW23" s="52"/>
      <c r="LMX23" s="52"/>
      <c r="LMY23" s="52"/>
      <c r="LMZ23" s="52"/>
      <c r="LNA23" s="52"/>
      <c r="LNB23" s="52"/>
      <c r="LNC23" s="52"/>
      <c r="LND23" s="52"/>
      <c r="LNE23" s="52"/>
      <c r="LNF23" s="52"/>
      <c r="LNG23" s="52"/>
      <c r="LNH23" s="52"/>
      <c r="LNI23" s="52"/>
      <c r="LNJ23" s="52"/>
      <c r="LNK23" s="52"/>
      <c r="LNL23" s="52"/>
      <c r="LNM23" s="52"/>
      <c r="LNN23" s="52"/>
      <c r="LNO23" s="52"/>
      <c r="LNP23" s="52"/>
      <c r="LNQ23" s="52"/>
      <c r="LNR23" s="52"/>
      <c r="LNS23" s="52"/>
      <c r="LNT23" s="52"/>
      <c r="LNU23" s="52"/>
      <c r="LNV23" s="52"/>
      <c r="LNW23" s="52"/>
      <c r="LNX23" s="52"/>
      <c r="LNY23" s="52"/>
      <c r="LNZ23" s="52"/>
      <c r="LOA23" s="52"/>
      <c r="LOB23" s="52"/>
      <c r="LOC23" s="52"/>
      <c r="LOD23" s="52"/>
      <c r="LOE23" s="52"/>
      <c r="LOF23" s="52"/>
      <c r="LOG23" s="52"/>
      <c r="LOH23" s="52"/>
      <c r="LOI23" s="52"/>
      <c r="LOJ23" s="52"/>
      <c r="LOK23" s="52"/>
      <c r="LOL23" s="52"/>
      <c r="LOM23" s="52"/>
      <c r="LON23" s="52"/>
      <c r="LOO23" s="52"/>
      <c r="LOP23" s="52"/>
      <c r="LOQ23" s="52"/>
      <c r="LOR23" s="52"/>
      <c r="LOS23" s="52"/>
      <c r="LOT23" s="52"/>
      <c r="LOU23" s="52"/>
      <c r="LOV23" s="52"/>
      <c r="LOW23" s="52"/>
      <c r="LOX23" s="52"/>
      <c r="LOY23" s="52"/>
      <c r="LOZ23" s="52"/>
      <c r="LPA23" s="52"/>
      <c r="LPB23" s="52"/>
      <c r="LPC23" s="52"/>
      <c r="LPD23" s="52"/>
      <c r="LPE23" s="52"/>
      <c r="LPF23" s="52"/>
      <c r="LPG23" s="52"/>
      <c r="LPH23" s="52"/>
      <c r="LPI23" s="52"/>
      <c r="LPJ23" s="52"/>
      <c r="LPK23" s="52"/>
      <c r="LPL23" s="52"/>
      <c r="LPM23" s="52"/>
      <c r="LPN23" s="52"/>
      <c r="LPO23" s="52"/>
      <c r="LPP23" s="52"/>
      <c r="LPQ23" s="52"/>
      <c r="LPR23" s="52"/>
      <c r="LPS23" s="52"/>
      <c r="LPT23" s="52"/>
      <c r="LPU23" s="52"/>
      <c r="LPV23" s="52"/>
      <c r="LPW23" s="52"/>
      <c r="LPX23" s="52"/>
      <c r="LPY23" s="52"/>
      <c r="LPZ23" s="52"/>
      <c r="LQA23" s="52"/>
      <c r="LQB23" s="52"/>
      <c r="LQC23" s="52"/>
      <c r="LQD23" s="52"/>
      <c r="LQE23" s="52"/>
      <c r="LQF23" s="52"/>
      <c r="LQG23" s="52"/>
      <c r="LQH23" s="52"/>
      <c r="LQI23" s="52"/>
      <c r="LQJ23" s="52"/>
      <c r="LQK23" s="52"/>
      <c r="LQL23" s="52"/>
      <c r="LQM23" s="52"/>
      <c r="LQN23" s="52"/>
      <c r="LQO23" s="52"/>
      <c r="LQP23" s="52"/>
      <c r="LQQ23" s="52"/>
      <c r="LQR23" s="52"/>
      <c r="LQS23" s="52"/>
      <c r="LQT23" s="52"/>
      <c r="LQU23" s="52"/>
      <c r="LQV23" s="52"/>
      <c r="LQW23" s="52"/>
      <c r="LQX23" s="52"/>
      <c r="LQY23" s="52"/>
      <c r="LQZ23" s="52"/>
      <c r="LRA23" s="52"/>
      <c r="LRB23" s="52"/>
      <c r="LRC23" s="52"/>
      <c r="LRD23" s="52"/>
      <c r="LRE23" s="52"/>
      <c r="LRF23" s="52"/>
      <c r="LRG23" s="52"/>
      <c r="LRH23" s="52"/>
      <c r="LRI23" s="52"/>
      <c r="LRJ23" s="52"/>
      <c r="LRK23" s="52"/>
      <c r="LRL23" s="52"/>
      <c r="LRM23" s="52"/>
      <c r="LRN23" s="52"/>
      <c r="LRO23" s="52"/>
      <c r="LRP23" s="52"/>
      <c r="LRQ23" s="52"/>
      <c r="LRR23" s="52"/>
      <c r="LRS23" s="52"/>
      <c r="LRT23" s="52"/>
      <c r="LRU23" s="52"/>
      <c r="LRV23" s="52"/>
      <c r="LRW23" s="52"/>
      <c r="LRX23" s="52"/>
      <c r="LRY23" s="52"/>
      <c r="LRZ23" s="52"/>
      <c r="LSA23" s="52"/>
      <c r="LSB23" s="52"/>
      <c r="LSC23" s="52"/>
      <c r="LSD23" s="52"/>
      <c r="LSE23" s="52"/>
      <c r="LSF23" s="52"/>
      <c r="LSG23" s="52"/>
      <c r="LSH23" s="52"/>
      <c r="LSI23" s="52"/>
      <c r="LSJ23" s="52"/>
      <c r="LSK23" s="52"/>
      <c r="LSL23" s="52"/>
      <c r="LSM23" s="52"/>
      <c r="LSN23" s="52"/>
      <c r="LSO23" s="52"/>
      <c r="LSP23" s="52"/>
      <c r="LSQ23" s="52"/>
      <c r="LSR23" s="52"/>
      <c r="LSS23" s="52"/>
      <c r="LST23" s="52"/>
      <c r="LSU23" s="52"/>
      <c r="LSV23" s="52"/>
      <c r="LSW23" s="52"/>
      <c r="LSX23" s="52"/>
      <c r="LSY23" s="52"/>
      <c r="LSZ23" s="52"/>
      <c r="LTA23" s="52"/>
      <c r="LTB23" s="52"/>
      <c r="LTC23" s="52"/>
      <c r="LTD23" s="52"/>
      <c r="LTE23" s="52"/>
      <c r="LTF23" s="52"/>
      <c r="LTG23" s="52"/>
      <c r="LTH23" s="52"/>
      <c r="LTI23" s="52"/>
      <c r="LTJ23" s="52"/>
      <c r="LTK23" s="52"/>
      <c r="LTL23" s="52"/>
      <c r="LTM23" s="52"/>
      <c r="LTN23" s="52"/>
      <c r="LTO23" s="52"/>
      <c r="LTP23" s="52"/>
      <c r="LTQ23" s="52"/>
      <c r="LTR23" s="52"/>
      <c r="LTS23" s="52"/>
      <c r="LTT23" s="52"/>
      <c r="LTU23" s="52"/>
      <c r="LTV23" s="52"/>
      <c r="LTW23" s="52"/>
      <c r="LTX23" s="52"/>
      <c r="LTY23" s="52"/>
      <c r="LTZ23" s="52"/>
      <c r="LUA23" s="52"/>
      <c r="LUB23" s="52"/>
      <c r="LUC23" s="52"/>
      <c r="LUD23" s="52"/>
      <c r="LUE23" s="52"/>
      <c r="LUF23" s="52"/>
      <c r="LUG23" s="52"/>
      <c r="LUH23" s="52"/>
      <c r="LUI23" s="52"/>
      <c r="LUJ23" s="52"/>
      <c r="LUK23" s="52"/>
      <c r="LUL23" s="52"/>
      <c r="LUM23" s="52"/>
      <c r="LUN23" s="52"/>
      <c r="LUO23" s="52"/>
      <c r="LUP23" s="52"/>
      <c r="LUQ23" s="52"/>
      <c r="LUR23" s="52"/>
      <c r="LUS23" s="52"/>
      <c r="LUT23" s="52"/>
      <c r="LUU23" s="52"/>
      <c r="LUV23" s="52"/>
      <c r="LUW23" s="52"/>
      <c r="LUX23" s="52"/>
      <c r="LUY23" s="52"/>
      <c r="LUZ23" s="52"/>
      <c r="LVA23" s="52"/>
      <c r="LVB23" s="52"/>
      <c r="LVC23" s="52"/>
      <c r="LVD23" s="52"/>
      <c r="LVE23" s="52"/>
      <c r="LVF23" s="52"/>
      <c r="LVG23" s="52"/>
      <c r="LVH23" s="52"/>
      <c r="LVI23" s="52"/>
      <c r="LVJ23" s="52"/>
      <c r="LVK23" s="52"/>
      <c r="LVL23" s="52"/>
      <c r="LVM23" s="52"/>
      <c r="LVN23" s="52"/>
      <c r="LVO23" s="52"/>
      <c r="LVP23" s="52"/>
      <c r="LVQ23" s="52"/>
      <c r="LVR23" s="52"/>
      <c r="LVS23" s="52"/>
      <c r="LVT23" s="52"/>
      <c r="LVU23" s="52"/>
      <c r="LVV23" s="52"/>
      <c r="LVW23" s="52"/>
      <c r="LVX23" s="52"/>
      <c r="LVY23" s="52"/>
      <c r="LVZ23" s="52"/>
      <c r="LWA23" s="52"/>
      <c r="LWB23" s="52"/>
      <c r="LWC23" s="52"/>
      <c r="LWD23" s="52"/>
      <c r="LWE23" s="52"/>
      <c r="LWF23" s="52"/>
      <c r="LWG23" s="52"/>
      <c r="LWH23" s="52"/>
      <c r="LWI23" s="52"/>
      <c r="LWJ23" s="52"/>
      <c r="LWK23" s="52"/>
      <c r="LWL23" s="52"/>
      <c r="LWM23" s="52"/>
      <c r="LWN23" s="52"/>
      <c r="LWO23" s="52"/>
      <c r="LWP23" s="52"/>
      <c r="LWQ23" s="52"/>
      <c r="LWR23" s="52"/>
      <c r="LWS23" s="52"/>
      <c r="LWT23" s="52"/>
      <c r="LWU23" s="52"/>
      <c r="LWV23" s="52"/>
      <c r="LWW23" s="52"/>
      <c r="LWX23" s="52"/>
      <c r="LWY23" s="52"/>
      <c r="LWZ23" s="52"/>
      <c r="LXA23" s="52"/>
      <c r="LXB23" s="52"/>
      <c r="LXC23" s="52"/>
      <c r="LXD23" s="52"/>
      <c r="LXE23" s="52"/>
      <c r="LXF23" s="52"/>
      <c r="LXG23" s="52"/>
      <c r="LXH23" s="52"/>
      <c r="LXI23" s="52"/>
      <c r="LXJ23" s="52"/>
      <c r="LXK23" s="52"/>
      <c r="LXL23" s="52"/>
      <c r="LXM23" s="52"/>
      <c r="LXN23" s="52"/>
      <c r="LXO23" s="52"/>
      <c r="LXP23" s="52"/>
      <c r="LXQ23" s="52"/>
      <c r="LXR23" s="52"/>
      <c r="LXS23" s="52"/>
      <c r="LXT23" s="52"/>
      <c r="LXU23" s="52"/>
      <c r="LXV23" s="52"/>
      <c r="LXW23" s="52"/>
      <c r="LXX23" s="52"/>
      <c r="LXY23" s="52"/>
      <c r="LXZ23" s="52"/>
      <c r="LYA23" s="52"/>
      <c r="LYB23" s="52"/>
      <c r="LYC23" s="52"/>
      <c r="LYD23" s="52"/>
      <c r="LYE23" s="52"/>
      <c r="LYF23" s="52"/>
      <c r="LYG23" s="52"/>
      <c r="LYH23" s="52"/>
      <c r="LYI23" s="52"/>
      <c r="LYJ23" s="52"/>
      <c r="LYK23" s="52"/>
      <c r="LYL23" s="52"/>
      <c r="LYM23" s="52"/>
      <c r="LYN23" s="52"/>
      <c r="LYO23" s="52"/>
      <c r="LYP23" s="52"/>
      <c r="LYQ23" s="52"/>
      <c r="LYR23" s="52"/>
      <c r="LYS23" s="52"/>
      <c r="LYT23" s="52"/>
      <c r="LYU23" s="52"/>
      <c r="LYV23" s="52"/>
      <c r="LYW23" s="52"/>
      <c r="LYX23" s="52"/>
      <c r="LYY23" s="52"/>
      <c r="LYZ23" s="52"/>
      <c r="LZA23" s="52"/>
      <c r="LZB23" s="52"/>
      <c r="LZC23" s="52"/>
      <c r="LZD23" s="52"/>
      <c r="LZE23" s="52"/>
      <c r="LZF23" s="52"/>
      <c r="LZG23" s="52"/>
      <c r="LZH23" s="52"/>
      <c r="LZI23" s="52"/>
      <c r="LZJ23" s="52"/>
      <c r="LZK23" s="52"/>
      <c r="LZL23" s="52"/>
      <c r="LZM23" s="52"/>
      <c r="LZN23" s="52"/>
      <c r="LZO23" s="52"/>
      <c r="LZP23" s="52"/>
      <c r="LZQ23" s="52"/>
      <c r="LZR23" s="52"/>
      <c r="LZS23" s="52"/>
      <c r="LZT23" s="52"/>
      <c r="LZU23" s="52"/>
      <c r="LZV23" s="52"/>
      <c r="LZW23" s="52"/>
      <c r="LZX23" s="52"/>
      <c r="LZY23" s="52"/>
      <c r="LZZ23" s="52"/>
      <c r="MAA23" s="52"/>
      <c r="MAB23" s="52"/>
      <c r="MAC23" s="52"/>
      <c r="MAD23" s="52"/>
      <c r="MAE23" s="52"/>
      <c r="MAF23" s="52"/>
      <c r="MAG23" s="52"/>
      <c r="MAH23" s="52"/>
      <c r="MAI23" s="52"/>
      <c r="MAJ23" s="52"/>
      <c r="MAK23" s="52"/>
      <c r="MAL23" s="52"/>
      <c r="MAM23" s="52"/>
      <c r="MAN23" s="52"/>
      <c r="MAO23" s="52"/>
      <c r="MAP23" s="52"/>
      <c r="MAQ23" s="52"/>
      <c r="MAR23" s="52"/>
      <c r="MAS23" s="52"/>
      <c r="MAT23" s="52"/>
      <c r="MAU23" s="52"/>
      <c r="MAV23" s="52"/>
      <c r="MAW23" s="52"/>
      <c r="MAX23" s="52"/>
      <c r="MAY23" s="52"/>
      <c r="MAZ23" s="52"/>
      <c r="MBA23" s="52"/>
      <c r="MBB23" s="52"/>
      <c r="MBC23" s="52"/>
      <c r="MBD23" s="52"/>
      <c r="MBE23" s="52"/>
      <c r="MBF23" s="52"/>
      <c r="MBG23" s="52"/>
      <c r="MBH23" s="52"/>
      <c r="MBI23" s="52"/>
      <c r="MBJ23" s="52"/>
      <c r="MBK23" s="52"/>
      <c r="MBL23" s="52"/>
      <c r="MBM23" s="52"/>
      <c r="MBN23" s="52"/>
      <c r="MBO23" s="52"/>
      <c r="MBP23" s="52"/>
      <c r="MBQ23" s="52"/>
      <c r="MBR23" s="52"/>
      <c r="MBS23" s="52"/>
      <c r="MBT23" s="52"/>
      <c r="MBU23" s="52"/>
      <c r="MBV23" s="52"/>
      <c r="MBW23" s="52"/>
      <c r="MBX23" s="52"/>
      <c r="MBY23" s="52"/>
      <c r="MBZ23" s="52"/>
      <c r="MCA23" s="52"/>
      <c r="MCB23" s="52"/>
      <c r="MCC23" s="52"/>
      <c r="MCD23" s="52"/>
      <c r="MCE23" s="52"/>
      <c r="MCF23" s="52"/>
      <c r="MCG23" s="52"/>
      <c r="MCH23" s="52"/>
      <c r="MCI23" s="52"/>
      <c r="MCJ23" s="52"/>
      <c r="MCK23" s="52"/>
      <c r="MCL23" s="52"/>
      <c r="MCM23" s="52"/>
      <c r="MCN23" s="52"/>
      <c r="MCO23" s="52"/>
      <c r="MCP23" s="52"/>
      <c r="MCQ23" s="52"/>
      <c r="MCR23" s="52"/>
      <c r="MCS23" s="52"/>
      <c r="MCT23" s="52"/>
      <c r="MCU23" s="52"/>
      <c r="MCV23" s="52"/>
      <c r="MCW23" s="52"/>
      <c r="MCX23" s="52"/>
      <c r="MCY23" s="52"/>
      <c r="MCZ23" s="52"/>
      <c r="MDA23" s="52"/>
      <c r="MDB23" s="52"/>
      <c r="MDC23" s="52"/>
      <c r="MDD23" s="52"/>
      <c r="MDE23" s="52"/>
      <c r="MDF23" s="52"/>
      <c r="MDG23" s="52"/>
      <c r="MDH23" s="52"/>
      <c r="MDI23" s="52"/>
      <c r="MDJ23" s="52"/>
      <c r="MDK23" s="52"/>
      <c r="MDL23" s="52"/>
      <c r="MDM23" s="52"/>
      <c r="MDN23" s="52"/>
      <c r="MDO23" s="52"/>
      <c r="MDP23" s="52"/>
      <c r="MDQ23" s="52"/>
      <c r="MDR23" s="52"/>
      <c r="MDS23" s="52"/>
      <c r="MDT23" s="52"/>
      <c r="MDU23" s="52"/>
      <c r="MDV23" s="52"/>
      <c r="MDW23" s="52"/>
      <c r="MDX23" s="52"/>
      <c r="MDY23" s="52"/>
      <c r="MDZ23" s="52"/>
      <c r="MEA23" s="52"/>
      <c r="MEB23" s="52"/>
      <c r="MEC23" s="52"/>
      <c r="MED23" s="52"/>
      <c r="MEE23" s="52"/>
      <c r="MEF23" s="52"/>
      <c r="MEG23" s="52"/>
      <c r="MEH23" s="52"/>
      <c r="MEI23" s="52"/>
      <c r="MEJ23" s="52"/>
      <c r="MEK23" s="52"/>
      <c r="MEL23" s="52"/>
      <c r="MEM23" s="52"/>
      <c r="MEN23" s="52"/>
      <c r="MEO23" s="52"/>
      <c r="MEP23" s="52"/>
      <c r="MEQ23" s="52"/>
      <c r="MER23" s="52"/>
      <c r="MES23" s="52"/>
      <c r="MET23" s="52"/>
      <c r="MEU23" s="52"/>
      <c r="MEV23" s="52"/>
      <c r="MEW23" s="52"/>
      <c r="MEX23" s="52"/>
      <c r="MEY23" s="52"/>
      <c r="MEZ23" s="52"/>
      <c r="MFA23" s="52"/>
      <c r="MFB23" s="52"/>
      <c r="MFC23" s="52"/>
      <c r="MFD23" s="52"/>
      <c r="MFE23" s="52"/>
      <c r="MFF23" s="52"/>
      <c r="MFG23" s="52"/>
      <c r="MFH23" s="52"/>
      <c r="MFI23" s="52"/>
      <c r="MFJ23" s="52"/>
      <c r="MFK23" s="52"/>
      <c r="MFL23" s="52"/>
      <c r="MFM23" s="52"/>
      <c r="MFN23" s="52"/>
      <c r="MFO23" s="52"/>
      <c r="MFP23" s="52"/>
      <c r="MFQ23" s="52"/>
      <c r="MFR23" s="52"/>
      <c r="MFS23" s="52"/>
      <c r="MFT23" s="52"/>
      <c r="MFU23" s="52"/>
      <c r="MFV23" s="52"/>
      <c r="MFW23" s="52"/>
      <c r="MFX23" s="52"/>
      <c r="MFY23" s="52"/>
      <c r="MFZ23" s="52"/>
      <c r="MGA23" s="52"/>
      <c r="MGB23" s="52"/>
      <c r="MGC23" s="52"/>
      <c r="MGD23" s="52"/>
      <c r="MGE23" s="52"/>
      <c r="MGF23" s="52"/>
      <c r="MGG23" s="52"/>
      <c r="MGH23" s="52"/>
      <c r="MGI23" s="52"/>
      <c r="MGJ23" s="52"/>
      <c r="MGK23" s="52"/>
      <c r="MGL23" s="52"/>
      <c r="MGM23" s="52"/>
      <c r="MGN23" s="52"/>
      <c r="MGO23" s="52"/>
      <c r="MGP23" s="52"/>
      <c r="MGQ23" s="52"/>
      <c r="MGR23" s="52"/>
      <c r="MGS23" s="52"/>
      <c r="MGT23" s="52"/>
      <c r="MGU23" s="52"/>
      <c r="MGV23" s="52"/>
      <c r="MGW23" s="52"/>
      <c r="MGX23" s="52"/>
      <c r="MGY23" s="52"/>
      <c r="MGZ23" s="52"/>
      <c r="MHA23" s="52"/>
      <c r="MHB23" s="52"/>
      <c r="MHC23" s="52"/>
      <c r="MHD23" s="52"/>
      <c r="MHE23" s="52"/>
      <c r="MHF23" s="52"/>
      <c r="MHG23" s="52"/>
      <c r="MHH23" s="52"/>
      <c r="MHI23" s="52"/>
      <c r="MHJ23" s="52"/>
      <c r="MHK23" s="52"/>
      <c r="MHL23" s="52"/>
      <c r="MHM23" s="52"/>
      <c r="MHN23" s="52"/>
      <c r="MHO23" s="52"/>
      <c r="MHP23" s="52"/>
      <c r="MHQ23" s="52"/>
      <c r="MHR23" s="52"/>
      <c r="MHS23" s="52"/>
      <c r="MHT23" s="52"/>
      <c r="MHU23" s="52"/>
      <c r="MHV23" s="52"/>
      <c r="MHW23" s="52"/>
      <c r="MHX23" s="52"/>
      <c r="MHY23" s="52"/>
      <c r="MHZ23" s="52"/>
      <c r="MIA23" s="52"/>
      <c r="MIB23" s="52"/>
      <c r="MIC23" s="52"/>
      <c r="MID23" s="52"/>
      <c r="MIE23" s="52"/>
      <c r="MIF23" s="52"/>
      <c r="MIG23" s="52"/>
      <c r="MIH23" s="52"/>
      <c r="MII23" s="52"/>
      <c r="MIJ23" s="52"/>
      <c r="MIK23" s="52"/>
      <c r="MIL23" s="52"/>
      <c r="MIM23" s="52"/>
      <c r="MIN23" s="52"/>
      <c r="MIO23" s="52"/>
      <c r="MIP23" s="52"/>
      <c r="MIQ23" s="52"/>
      <c r="MIR23" s="52"/>
      <c r="MIS23" s="52"/>
      <c r="MIT23" s="52"/>
      <c r="MIU23" s="52"/>
      <c r="MIV23" s="52"/>
      <c r="MIW23" s="52"/>
      <c r="MIX23" s="52"/>
      <c r="MIY23" s="52"/>
      <c r="MIZ23" s="52"/>
      <c r="MJA23" s="52"/>
      <c r="MJB23" s="52"/>
      <c r="MJC23" s="52"/>
      <c r="MJD23" s="52"/>
      <c r="MJE23" s="52"/>
      <c r="MJF23" s="52"/>
      <c r="MJG23" s="52"/>
      <c r="MJH23" s="52"/>
      <c r="MJI23" s="52"/>
      <c r="MJJ23" s="52"/>
      <c r="MJK23" s="52"/>
      <c r="MJL23" s="52"/>
      <c r="MJM23" s="52"/>
      <c r="MJN23" s="52"/>
      <c r="MJO23" s="52"/>
      <c r="MJP23" s="52"/>
      <c r="MJQ23" s="52"/>
      <c r="MJR23" s="52"/>
      <c r="MJS23" s="52"/>
      <c r="MJT23" s="52"/>
      <c r="MJU23" s="52"/>
      <c r="MJV23" s="52"/>
      <c r="MJW23" s="52"/>
      <c r="MJX23" s="52"/>
      <c r="MJY23" s="52"/>
      <c r="MJZ23" s="52"/>
      <c r="MKA23" s="52"/>
      <c r="MKB23" s="52"/>
      <c r="MKC23" s="52"/>
      <c r="MKD23" s="52"/>
      <c r="MKE23" s="52"/>
      <c r="MKF23" s="52"/>
      <c r="MKG23" s="52"/>
      <c r="MKH23" s="52"/>
      <c r="MKI23" s="52"/>
      <c r="MKJ23" s="52"/>
      <c r="MKK23" s="52"/>
      <c r="MKL23" s="52"/>
      <c r="MKM23" s="52"/>
      <c r="MKN23" s="52"/>
      <c r="MKO23" s="52"/>
      <c r="MKP23" s="52"/>
      <c r="MKQ23" s="52"/>
      <c r="MKR23" s="52"/>
      <c r="MKS23" s="52"/>
      <c r="MKT23" s="52"/>
      <c r="MKU23" s="52"/>
      <c r="MKV23" s="52"/>
      <c r="MKW23" s="52"/>
      <c r="MKX23" s="52"/>
      <c r="MKY23" s="52"/>
      <c r="MKZ23" s="52"/>
      <c r="MLA23" s="52"/>
      <c r="MLB23" s="52"/>
      <c r="MLC23" s="52"/>
      <c r="MLD23" s="52"/>
      <c r="MLE23" s="52"/>
      <c r="MLF23" s="52"/>
      <c r="MLG23" s="52"/>
      <c r="MLH23" s="52"/>
      <c r="MLI23" s="52"/>
      <c r="MLJ23" s="52"/>
      <c r="MLK23" s="52"/>
      <c r="MLL23" s="52"/>
      <c r="MLM23" s="52"/>
      <c r="MLN23" s="52"/>
      <c r="MLO23" s="52"/>
      <c r="MLP23" s="52"/>
      <c r="MLQ23" s="52"/>
      <c r="MLR23" s="52"/>
      <c r="MLS23" s="52"/>
      <c r="MLT23" s="52"/>
      <c r="MLU23" s="52"/>
      <c r="MLV23" s="52"/>
      <c r="MLW23" s="52"/>
      <c r="MLX23" s="52"/>
      <c r="MLY23" s="52"/>
      <c r="MLZ23" s="52"/>
      <c r="MMA23" s="52"/>
      <c r="MMB23" s="52"/>
      <c r="MMC23" s="52"/>
      <c r="MMD23" s="52"/>
      <c r="MME23" s="52"/>
      <c r="MMF23" s="52"/>
      <c r="MMG23" s="52"/>
      <c r="MMH23" s="52"/>
      <c r="MMI23" s="52"/>
      <c r="MMJ23" s="52"/>
      <c r="MMK23" s="52"/>
      <c r="MML23" s="52"/>
      <c r="MMM23" s="52"/>
      <c r="MMN23" s="52"/>
      <c r="MMO23" s="52"/>
      <c r="MMP23" s="52"/>
      <c r="MMQ23" s="52"/>
      <c r="MMR23" s="52"/>
      <c r="MMS23" s="52"/>
      <c r="MMT23" s="52"/>
      <c r="MMU23" s="52"/>
      <c r="MMV23" s="52"/>
      <c r="MMW23" s="52"/>
      <c r="MMX23" s="52"/>
      <c r="MMY23" s="52"/>
      <c r="MMZ23" s="52"/>
      <c r="MNA23" s="52"/>
      <c r="MNB23" s="52"/>
      <c r="MNC23" s="52"/>
      <c r="MND23" s="52"/>
      <c r="MNE23" s="52"/>
      <c r="MNF23" s="52"/>
      <c r="MNG23" s="52"/>
      <c r="MNH23" s="52"/>
      <c r="MNI23" s="52"/>
      <c r="MNJ23" s="52"/>
      <c r="MNK23" s="52"/>
      <c r="MNL23" s="52"/>
      <c r="MNM23" s="52"/>
      <c r="MNN23" s="52"/>
      <c r="MNO23" s="52"/>
      <c r="MNP23" s="52"/>
      <c r="MNQ23" s="52"/>
      <c r="MNR23" s="52"/>
      <c r="MNS23" s="52"/>
      <c r="MNT23" s="52"/>
      <c r="MNU23" s="52"/>
      <c r="MNV23" s="52"/>
      <c r="MNW23" s="52"/>
      <c r="MNX23" s="52"/>
      <c r="MNY23" s="52"/>
      <c r="MNZ23" s="52"/>
      <c r="MOA23" s="52"/>
      <c r="MOB23" s="52"/>
      <c r="MOC23" s="52"/>
      <c r="MOD23" s="52"/>
      <c r="MOE23" s="52"/>
      <c r="MOF23" s="52"/>
      <c r="MOG23" s="52"/>
      <c r="MOH23" s="52"/>
      <c r="MOI23" s="52"/>
      <c r="MOJ23" s="52"/>
      <c r="MOK23" s="52"/>
      <c r="MOL23" s="52"/>
      <c r="MOM23" s="52"/>
      <c r="MON23" s="52"/>
      <c r="MOO23" s="52"/>
      <c r="MOP23" s="52"/>
      <c r="MOQ23" s="52"/>
      <c r="MOR23" s="52"/>
      <c r="MOS23" s="52"/>
      <c r="MOT23" s="52"/>
      <c r="MOU23" s="52"/>
      <c r="MOV23" s="52"/>
      <c r="MOW23" s="52"/>
      <c r="MOX23" s="52"/>
      <c r="MOY23" s="52"/>
      <c r="MOZ23" s="52"/>
      <c r="MPA23" s="52"/>
      <c r="MPB23" s="52"/>
      <c r="MPC23" s="52"/>
      <c r="MPD23" s="52"/>
      <c r="MPE23" s="52"/>
      <c r="MPF23" s="52"/>
      <c r="MPG23" s="52"/>
      <c r="MPH23" s="52"/>
      <c r="MPI23" s="52"/>
      <c r="MPJ23" s="52"/>
      <c r="MPK23" s="52"/>
      <c r="MPL23" s="52"/>
      <c r="MPM23" s="52"/>
      <c r="MPN23" s="52"/>
      <c r="MPO23" s="52"/>
      <c r="MPP23" s="52"/>
      <c r="MPQ23" s="52"/>
      <c r="MPR23" s="52"/>
      <c r="MPS23" s="52"/>
      <c r="MPT23" s="52"/>
      <c r="MPU23" s="52"/>
      <c r="MPV23" s="52"/>
      <c r="MPW23" s="52"/>
      <c r="MPX23" s="52"/>
      <c r="MPY23" s="52"/>
      <c r="MPZ23" s="52"/>
      <c r="MQA23" s="52"/>
      <c r="MQB23" s="52"/>
      <c r="MQC23" s="52"/>
      <c r="MQD23" s="52"/>
      <c r="MQE23" s="52"/>
      <c r="MQF23" s="52"/>
      <c r="MQG23" s="52"/>
      <c r="MQH23" s="52"/>
      <c r="MQI23" s="52"/>
      <c r="MQJ23" s="52"/>
      <c r="MQK23" s="52"/>
      <c r="MQL23" s="52"/>
      <c r="MQM23" s="52"/>
      <c r="MQN23" s="52"/>
      <c r="MQO23" s="52"/>
      <c r="MQP23" s="52"/>
      <c r="MQQ23" s="52"/>
      <c r="MQR23" s="52"/>
      <c r="MQS23" s="52"/>
      <c r="MQT23" s="52"/>
      <c r="MQU23" s="52"/>
      <c r="MQV23" s="52"/>
      <c r="MQW23" s="52"/>
      <c r="MQX23" s="52"/>
      <c r="MQY23" s="52"/>
      <c r="MQZ23" s="52"/>
      <c r="MRA23" s="52"/>
      <c r="MRB23" s="52"/>
      <c r="MRC23" s="52"/>
      <c r="MRD23" s="52"/>
      <c r="MRE23" s="52"/>
      <c r="MRF23" s="52"/>
      <c r="MRG23" s="52"/>
      <c r="MRH23" s="52"/>
      <c r="MRI23" s="52"/>
      <c r="MRJ23" s="52"/>
      <c r="MRK23" s="52"/>
      <c r="MRL23" s="52"/>
      <c r="MRM23" s="52"/>
      <c r="MRN23" s="52"/>
      <c r="MRO23" s="52"/>
      <c r="MRP23" s="52"/>
      <c r="MRQ23" s="52"/>
      <c r="MRR23" s="52"/>
      <c r="MRS23" s="52"/>
      <c r="MRT23" s="52"/>
      <c r="MRU23" s="52"/>
      <c r="MRV23" s="52"/>
      <c r="MRW23" s="52"/>
      <c r="MRX23" s="52"/>
      <c r="MRY23" s="52"/>
      <c r="MRZ23" s="52"/>
      <c r="MSA23" s="52"/>
      <c r="MSB23" s="52"/>
      <c r="MSC23" s="52"/>
      <c r="MSD23" s="52"/>
      <c r="MSE23" s="52"/>
      <c r="MSF23" s="52"/>
      <c r="MSG23" s="52"/>
      <c r="MSH23" s="52"/>
      <c r="MSI23" s="52"/>
      <c r="MSJ23" s="52"/>
      <c r="MSK23" s="52"/>
      <c r="MSL23" s="52"/>
      <c r="MSM23" s="52"/>
      <c r="MSN23" s="52"/>
      <c r="MSO23" s="52"/>
      <c r="MSP23" s="52"/>
      <c r="MSQ23" s="52"/>
      <c r="MSR23" s="52"/>
      <c r="MSS23" s="52"/>
      <c r="MST23" s="52"/>
      <c r="MSU23" s="52"/>
      <c r="MSV23" s="52"/>
      <c r="MSW23" s="52"/>
      <c r="MSX23" s="52"/>
      <c r="MSY23" s="52"/>
      <c r="MSZ23" s="52"/>
      <c r="MTA23" s="52"/>
      <c r="MTB23" s="52"/>
      <c r="MTC23" s="52"/>
      <c r="MTD23" s="52"/>
      <c r="MTE23" s="52"/>
      <c r="MTF23" s="52"/>
      <c r="MTG23" s="52"/>
      <c r="MTH23" s="52"/>
      <c r="MTI23" s="52"/>
      <c r="MTJ23" s="52"/>
      <c r="MTK23" s="52"/>
      <c r="MTL23" s="52"/>
      <c r="MTM23" s="52"/>
      <c r="MTN23" s="52"/>
      <c r="MTO23" s="52"/>
      <c r="MTP23" s="52"/>
      <c r="MTQ23" s="52"/>
      <c r="MTR23" s="52"/>
      <c r="MTS23" s="52"/>
      <c r="MTT23" s="52"/>
      <c r="MTU23" s="52"/>
      <c r="MTV23" s="52"/>
      <c r="MTW23" s="52"/>
      <c r="MTX23" s="52"/>
      <c r="MTY23" s="52"/>
      <c r="MTZ23" s="52"/>
      <c r="MUA23" s="52"/>
      <c r="MUB23" s="52"/>
      <c r="MUC23" s="52"/>
      <c r="MUD23" s="52"/>
      <c r="MUE23" s="52"/>
      <c r="MUF23" s="52"/>
      <c r="MUG23" s="52"/>
      <c r="MUH23" s="52"/>
      <c r="MUI23" s="52"/>
      <c r="MUJ23" s="52"/>
      <c r="MUK23" s="52"/>
      <c r="MUL23" s="52"/>
      <c r="MUM23" s="52"/>
      <c r="MUN23" s="52"/>
      <c r="MUO23" s="52"/>
      <c r="MUP23" s="52"/>
      <c r="MUQ23" s="52"/>
      <c r="MUR23" s="52"/>
      <c r="MUS23" s="52"/>
      <c r="MUT23" s="52"/>
      <c r="MUU23" s="52"/>
      <c r="MUV23" s="52"/>
      <c r="MUW23" s="52"/>
      <c r="MUX23" s="52"/>
      <c r="MUY23" s="52"/>
      <c r="MUZ23" s="52"/>
      <c r="MVA23" s="52"/>
      <c r="MVB23" s="52"/>
      <c r="MVC23" s="52"/>
      <c r="MVD23" s="52"/>
      <c r="MVE23" s="52"/>
      <c r="MVF23" s="52"/>
      <c r="MVG23" s="52"/>
      <c r="MVH23" s="52"/>
      <c r="MVI23" s="52"/>
      <c r="MVJ23" s="52"/>
      <c r="MVK23" s="52"/>
      <c r="MVL23" s="52"/>
      <c r="MVM23" s="52"/>
      <c r="MVN23" s="52"/>
      <c r="MVO23" s="52"/>
      <c r="MVP23" s="52"/>
      <c r="MVQ23" s="52"/>
      <c r="MVR23" s="52"/>
      <c r="MVS23" s="52"/>
      <c r="MVT23" s="52"/>
      <c r="MVU23" s="52"/>
      <c r="MVV23" s="52"/>
      <c r="MVW23" s="52"/>
      <c r="MVX23" s="52"/>
      <c r="MVY23" s="52"/>
      <c r="MVZ23" s="52"/>
      <c r="MWA23" s="52"/>
      <c r="MWB23" s="52"/>
      <c r="MWC23" s="52"/>
      <c r="MWD23" s="52"/>
      <c r="MWE23" s="52"/>
      <c r="MWF23" s="52"/>
      <c r="MWG23" s="52"/>
      <c r="MWH23" s="52"/>
      <c r="MWI23" s="52"/>
      <c r="MWJ23" s="52"/>
      <c r="MWK23" s="52"/>
      <c r="MWL23" s="52"/>
      <c r="MWM23" s="52"/>
      <c r="MWN23" s="52"/>
      <c r="MWO23" s="52"/>
      <c r="MWP23" s="52"/>
      <c r="MWQ23" s="52"/>
      <c r="MWR23" s="52"/>
      <c r="MWS23" s="52"/>
      <c r="MWT23" s="52"/>
      <c r="MWU23" s="52"/>
      <c r="MWV23" s="52"/>
      <c r="MWW23" s="52"/>
      <c r="MWX23" s="52"/>
      <c r="MWY23" s="52"/>
      <c r="MWZ23" s="52"/>
      <c r="MXA23" s="52"/>
      <c r="MXB23" s="52"/>
      <c r="MXC23" s="52"/>
      <c r="MXD23" s="52"/>
      <c r="MXE23" s="52"/>
      <c r="MXF23" s="52"/>
      <c r="MXG23" s="52"/>
      <c r="MXH23" s="52"/>
      <c r="MXI23" s="52"/>
      <c r="MXJ23" s="52"/>
      <c r="MXK23" s="52"/>
      <c r="MXL23" s="52"/>
      <c r="MXM23" s="52"/>
      <c r="MXN23" s="52"/>
      <c r="MXO23" s="52"/>
      <c r="MXP23" s="52"/>
      <c r="MXQ23" s="52"/>
      <c r="MXR23" s="52"/>
      <c r="MXS23" s="52"/>
      <c r="MXT23" s="52"/>
      <c r="MXU23" s="52"/>
      <c r="MXV23" s="52"/>
      <c r="MXW23" s="52"/>
      <c r="MXX23" s="52"/>
      <c r="MXY23" s="52"/>
      <c r="MXZ23" s="52"/>
      <c r="MYA23" s="52"/>
      <c r="MYB23" s="52"/>
      <c r="MYC23" s="52"/>
      <c r="MYD23" s="52"/>
      <c r="MYE23" s="52"/>
      <c r="MYF23" s="52"/>
      <c r="MYG23" s="52"/>
      <c r="MYH23" s="52"/>
      <c r="MYI23" s="52"/>
      <c r="MYJ23" s="52"/>
      <c r="MYK23" s="52"/>
      <c r="MYL23" s="52"/>
      <c r="MYM23" s="52"/>
      <c r="MYN23" s="52"/>
      <c r="MYO23" s="52"/>
      <c r="MYP23" s="52"/>
      <c r="MYQ23" s="52"/>
      <c r="MYR23" s="52"/>
      <c r="MYS23" s="52"/>
      <c r="MYT23" s="52"/>
      <c r="MYU23" s="52"/>
      <c r="MYV23" s="52"/>
      <c r="MYW23" s="52"/>
      <c r="MYX23" s="52"/>
      <c r="MYY23" s="52"/>
      <c r="MYZ23" s="52"/>
      <c r="MZA23" s="52"/>
      <c r="MZB23" s="52"/>
      <c r="MZC23" s="52"/>
      <c r="MZD23" s="52"/>
      <c r="MZE23" s="52"/>
      <c r="MZF23" s="52"/>
      <c r="MZG23" s="52"/>
      <c r="MZH23" s="52"/>
      <c r="MZI23" s="52"/>
      <c r="MZJ23" s="52"/>
      <c r="MZK23" s="52"/>
      <c r="MZL23" s="52"/>
      <c r="MZM23" s="52"/>
      <c r="MZN23" s="52"/>
      <c r="MZO23" s="52"/>
      <c r="MZP23" s="52"/>
      <c r="MZQ23" s="52"/>
      <c r="MZR23" s="52"/>
      <c r="MZS23" s="52"/>
      <c r="MZT23" s="52"/>
      <c r="MZU23" s="52"/>
      <c r="MZV23" s="52"/>
      <c r="MZW23" s="52"/>
      <c r="MZX23" s="52"/>
      <c r="MZY23" s="52"/>
      <c r="MZZ23" s="52"/>
      <c r="NAA23" s="52"/>
      <c r="NAB23" s="52"/>
      <c r="NAC23" s="52"/>
      <c r="NAD23" s="52"/>
      <c r="NAE23" s="52"/>
      <c r="NAF23" s="52"/>
      <c r="NAG23" s="52"/>
      <c r="NAH23" s="52"/>
      <c r="NAI23" s="52"/>
      <c r="NAJ23" s="52"/>
      <c r="NAK23" s="52"/>
      <c r="NAL23" s="52"/>
      <c r="NAM23" s="52"/>
      <c r="NAN23" s="52"/>
      <c r="NAO23" s="52"/>
      <c r="NAP23" s="52"/>
      <c r="NAQ23" s="52"/>
      <c r="NAR23" s="52"/>
      <c r="NAS23" s="52"/>
      <c r="NAT23" s="52"/>
      <c r="NAU23" s="52"/>
      <c r="NAV23" s="52"/>
      <c r="NAW23" s="52"/>
      <c r="NAX23" s="52"/>
      <c r="NAY23" s="52"/>
      <c r="NAZ23" s="52"/>
      <c r="NBA23" s="52"/>
      <c r="NBB23" s="52"/>
      <c r="NBC23" s="52"/>
      <c r="NBD23" s="52"/>
      <c r="NBE23" s="52"/>
      <c r="NBF23" s="52"/>
      <c r="NBG23" s="52"/>
      <c r="NBH23" s="52"/>
      <c r="NBI23" s="52"/>
      <c r="NBJ23" s="52"/>
      <c r="NBK23" s="52"/>
      <c r="NBL23" s="52"/>
      <c r="NBM23" s="52"/>
      <c r="NBN23" s="52"/>
      <c r="NBO23" s="52"/>
      <c r="NBP23" s="52"/>
      <c r="NBQ23" s="52"/>
      <c r="NBR23" s="52"/>
      <c r="NBS23" s="52"/>
      <c r="NBT23" s="52"/>
      <c r="NBU23" s="52"/>
      <c r="NBV23" s="52"/>
      <c r="NBW23" s="52"/>
      <c r="NBX23" s="52"/>
      <c r="NBY23" s="52"/>
      <c r="NBZ23" s="52"/>
      <c r="NCA23" s="52"/>
      <c r="NCB23" s="52"/>
      <c r="NCC23" s="52"/>
      <c r="NCD23" s="52"/>
      <c r="NCE23" s="52"/>
      <c r="NCF23" s="52"/>
      <c r="NCG23" s="52"/>
      <c r="NCH23" s="52"/>
      <c r="NCI23" s="52"/>
      <c r="NCJ23" s="52"/>
      <c r="NCK23" s="52"/>
      <c r="NCL23" s="52"/>
      <c r="NCM23" s="52"/>
      <c r="NCN23" s="52"/>
      <c r="NCO23" s="52"/>
      <c r="NCP23" s="52"/>
      <c r="NCQ23" s="52"/>
      <c r="NCR23" s="52"/>
      <c r="NCS23" s="52"/>
      <c r="NCT23" s="52"/>
      <c r="NCU23" s="52"/>
      <c r="NCV23" s="52"/>
      <c r="NCW23" s="52"/>
      <c r="NCX23" s="52"/>
      <c r="NCY23" s="52"/>
      <c r="NCZ23" s="52"/>
      <c r="NDA23" s="52"/>
      <c r="NDB23" s="52"/>
      <c r="NDC23" s="52"/>
      <c r="NDD23" s="52"/>
      <c r="NDE23" s="52"/>
      <c r="NDF23" s="52"/>
      <c r="NDG23" s="52"/>
      <c r="NDH23" s="52"/>
      <c r="NDI23" s="52"/>
      <c r="NDJ23" s="52"/>
      <c r="NDK23" s="52"/>
      <c r="NDL23" s="52"/>
      <c r="NDM23" s="52"/>
      <c r="NDN23" s="52"/>
      <c r="NDO23" s="52"/>
      <c r="NDP23" s="52"/>
      <c r="NDQ23" s="52"/>
      <c r="NDR23" s="52"/>
      <c r="NDS23" s="52"/>
      <c r="NDT23" s="52"/>
      <c r="NDU23" s="52"/>
      <c r="NDV23" s="52"/>
      <c r="NDW23" s="52"/>
      <c r="NDX23" s="52"/>
      <c r="NDY23" s="52"/>
      <c r="NDZ23" s="52"/>
      <c r="NEA23" s="52"/>
      <c r="NEB23" s="52"/>
      <c r="NEC23" s="52"/>
      <c r="NED23" s="52"/>
      <c r="NEE23" s="52"/>
      <c r="NEF23" s="52"/>
      <c r="NEG23" s="52"/>
      <c r="NEH23" s="52"/>
      <c r="NEI23" s="52"/>
      <c r="NEJ23" s="52"/>
      <c r="NEK23" s="52"/>
      <c r="NEL23" s="52"/>
      <c r="NEM23" s="52"/>
      <c r="NEN23" s="52"/>
      <c r="NEO23" s="52"/>
      <c r="NEP23" s="52"/>
      <c r="NEQ23" s="52"/>
      <c r="NER23" s="52"/>
      <c r="NES23" s="52"/>
      <c r="NET23" s="52"/>
      <c r="NEU23" s="52"/>
      <c r="NEV23" s="52"/>
      <c r="NEW23" s="52"/>
      <c r="NEX23" s="52"/>
      <c r="NEY23" s="52"/>
      <c r="NEZ23" s="52"/>
      <c r="NFA23" s="52"/>
      <c r="NFB23" s="52"/>
      <c r="NFC23" s="52"/>
      <c r="NFD23" s="52"/>
      <c r="NFE23" s="52"/>
      <c r="NFF23" s="52"/>
      <c r="NFG23" s="52"/>
      <c r="NFH23" s="52"/>
      <c r="NFI23" s="52"/>
      <c r="NFJ23" s="52"/>
      <c r="NFK23" s="52"/>
      <c r="NFL23" s="52"/>
      <c r="NFM23" s="52"/>
      <c r="NFN23" s="52"/>
      <c r="NFO23" s="52"/>
      <c r="NFP23" s="52"/>
      <c r="NFQ23" s="52"/>
      <c r="NFR23" s="52"/>
      <c r="NFS23" s="52"/>
      <c r="NFT23" s="52"/>
      <c r="NFU23" s="52"/>
      <c r="NFV23" s="52"/>
      <c r="NFW23" s="52"/>
      <c r="NFX23" s="52"/>
      <c r="NFY23" s="52"/>
      <c r="NFZ23" s="52"/>
      <c r="NGA23" s="52"/>
      <c r="NGB23" s="52"/>
      <c r="NGC23" s="52"/>
      <c r="NGD23" s="52"/>
      <c r="NGE23" s="52"/>
      <c r="NGF23" s="52"/>
      <c r="NGG23" s="52"/>
      <c r="NGH23" s="52"/>
      <c r="NGI23" s="52"/>
      <c r="NGJ23" s="52"/>
      <c r="NGK23" s="52"/>
      <c r="NGL23" s="52"/>
      <c r="NGM23" s="52"/>
      <c r="NGN23" s="52"/>
      <c r="NGO23" s="52"/>
      <c r="NGP23" s="52"/>
      <c r="NGQ23" s="52"/>
      <c r="NGR23" s="52"/>
      <c r="NGS23" s="52"/>
      <c r="NGT23" s="52"/>
      <c r="NGU23" s="52"/>
      <c r="NGV23" s="52"/>
      <c r="NGW23" s="52"/>
      <c r="NGX23" s="52"/>
      <c r="NGY23" s="52"/>
      <c r="NGZ23" s="52"/>
      <c r="NHA23" s="52"/>
      <c r="NHB23" s="52"/>
      <c r="NHC23" s="52"/>
      <c r="NHD23" s="52"/>
      <c r="NHE23" s="52"/>
      <c r="NHF23" s="52"/>
      <c r="NHG23" s="52"/>
      <c r="NHH23" s="52"/>
      <c r="NHI23" s="52"/>
      <c r="NHJ23" s="52"/>
      <c r="NHK23" s="52"/>
      <c r="NHL23" s="52"/>
      <c r="NHM23" s="52"/>
      <c r="NHN23" s="52"/>
      <c r="NHO23" s="52"/>
      <c r="NHP23" s="52"/>
      <c r="NHQ23" s="52"/>
      <c r="NHR23" s="52"/>
      <c r="NHS23" s="52"/>
      <c r="NHT23" s="52"/>
      <c r="NHU23" s="52"/>
      <c r="NHV23" s="52"/>
      <c r="NHW23" s="52"/>
      <c r="NHX23" s="52"/>
      <c r="NHY23" s="52"/>
      <c r="NHZ23" s="52"/>
      <c r="NIA23" s="52"/>
      <c r="NIB23" s="52"/>
      <c r="NIC23" s="52"/>
      <c r="NID23" s="52"/>
      <c r="NIE23" s="52"/>
      <c r="NIF23" s="52"/>
      <c r="NIG23" s="52"/>
      <c r="NIH23" s="52"/>
      <c r="NII23" s="52"/>
      <c r="NIJ23" s="52"/>
      <c r="NIK23" s="52"/>
      <c r="NIL23" s="52"/>
      <c r="NIM23" s="52"/>
      <c r="NIN23" s="52"/>
      <c r="NIO23" s="52"/>
      <c r="NIP23" s="52"/>
      <c r="NIQ23" s="52"/>
      <c r="NIR23" s="52"/>
      <c r="NIS23" s="52"/>
      <c r="NIT23" s="52"/>
      <c r="NIU23" s="52"/>
      <c r="NIV23" s="52"/>
      <c r="NIW23" s="52"/>
      <c r="NIX23" s="52"/>
      <c r="NIY23" s="52"/>
      <c r="NIZ23" s="52"/>
      <c r="NJA23" s="52"/>
      <c r="NJB23" s="52"/>
      <c r="NJC23" s="52"/>
      <c r="NJD23" s="52"/>
      <c r="NJE23" s="52"/>
      <c r="NJF23" s="52"/>
      <c r="NJG23" s="52"/>
      <c r="NJH23" s="52"/>
      <c r="NJI23" s="52"/>
      <c r="NJJ23" s="52"/>
      <c r="NJK23" s="52"/>
      <c r="NJL23" s="52"/>
      <c r="NJM23" s="52"/>
      <c r="NJN23" s="52"/>
      <c r="NJO23" s="52"/>
      <c r="NJP23" s="52"/>
      <c r="NJQ23" s="52"/>
      <c r="NJR23" s="52"/>
      <c r="NJS23" s="52"/>
      <c r="NJT23" s="52"/>
      <c r="NJU23" s="52"/>
      <c r="NJV23" s="52"/>
      <c r="NJW23" s="52"/>
      <c r="NJX23" s="52"/>
      <c r="NJY23" s="52"/>
      <c r="NJZ23" s="52"/>
      <c r="NKA23" s="52"/>
      <c r="NKB23" s="52"/>
      <c r="NKC23" s="52"/>
      <c r="NKD23" s="52"/>
      <c r="NKE23" s="52"/>
      <c r="NKF23" s="52"/>
      <c r="NKG23" s="52"/>
      <c r="NKH23" s="52"/>
      <c r="NKI23" s="52"/>
      <c r="NKJ23" s="52"/>
      <c r="NKK23" s="52"/>
      <c r="NKL23" s="52"/>
      <c r="NKM23" s="52"/>
      <c r="NKN23" s="52"/>
      <c r="NKO23" s="52"/>
      <c r="NKP23" s="52"/>
      <c r="NKQ23" s="52"/>
      <c r="NKR23" s="52"/>
      <c r="NKS23" s="52"/>
      <c r="NKT23" s="52"/>
      <c r="NKU23" s="52"/>
      <c r="NKV23" s="52"/>
      <c r="NKW23" s="52"/>
      <c r="NKX23" s="52"/>
      <c r="NKY23" s="52"/>
      <c r="NKZ23" s="52"/>
      <c r="NLA23" s="52"/>
      <c r="NLB23" s="52"/>
      <c r="NLC23" s="52"/>
      <c r="NLD23" s="52"/>
      <c r="NLE23" s="52"/>
      <c r="NLF23" s="52"/>
      <c r="NLG23" s="52"/>
      <c r="NLH23" s="52"/>
      <c r="NLI23" s="52"/>
      <c r="NLJ23" s="52"/>
      <c r="NLK23" s="52"/>
      <c r="NLL23" s="52"/>
      <c r="NLM23" s="52"/>
      <c r="NLN23" s="52"/>
      <c r="NLO23" s="52"/>
      <c r="NLP23" s="52"/>
      <c r="NLQ23" s="52"/>
      <c r="NLR23" s="52"/>
      <c r="NLS23" s="52"/>
      <c r="NLT23" s="52"/>
      <c r="NLU23" s="52"/>
      <c r="NLV23" s="52"/>
      <c r="NLW23" s="52"/>
      <c r="NLX23" s="52"/>
      <c r="NLY23" s="52"/>
      <c r="NLZ23" s="52"/>
      <c r="NMA23" s="52"/>
      <c r="NMB23" s="52"/>
      <c r="NMC23" s="52"/>
      <c r="NMD23" s="52"/>
      <c r="NME23" s="52"/>
      <c r="NMF23" s="52"/>
      <c r="NMG23" s="52"/>
      <c r="NMH23" s="52"/>
      <c r="NMI23" s="52"/>
      <c r="NMJ23" s="52"/>
      <c r="NMK23" s="52"/>
      <c r="NML23" s="52"/>
      <c r="NMM23" s="52"/>
      <c r="NMN23" s="52"/>
      <c r="NMO23" s="52"/>
      <c r="NMP23" s="52"/>
      <c r="NMQ23" s="52"/>
      <c r="NMR23" s="52"/>
      <c r="NMS23" s="52"/>
      <c r="NMT23" s="52"/>
      <c r="NMU23" s="52"/>
      <c r="NMV23" s="52"/>
      <c r="NMW23" s="52"/>
      <c r="NMX23" s="52"/>
      <c r="NMY23" s="52"/>
      <c r="NMZ23" s="52"/>
      <c r="NNA23" s="52"/>
      <c r="NNB23" s="52"/>
      <c r="NNC23" s="52"/>
      <c r="NND23" s="52"/>
      <c r="NNE23" s="52"/>
      <c r="NNF23" s="52"/>
      <c r="NNG23" s="52"/>
      <c r="NNH23" s="52"/>
      <c r="NNI23" s="52"/>
      <c r="NNJ23" s="52"/>
      <c r="NNK23" s="52"/>
      <c r="NNL23" s="52"/>
      <c r="NNM23" s="52"/>
      <c r="NNN23" s="52"/>
      <c r="NNO23" s="52"/>
      <c r="NNP23" s="52"/>
      <c r="NNQ23" s="52"/>
      <c r="NNR23" s="52"/>
      <c r="NNS23" s="52"/>
      <c r="NNT23" s="52"/>
      <c r="NNU23" s="52"/>
      <c r="NNV23" s="52"/>
      <c r="NNW23" s="52"/>
      <c r="NNX23" s="52"/>
      <c r="NNY23" s="52"/>
      <c r="NNZ23" s="52"/>
      <c r="NOA23" s="52"/>
      <c r="NOB23" s="52"/>
      <c r="NOC23" s="52"/>
      <c r="NOD23" s="52"/>
      <c r="NOE23" s="52"/>
      <c r="NOF23" s="52"/>
      <c r="NOG23" s="52"/>
      <c r="NOH23" s="52"/>
      <c r="NOI23" s="52"/>
      <c r="NOJ23" s="52"/>
      <c r="NOK23" s="52"/>
      <c r="NOL23" s="52"/>
      <c r="NOM23" s="52"/>
      <c r="NON23" s="52"/>
      <c r="NOO23" s="52"/>
      <c r="NOP23" s="52"/>
      <c r="NOQ23" s="52"/>
      <c r="NOR23" s="52"/>
      <c r="NOS23" s="52"/>
      <c r="NOT23" s="52"/>
      <c r="NOU23" s="52"/>
      <c r="NOV23" s="52"/>
      <c r="NOW23" s="52"/>
      <c r="NOX23" s="52"/>
      <c r="NOY23" s="52"/>
      <c r="NOZ23" s="52"/>
      <c r="NPA23" s="52"/>
      <c r="NPB23" s="52"/>
      <c r="NPC23" s="52"/>
      <c r="NPD23" s="52"/>
      <c r="NPE23" s="52"/>
      <c r="NPF23" s="52"/>
      <c r="NPG23" s="52"/>
      <c r="NPH23" s="52"/>
      <c r="NPI23" s="52"/>
      <c r="NPJ23" s="52"/>
      <c r="NPK23" s="52"/>
      <c r="NPL23" s="52"/>
      <c r="NPM23" s="52"/>
      <c r="NPN23" s="52"/>
      <c r="NPO23" s="52"/>
      <c r="NPP23" s="52"/>
      <c r="NPQ23" s="52"/>
      <c r="NPR23" s="52"/>
      <c r="NPS23" s="52"/>
      <c r="NPT23" s="52"/>
      <c r="NPU23" s="52"/>
      <c r="NPV23" s="52"/>
      <c r="NPW23" s="52"/>
      <c r="NPX23" s="52"/>
      <c r="NPY23" s="52"/>
      <c r="NPZ23" s="52"/>
      <c r="NQA23" s="52"/>
      <c r="NQB23" s="52"/>
      <c r="NQC23" s="52"/>
      <c r="NQD23" s="52"/>
      <c r="NQE23" s="52"/>
      <c r="NQF23" s="52"/>
      <c r="NQG23" s="52"/>
      <c r="NQH23" s="52"/>
      <c r="NQI23" s="52"/>
      <c r="NQJ23" s="52"/>
      <c r="NQK23" s="52"/>
      <c r="NQL23" s="52"/>
      <c r="NQM23" s="52"/>
      <c r="NQN23" s="52"/>
      <c r="NQO23" s="52"/>
      <c r="NQP23" s="52"/>
      <c r="NQQ23" s="52"/>
      <c r="NQR23" s="52"/>
      <c r="NQS23" s="52"/>
      <c r="NQT23" s="52"/>
      <c r="NQU23" s="52"/>
      <c r="NQV23" s="52"/>
      <c r="NQW23" s="52"/>
      <c r="NQX23" s="52"/>
      <c r="NQY23" s="52"/>
      <c r="NQZ23" s="52"/>
      <c r="NRA23" s="52"/>
      <c r="NRB23" s="52"/>
      <c r="NRC23" s="52"/>
      <c r="NRD23" s="52"/>
      <c r="NRE23" s="52"/>
      <c r="NRF23" s="52"/>
      <c r="NRG23" s="52"/>
      <c r="NRH23" s="52"/>
      <c r="NRI23" s="52"/>
      <c r="NRJ23" s="52"/>
      <c r="NRK23" s="52"/>
      <c r="NRL23" s="52"/>
      <c r="NRM23" s="52"/>
      <c r="NRN23" s="52"/>
      <c r="NRO23" s="52"/>
      <c r="NRP23" s="52"/>
      <c r="NRQ23" s="52"/>
      <c r="NRR23" s="52"/>
      <c r="NRS23" s="52"/>
      <c r="NRT23" s="52"/>
      <c r="NRU23" s="52"/>
      <c r="NRV23" s="52"/>
      <c r="NRW23" s="52"/>
      <c r="NRX23" s="52"/>
      <c r="NRY23" s="52"/>
      <c r="NRZ23" s="52"/>
      <c r="NSA23" s="52"/>
      <c r="NSB23" s="52"/>
      <c r="NSC23" s="52"/>
      <c r="NSD23" s="52"/>
      <c r="NSE23" s="52"/>
      <c r="NSF23" s="52"/>
      <c r="NSG23" s="52"/>
      <c r="NSH23" s="52"/>
      <c r="NSI23" s="52"/>
      <c r="NSJ23" s="52"/>
      <c r="NSK23" s="52"/>
      <c r="NSL23" s="52"/>
      <c r="NSM23" s="52"/>
      <c r="NSN23" s="52"/>
      <c r="NSO23" s="52"/>
      <c r="NSP23" s="52"/>
      <c r="NSQ23" s="52"/>
      <c r="NSR23" s="52"/>
      <c r="NSS23" s="52"/>
      <c r="NST23" s="52"/>
      <c r="NSU23" s="52"/>
      <c r="NSV23" s="52"/>
      <c r="NSW23" s="52"/>
      <c r="NSX23" s="52"/>
      <c r="NSY23" s="52"/>
      <c r="NSZ23" s="52"/>
      <c r="NTA23" s="52"/>
      <c r="NTB23" s="52"/>
      <c r="NTC23" s="52"/>
      <c r="NTD23" s="52"/>
      <c r="NTE23" s="52"/>
      <c r="NTF23" s="52"/>
      <c r="NTG23" s="52"/>
      <c r="NTH23" s="52"/>
      <c r="NTI23" s="52"/>
      <c r="NTJ23" s="52"/>
      <c r="NTK23" s="52"/>
      <c r="NTL23" s="52"/>
      <c r="NTM23" s="52"/>
      <c r="NTN23" s="52"/>
      <c r="NTO23" s="52"/>
      <c r="NTP23" s="52"/>
      <c r="NTQ23" s="52"/>
      <c r="NTR23" s="52"/>
      <c r="NTS23" s="52"/>
      <c r="NTT23" s="52"/>
      <c r="NTU23" s="52"/>
      <c r="NTV23" s="52"/>
      <c r="NTW23" s="52"/>
      <c r="NTX23" s="52"/>
      <c r="NTY23" s="52"/>
      <c r="NTZ23" s="52"/>
      <c r="NUA23" s="52"/>
      <c r="NUB23" s="52"/>
      <c r="NUC23" s="52"/>
      <c r="NUD23" s="52"/>
      <c r="NUE23" s="52"/>
      <c r="NUF23" s="52"/>
      <c r="NUG23" s="52"/>
      <c r="NUH23" s="52"/>
      <c r="NUI23" s="52"/>
      <c r="NUJ23" s="52"/>
      <c r="NUK23" s="52"/>
      <c r="NUL23" s="52"/>
      <c r="NUM23" s="52"/>
      <c r="NUN23" s="52"/>
      <c r="NUO23" s="52"/>
      <c r="NUP23" s="52"/>
      <c r="NUQ23" s="52"/>
      <c r="NUR23" s="52"/>
      <c r="NUS23" s="52"/>
      <c r="NUT23" s="52"/>
      <c r="NUU23" s="52"/>
      <c r="NUV23" s="52"/>
      <c r="NUW23" s="52"/>
      <c r="NUX23" s="52"/>
      <c r="NUY23" s="52"/>
      <c r="NUZ23" s="52"/>
      <c r="NVA23" s="52"/>
      <c r="NVB23" s="52"/>
      <c r="NVC23" s="52"/>
      <c r="NVD23" s="52"/>
      <c r="NVE23" s="52"/>
      <c r="NVF23" s="52"/>
      <c r="NVG23" s="52"/>
      <c r="NVH23" s="52"/>
      <c r="NVI23" s="52"/>
      <c r="NVJ23" s="52"/>
      <c r="NVK23" s="52"/>
      <c r="NVL23" s="52"/>
      <c r="NVM23" s="52"/>
      <c r="NVN23" s="52"/>
      <c r="NVO23" s="52"/>
      <c r="NVP23" s="52"/>
      <c r="NVQ23" s="52"/>
      <c r="NVR23" s="52"/>
      <c r="NVS23" s="52"/>
      <c r="NVT23" s="52"/>
      <c r="NVU23" s="52"/>
      <c r="NVV23" s="52"/>
      <c r="NVW23" s="52"/>
      <c r="NVX23" s="52"/>
      <c r="NVY23" s="52"/>
      <c r="NVZ23" s="52"/>
      <c r="NWA23" s="52"/>
      <c r="NWB23" s="52"/>
      <c r="NWC23" s="52"/>
      <c r="NWD23" s="52"/>
      <c r="NWE23" s="52"/>
      <c r="NWF23" s="52"/>
      <c r="NWG23" s="52"/>
      <c r="NWH23" s="52"/>
      <c r="NWI23" s="52"/>
      <c r="NWJ23" s="52"/>
      <c r="NWK23" s="52"/>
      <c r="NWL23" s="52"/>
      <c r="NWM23" s="52"/>
      <c r="NWN23" s="52"/>
      <c r="NWO23" s="52"/>
      <c r="NWP23" s="52"/>
      <c r="NWQ23" s="52"/>
      <c r="NWR23" s="52"/>
      <c r="NWS23" s="52"/>
      <c r="NWT23" s="52"/>
      <c r="NWU23" s="52"/>
      <c r="NWV23" s="52"/>
      <c r="NWW23" s="52"/>
      <c r="NWX23" s="52"/>
      <c r="NWY23" s="52"/>
      <c r="NWZ23" s="52"/>
      <c r="NXA23" s="52"/>
      <c r="NXB23" s="52"/>
      <c r="NXC23" s="52"/>
      <c r="NXD23" s="52"/>
      <c r="NXE23" s="52"/>
      <c r="NXF23" s="52"/>
      <c r="NXG23" s="52"/>
      <c r="NXH23" s="52"/>
      <c r="NXI23" s="52"/>
      <c r="NXJ23" s="52"/>
      <c r="NXK23" s="52"/>
      <c r="NXL23" s="52"/>
      <c r="NXM23" s="52"/>
      <c r="NXN23" s="52"/>
      <c r="NXO23" s="52"/>
      <c r="NXP23" s="52"/>
      <c r="NXQ23" s="52"/>
      <c r="NXR23" s="52"/>
      <c r="NXS23" s="52"/>
      <c r="NXT23" s="52"/>
      <c r="NXU23" s="52"/>
      <c r="NXV23" s="52"/>
      <c r="NXW23" s="52"/>
      <c r="NXX23" s="52"/>
      <c r="NXY23" s="52"/>
      <c r="NXZ23" s="52"/>
      <c r="NYA23" s="52"/>
      <c r="NYB23" s="52"/>
      <c r="NYC23" s="52"/>
      <c r="NYD23" s="52"/>
      <c r="NYE23" s="52"/>
      <c r="NYF23" s="52"/>
      <c r="NYG23" s="52"/>
      <c r="NYH23" s="52"/>
      <c r="NYI23" s="52"/>
      <c r="NYJ23" s="52"/>
      <c r="NYK23" s="52"/>
      <c r="NYL23" s="52"/>
      <c r="NYM23" s="52"/>
      <c r="NYN23" s="52"/>
      <c r="NYO23" s="52"/>
      <c r="NYP23" s="52"/>
      <c r="NYQ23" s="52"/>
      <c r="NYR23" s="52"/>
      <c r="NYS23" s="52"/>
      <c r="NYT23" s="52"/>
      <c r="NYU23" s="52"/>
      <c r="NYV23" s="52"/>
      <c r="NYW23" s="52"/>
      <c r="NYX23" s="52"/>
      <c r="NYY23" s="52"/>
      <c r="NYZ23" s="52"/>
      <c r="NZA23" s="52"/>
      <c r="NZB23" s="52"/>
      <c r="NZC23" s="52"/>
      <c r="NZD23" s="52"/>
      <c r="NZE23" s="52"/>
      <c r="NZF23" s="52"/>
      <c r="NZG23" s="52"/>
      <c r="NZH23" s="52"/>
      <c r="NZI23" s="52"/>
      <c r="NZJ23" s="52"/>
      <c r="NZK23" s="52"/>
      <c r="NZL23" s="52"/>
      <c r="NZM23" s="52"/>
      <c r="NZN23" s="52"/>
      <c r="NZO23" s="52"/>
      <c r="NZP23" s="52"/>
      <c r="NZQ23" s="52"/>
      <c r="NZR23" s="52"/>
      <c r="NZS23" s="52"/>
      <c r="NZT23" s="52"/>
      <c r="NZU23" s="52"/>
      <c r="NZV23" s="52"/>
      <c r="NZW23" s="52"/>
      <c r="NZX23" s="52"/>
      <c r="NZY23" s="52"/>
      <c r="NZZ23" s="52"/>
      <c r="OAA23" s="52"/>
      <c r="OAB23" s="52"/>
      <c r="OAC23" s="52"/>
      <c r="OAD23" s="52"/>
      <c r="OAE23" s="52"/>
      <c r="OAF23" s="52"/>
      <c r="OAG23" s="52"/>
      <c r="OAH23" s="52"/>
      <c r="OAI23" s="52"/>
      <c r="OAJ23" s="52"/>
      <c r="OAK23" s="52"/>
      <c r="OAL23" s="52"/>
      <c r="OAM23" s="52"/>
      <c r="OAN23" s="52"/>
      <c r="OAO23" s="52"/>
      <c r="OAP23" s="52"/>
      <c r="OAQ23" s="52"/>
      <c r="OAR23" s="52"/>
      <c r="OAS23" s="52"/>
      <c r="OAT23" s="52"/>
      <c r="OAU23" s="52"/>
      <c r="OAV23" s="52"/>
      <c r="OAW23" s="52"/>
      <c r="OAX23" s="52"/>
      <c r="OAY23" s="52"/>
      <c r="OAZ23" s="52"/>
      <c r="OBA23" s="52"/>
      <c r="OBB23" s="52"/>
      <c r="OBC23" s="52"/>
      <c r="OBD23" s="52"/>
      <c r="OBE23" s="52"/>
      <c r="OBF23" s="52"/>
      <c r="OBG23" s="52"/>
      <c r="OBH23" s="52"/>
      <c r="OBI23" s="52"/>
      <c r="OBJ23" s="52"/>
      <c r="OBK23" s="52"/>
      <c r="OBL23" s="52"/>
      <c r="OBM23" s="52"/>
      <c r="OBN23" s="52"/>
      <c r="OBO23" s="52"/>
      <c r="OBP23" s="52"/>
      <c r="OBQ23" s="52"/>
      <c r="OBR23" s="52"/>
      <c r="OBS23" s="52"/>
      <c r="OBT23" s="52"/>
      <c r="OBU23" s="52"/>
      <c r="OBV23" s="52"/>
      <c r="OBW23" s="52"/>
      <c r="OBX23" s="52"/>
      <c r="OBY23" s="52"/>
      <c r="OBZ23" s="52"/>
      <c r="OCA23" s="52"/>
      <c r="OCB23" s="52"/>
      <c r="OCC23" s="52"/>
      <c r="OCD23" s="52"/>
      <c r="OCE23" s="52"/>
      <c r="OCF23" s="52"/>
      <c r="OCG23" s="52"/>
      <c r="OCH23" s="52"/>
      <c r="OCI23" s="52"/>
      <c r="OCJ23" s="52"/>
      <c r="OCK23" s="52"/>
      <c r="OCL23" s="52"/>
      <c r="OCM23" s="52"/>
      <c r="OCN23" s="52"/>
      <c r="OCO23" s="52"/>
      <c r="OCP23" s="52"/>
      <c r="OCQ23" s="52"/>
      <c r="OCR23" s="52"/>
      <c r="OCS23" s="52"/>
      <c r="OCT23" s="52"/>
      <c r="OCU23" s="52"/>
      <c r="OCV23" s="52"/>
      <c r="OCW23" s="52"/>
      <c r="OCX23" s="52"/>
      <c r="OCY23" s="52"/>
      <c r="OCZ23" s="52"/>
      <c r="ODA23" s="52"/>
      <c r="ODB23" s="52"/>
      <c r="ODC23" s="52"/>
      <c r="ODD23" s="52"/>
      <c r="ODE23" s="52"/>
      <c r="ODF23" s="52"/>
      <c r="ODG23" s="52"/>
      <c r="ODH23" s="52"/>
      <c r="ODI23" s="52"/>
      <c r="ODJ23" s="52"/>
      <c r="ODK23" s="52"/>
      <c r="ODL23" s="52"/>
      <c r="ODM23" s="52"/>
      <c r="ODN23" s="52"/>
      <c r="ODO23" s="52"/>
      <c r="ODP23" s="52"/>
      <c r="ODQ23" s="52"/>
      <c r="ODR23" s="52"/>
      <c r="ODS23" s="52"/>
      <c r="ODT23" s="52"/>
      <c r="ODU23" s="52"/>
      <c r="ODV23" s="52"/>
      <c r="ODW23" s="52"/>
      <c r="ODX23" s="52"/>
      <c r="ODY23" s="52"/>
      <c r="ODZ23" s="52"/>
      <c r="OEA23" s="52"/>
      <c r="OEB23" s="52"/>
      <c r="OEC23" s="52"/>
      <c r="OED23" s="52"/>
      <c r="OEE23" s="52"/>
      <c r="OEF23" s="52"/>
      <c r="OEG23" s="52"/>
      <c r="OEH23" s="52"/>
      <c r="OEI23" s="52"/>
      <c r="OEJ23" s="52"/>
      <c r="OEK23" s="52"/>
      <c r="OEL23" s="52"/>
      <c r="OEM23" s="52"/>
      <c r="OEN23" s="52"/>
      <c r="OEO23" s="52"/>
      <c r="OEP23" s="52"/>
      <c r="OEQ23" s="52"/>
      <c r="OER23" s="52"/>
      <c r="OES23" s="52"/>
      <c r="OET23" s="52"/>
      <c r="OEU23" s="52"/>
      <c r="OEV23" s="52"/>
      <c r="OEW23" s="52"/>
      <c r="OEX23" s="52"/>
      <c r="OEY23" s="52"/>
      <c r="OEZ23" s="52"/>
      <c r="OFA23" s="52"/>
      <c r="OFB23" s="52"/>
      <c r="OFC23" s="52"/>
      <c r="OFD23" s="52"/>
      <c r="OFE23" s="52"/>
      <c r="OFF23" s="52"/>
      <c r="OFG23" s="52"/>
      <c r="OFH23" s="52"/>
      <c r="OFI23" s="52"/>
      <c r="OFJ23" s="52"/>
      <c r="OFK23" s="52"/>
      <c r="OFL23" s="52"/>
      <c r="OFM23" s="52"/>
      <c r="OFN23" s="52"/>
      <c r="OFO23" s="52"/>
      <c r="OFP23" s="52"/>
      <c r="OFQ23" s="52"/>
      <c r="OFR23" s="52"/>
      <c r="OFS23" s="52"/>
      <c r="OFT23" s="52"/>
      <c r="OFU23" s="52"/>
      <c r="OFV23" s="52"/>
      <c r="OFW23" s="52"/>
      <c r="OFX23" s="52"/>
      <c r="OFY23" s="52"/>
      <c r="OFZ23" s="52"/>
      <c r="OGA23" s="52"/>
      <c r="OGB23" s="52"/>
      <c r="OGC23" s="52"/>
      <c r="OGD23" s="52"/>
      <c r="OGE23" s="52"/>
      <c r="OGF23" s="52"/>
      <c r="OGG23" s="52"/>
      <c r="OGH23" s="52"/>
      <c r="OGI23" s="52"/>
      <c r="OGJ23" s="52"/>
      <c r="OGK23" s="52"/>
      <c r="OGL23" s="52"/>
      <c r="OGM23" s="52"/>
      <c r="OGN23" s="52"/>
      <c r="OGO23" s="52"/>
      <c r="OGP23" s="52"/>
      <c r="OGQ23" s="52"/>
      <c r="OGR23" s="52"/>
      <c r="OGS23" s="52"/>
      <c r="OGT23" s="52"/>
      <c r="OGU23" s="52"/>
      <c r="OGV23" s="52"/>
      <c r="OGW23" s="52"/>
      <c r="OGX23" s="52"/>
      <c r="OGY23" s="52"/>
      <c r="OGZ23" s="52"/>
      <c r="OHA23" s="52"/>
      <c r="OHB23" s="52"/>
      <c r="OHC23" s="52"/>
      <c r="OHD23" s="52"/>
      <c r="OHE23" s="52"/>
      <c r="OHF23" s="52"/>
      <c r="OHG23" s="52"/>
      <c r="OHH23" s="52"/>
      <c r="OHI23" s="52"/>
      <c r="OHJ23" s="52"/>
      <c r="OHK23" s="52"/>
      <c r="OHL23" s="52"/>
      <c r="OHM23" s="52"/>
      <c r="OHN23" s="52"/>
      <c r="OHO23" s="52"/>
      <c r="OHP23" s="52"/>
      <c r="OHQ23" s="52"/>
      <c r="OHR23" s="52"/>
      <c r="OHS23" s="52"/>
      <c r="OHT23" s="52"/>
      <c r="OHU23" s="52"/>
      <c r="OHV23" s="52"/>
      <c r="OHW23" s="52"/>
      <c r="OHX23" s="52"/>
      <c r="OHY23" s="52"/>
      <c r="OHZ23" s="52"/>
      <c r="OIA23" s="52"/>
      <c r="OIB23" s="52"/>
      <c r="OIC23" s="52"/>
      <c r="OID23" s="52"/>
      <c r="OIE23" s="52"/>
      <c r="OIF23" s="52"/>
      <c r="OIG23" s="52"/>
      <c r="OIH23" s="52"/>
      <c r="OII23" s="52"/>
      <c r="OIJ23" s="52"/>
      <c r="OIK23" s="52"/>
      <c r="OIL23" s="52"/>
      <c r="OIM23" s="52"/>
      <c r="OIN23" s="52"/>
      <c r="OIO23" s="52"/>
      <c r="OIP23" s="52"/>
      <c r="OIQ23" s="52"/>
      <c r="OIR23" s="52"/>
      <c r="OIS23" s="52"/>
      <c r="OIT23" s="52"/>
      <c r="OIU23" s="52"/>
      <c r="OIV23" s="52"/>
      <c r="OIW23" s="52"/>
      <c r="OIX23" s="52"/>
      <c r="OIY23" s="52"/>
      <c r="OIZ23" s="52"/>
      <c r="OJA23" s="52"/>
      <c r="OJB23" s="52"/>
      <c r="OJC23" s="52"/>
      <c r="OJD23" s="52"/>
      <c r="OJE23" s="52"/>
      <c r="OJF23" s="52"/>
      <c r="OJG23" s="52"/>
      <c r="OJH23" s="52"/>
      <c r="OJI23" s="52"/>
      <c r="OJJ23" s="52"/>
      <c r="OJK23" s="52"/>
      <c r="OJL23" s="52"/>
      <c r="OJM23" s="52"/>
      <c r="OJN23" s="52"/>
      <c r="OJO23" s="52"/>
      <c r="OJP23" s="52"/>
      <c r="OJQ23" s="52"/>
      <c r="OJR23" s="52"/>
      <c r="OJS23" s="52"/>
      <c r="OJT23" s="52"/>
      <c r="OJU23" s="52"/>
      <c r="OJV23" s="52"/>
      <c r="OJW23" s="52"/>
      <c r="OJX23" s="52"/>
      <c r="OJY23" s="52"/>
      <c r="OJZ23" s="52"/>
      <c r="OKA23" s="52"/>
      <c r="OKB23" s="52"/>
      <c r="OKC23" s="52"/>
      <c r="OKD23" s="52"/>
      <c r="OKE23" s="52"/>
      <c r="OKF23" s="52"/>
      <c r="OKG23" s="52"/>
      <c r="OKH23" s="52"/>
      <c r="OKI23" s="52"/>
      <c r="OKJ23" s="52"/>
      <c r="OKK23" s="52"/>
      <c r="OKL23" s="52"/>
      <c r="OKM23" s="52"/>
      <c r="OKN23" s="52"/>
      <c r="OKO23" s="52"/>
      <c r="OKP23" s="52"/>
      <c r="OKQ23" s="52"/>
      <c r="OKR23" s="52"/>
      <c r="OKS23" s="52"/>
      <c r="OKT23" s="52"/>
      <c r="OKU23" s="52"/>
      <c r="OKV23" s="52"/>
      <c r="OKW23" s="52"/>
      <c r="OKX23" s="52"/>
      <c r="OKY23" s="52"/>
      <c r="OKZ23" s="52"/>
      <c r="OLA23" s="52"/>
      <c r="OLB23" s="52"/>
      <c r="OLC23" s="52"/>
      <c r="OLD23" s="52"/>
      <c r="OLE23" s="52"/>
      <c r="OLF23" s="52"/>
      <c r="OLG23" s="52"/>
      <c r="OLH23" s="52"/>
      <c r="OLI23" s="52"/>
      <c r="OLJ23" s="52"/>
      <c r="OLK23" s="52"/>
      <c r="OLL23" s="52"/>
      <c r="OLM23" s="52"/>
      <c r="OLN23" s="52"/>
      <c r="OLO23" s="52"/>
      <c r="OLP23" s="52"/>
      <c r="OLQ23" s="52"/>
      <c r="OLR23" s="52"/>
      <c r="OLS23" s="52"/>
      <c r="OLT23" s="52"/>
      <c r="OLU23" s="52"/>
      <c r="OLV23" s="52"/>
      <c r="OLW23" s="52"/>
      <c r="OLX23" s="52"/>
      <c r="OLY23" s="52"/>
      <c r="OLZ23" s="52"/>
      <c r="OMA23" s="52"/>
      <c r="OMB23" s="52"/>
      <c r="OMC23" s="52"/>
      <c r="OMD23" s="52"/>
      <c r="OME23" s="52"/>
      <c r="OMF23" s="52"/>
      <c r="OMG23" s="52"/>
      <c r="OMH23" s="52"/>
      <c r="OMI23" s="52"/>
      <c r="OMJ23" s="52"/>
      <c r="OMK23" s="52"/>
      <c r="OML23" s="52"/>
      <c r="OMM23" s="52"/>
      <c r="OMN23" s="52"/>
      <c r="OMO23" s="52"/>
      <c r="OMP23" s="52"/>
      <c r="OMQ23" s="52"/>
      <c r="OMR23" s="52"/>
      <c r="OMS23" s="52"/>
      <c r="OMT23" s="52"/>
      <c r="OMU23" s="52"/>
      <c r="OMV23" s="52"/>
      <c r="OMW23" s="52"/>
      <c r="OMX23" s="52"/>
      <c r="OMY23" s="52"/>
      <c r="OMZ23" s="52"/>
      <c r="ONA23" s="52"/>
      <c r="ONB23" s="52"/>
      <c r="ONC23" s="52"/>
      <c r="OND23" s="52"/>
      <c r="ONE23" s="52"/>
      <c r="ONF23" s="52"/>
      <c r="ONG23" s="52"/>
      <c r="ONH23" s="52"/>
      <c r="ONI23" s="52"/>
      <c r="ONJ23" s="52"/>
      <c r="ONK23" s="52"/>
      <c r="ONL23" s="52"/>
      <c r="ONM23" s="52"/>
      <c r="ONN23" s="52"/>
      <c r="ONO23" s="52"/>
      <c r="ONP23" s="52"/>
      <c r="ONQ23" s="52"/>
      <c r="ONR23" s="52"/>
      <c r="ONS23" s="52"/>
      <c r="ONT23" s="52"/>
      <c r="ONU23" s="52"/>
      <c r="ONV23" s="52"/>
      <c r="ONW23" s="52"/>
      <c r="ONX23" s="52"/>
      <c r="ONY23" s="52"/>
      <c r="ONZ23" s="52"/>
      <c r="OOA23" s="52"/>
      <c r="OOB23" s="52"/>
      <c r="OOC23" s="52"/>
      <c r="OOD23" s="52"/>
      <c r="OOE23" s="52"/>
      <c r="OOF23" s="52"/>
      <c r="OOG23" s="52"/>
      <c r="OOH23" s="52"/>
      <c r="OOI23" s="52"/>
      <c r="OOJ23" s="52"/>
      <c r="OOK23" s="52"/>
      <c r="OOL23" s="52"/>
      <c r="OOM23" s="52"/>
      <c r="OON23" s="52"/>
      <c r="OOO23" s="52"/>
      <c r="OOP23" s="52"/>
      <c r="OOQ23" s="52"/>
      <c r="OOR23" s="52"/>
      <c r="OOS23" s="52"/>
      <c r="OOT23" s="52"/>
      <c r="OOU23" s="52"/>
      <c r="OOV23" s="52"/>
      <c r="OOW23" s="52"/>
      <c r="OOX23" s="52"/>
      <c r="OOY23" s="52"/>
      <c r="OOZ23" s="52"/>
      <c r="OPA23" s="52"/>
      <c r="OPB23" s="52"/>
      <c r="OPC23" s="52"/>
      <c r="OPD23" s="52"/>
      <c r="OPE23" s="52"/>
      <c r="OPF23" s="52"/>
      <c r="OPG23" s="52"/>
      <c r="OPH23" s="52"/>
      <c r="OPI23" s="52"/>
      <c r="OPJ23" s="52"/>
      <c r="OPK23" s="52"/>
      <c r="OPL23" s="52"/>
      <c r="OPM23" s="52"/>
      <c r="OPN23" s="52"/>
      <c r="OPO23" s="52"/>
      <c r="OPP23" s="52"/>
      <c r="OPQ23" s="52"/>
      <c r="OPR23" s="52"/>
      <c r="OPS23" s="52"/>
      <c r="OPT23" s="52"/>
      <c r="OPU23" s="52"/>
      <c r="OPV23" s="52"/>
      <c r="OPW23" s="52"/>
      <c r="OPX23" s="52"/>
      <c r="OPY23" s="52"/>
      <c r="OPZ23" s="52"/>
      <c r="OQA23" s="52"/>
      <c r="OQB23" s="52"/>
      <c r="OQC23" s="52"/>
      <c r="OQD23" s="52"/>
      <c r="OQE23" s="52"/>
      <c r="OQF23" s="52"/>
      <c r="OQG23" s="52"/>
      <c r="OQH23" s="52"/>
      <c r="OQI23" s="52"/>
      <c r="OQJ23" s="52"/>
      <c r="OQK23" s="52"/>
      <c r="OQL23" s="52"/>
      <c r="OQM23" s="52"/>
      <c r="OQN23" s="52"/>
      <c r="OQO23" s="52"/>
      <c r="OQP23" s="52"/>
      <c r="OQQ23" s="52"/>
      <c r="OQR23" s="52"/>
      <c r="OQS23" s="52"/>
      <c r="OQT23" s="52"/>
      <c r="OQU23" s="52"/>
      <c r="OQV23" s="52"/>
      <c r="OQW23" s="52"/>
      <c r="OQX23" s="52"/>
      <c r="OQY23" s="52"/>
      <c r="OQZ23" s="52"/>
      <c r="ORA23" s="52"/>
      <c r="ORB23" s="52"/>
      <c r="ORC23" s="52"/>
      <c r="ORD23" s="52"/>
      <c r="ORE23" s="52"/>
      <c r="ORF23" s="52"/>
      <c r="ORG23" s="52"/>
      <c r="ORH23" s="52"/>
      <c r="ORI23" s="52"/>
      <c r="ORJ23" s="52"/>
      <c r="ORK23" s="52"/>
      <c r="ORL23" s="52"/>
      <c r="ORM23" s="52"/>
      <c r="ORN23" s="52"/>
      <c r="ORO23" s="52"/>
      <c r="ORP23" s="52"/>
      <c r="ORQ23" s="52"/>
      <c r="ORR23" s="52"/>
      <c r="ORS23" s="52"/>
      <c r="ORT23" s="52"/>
      <c r="ORU23" s="52"/>
      <c r="ORV23" s="52"/>
      <c r="ORW23" s="52"/>
      <c r="ORX23" s="52"/>
      <c r="ORY23" s="52"/>
      <c r="ORZ23" s="52"/>
      <c r="OSA23" s="52"/>
      <c r="OSB23" s="52"/>
      <c r="OSC23" s="52"/>
      <c r="OSD23" s="52"/>
      <c r="OSE23" s="52"/>
      <c r="OSF23" s="52"/>
      <c r="OSG23" s="52"/>
      <c r="OSH23" s="52"/>
      <c r="OSI23" s="52"/>
      <c r="OSJ23" s="52"/>
      <c r="OSK23" s="52"/>
      <c r="OSL23" s="52"/>
      <c r="OSM23" s="52"/>
      <c r="OSN23" s="52"/>
      <c r="OSO23" s="52"/>
      <c r="OSP23" s="52"/>
      <c r="OSQ23" s="52"/>
      <c r="OSR23" s="52"/>
      <c r="OSS23" s="52"/>
      <c r="OST23" s="52"/>
      <c r="OSU23" s="52"/>
      <c r="OSV23" s="52"/>
      <c r="OSW23" s="52"/>
      <c r="OSX23" s="52"/>
      <c r="OSY23" s="52"/>
      <c r="OSZ23" s="52"/>
      <c r="OTA23" s="52"/>
      <c r="OTB23" s="52"/>
      <c r="OTC23" s="52"/>
      <c r="OTD23" s="52"/>
      <c r="OTE23" s="52"/>
      <c r="OTF23" s="52"/>
      <c r="OTG23" s="52"/>
      <c r="OTH23" s="52"/>
      <c r="OTI23" s="52"/>
      <c r="OTJ23" s="52"/>
      <c r="OTK23" s="52"/>
      <c r="OTL23" s="52"/>
      <c r="OTM23" s="52"/>
      <c r="OTN23" s="52"/>
      <c r="OTO23" s="52"/>
      <c r="OTP23" s="52"/>
      <c r="OTQ23" s="52"/>
      <c r="OTR23" s="52"/>
      <c r="OTS23" s="52"/>
      <c r="OTT23" s="52"/>
      <c r="OTU23" s="52"/>
      <c r="OTV23" s="52"/>
      <c r="OTW23" s="52"/>
      <c r="OTX23" s="52"/>
      <c r="OTY23" s="52"/>
      <c r="OTZ23" s="52"/>
      <c r="OUA23" s="52"/>
      <c r="OUB23" s="52"/>
      <c r="OUC23" s="52"/>
      <c r="OUD23" s="52"/>
      <c r="OUE23" s="52"/>
      <c r="OUF23" s="52"/>
      <c r="OUG23" s="52"/>
      <c r="OUH23" s="52"/>
      <c r="OUI23" s="52"/>
      <c r="OUJ23" s="52"/>
      <c r="OUK23" s="52"/>
      <c r="OUL23" s="52"/>
      <c r="OUM23" s="52"/>
      <c r="OUN23" s="52"/>
      <c r="OUO23" s="52"/>
      <c r="OUP23" s="52"/>
      <c r="OUQ23" s="52"/>
      <c r="OUR23" s="52"/>
      <c r="OUS23" s="52"/>
      <c r="OUT23" s="52"/>
      <c r="OUU23" s="52"/>
      <c r="OUV23" s="52"/>
      <c r="OUW23" s="52"/>
      <c r="OUX23" s="52"/>
      <c r="OUY23" s="52"/>
      <c r="OUZ23" s="52"/>
      <c r="OVA23" s="52"/>
      <c r="OVB23" s="52"/>
      <c r="OVC23" s="52"/>
      <c r="OVD23" s="52"/>
      <c r="OVE23" s="52"/>
      <c r="OVF23" s="52"/>
      <c r="OVG23" s="52"/>
      <c r="OVH23" s="52"/>
      <c r="OVI23" s="52"/>
      <c r="OVJ23" s="52"/>
      <c r="OVK23" s="52"/>
      <c r="OVL23" s="52"/>
      <c r="OVM23" s="52"/>
      <c r="OVN23" s="52"/>
      <c r="OVO23" s="52"/>
      <c r="OVP23" s="52"/>
      <c r="OVQ23" s="52"/>
      <c r="OVR23" s="52"/>
      <c r="OVS23" s="52"/>
      <c r="OVT23" s="52"/>
      <c r="OVU23" s="52"/>
      <c r="OVV23" s="52"/>
      <c r="OVW23" s="52"/>
      <c r="OVX23" s="52"/>
      <c r="OVY23" s="52"/>
      <c r="OVZ23" s="52"/>
      <c r="OWA23" s="52"/>
      <c r="OWB23" s="52"/>
      <c r="OWC23" s="52"/>
      <c r="OWD23" s="52"/>
      <c r="OWE23" s="52"/>
      <c r="OWF23" s="52"/>
      <c r="OWG23" s="52"/>
      <c r="OWH23" s="52"/>
      <c r="OWI23" s="52"/>
      <c r="OWJ23" s="52"/>
      <c r="OWK23" s="52"/>
      <c r="OWL23" s="52"/>
      <c r="OWM23" s="52"/>
      <c r="OWN23" s="52"/>
      <c r="OWO23" s="52"/>
      <c r="OWP23" s="52"/>
      <c r="OWQ23" s="52"/>
      <c r="OWR23" s="52"/>
      <c r="OWS23" s="52"/>
      <c r="OWT23" s="52"/>
      <c r="OWU23" s="52"/>
      <c r="OWV23" s="52"/>
      <c r="OWW23" s="52"/>
      <c r="OWX23" s="52"/>
      <c r="OWY23" s="52"/>
      <c r="OWZ23" s="52"/>
      <c r="OXA23" s="52"/>
      <c r="OXB23" s="52"/>
      <c r="OXC23" s="52"/>
      <c r="OXD23" s="52"/>
      <c r="OXE23" s="52"/>
      <c r="OXF23" s="52"/>
      <c r="OXG23" s="52"/>
      <c r="OXH23" s="52"/>
      <c r="OXI23" s="52"/>
      <c r="OXJ23" s="52"/>
      <c r="OXK23" s="52"/>
      <c r="OXL23" s="52"/>
      <c r="OXM23" s="52"/>
      <c r="OXN23" s="52"/>
      <c r="OXO23" s="52"/>
      <c r="OXP23" s="52"/>
      <c r="OXQ23" s="52"/>
      <c r="OXR23" s="52"/>
      <c r="OXS23" s="52"/>
      <c r="OXT23" s="52"/>
      <c r="OXU23" s="52"/>
      <c r="OXV23" s="52"/>
      <c r="OXW23" s="52"/>
      <c r="OXX23" s="52"/>
      <c r="OXY23" s="52"/>
      <c r="OXZ23" s="52"/>
      <c r="OYA23" s="52"/>
      <c r="OYB23" s="52"/>
      <c r="OYC23" s="52"/>
      <c r="OYD23" s="52"/>
      <c r="OYE23" s="52"/>
      <c r="OYF23" s="52"/>
      <c r="OYG23" s="52"/>
      <c r="OYH23" s="52"/>
      <c r="OYI23" s="52"/>
      <c r="OYJ23" s="52"/>
      <c r="OYK23" s="52"/>
      <c r="OYL23" s="52"/>
      <c r="OYM23" s="52"/>
      <c r="OYN23" s="52"/>
      <c r="OYO23" s="52"/>
      <c r="OYP23" s="52"/>
      <c r="OYQ23" s="52"/>
      <c r="OYR23" s="52"/>
      <c r="OYS23" s="52"/>
      <c r="OYT23" s="52"/>
      <c r="OYU23" s="52"/>
      <c r="OYV23" s="52"/>
      <c r="OYW23" s="52"/>
      <c r="OYX23" s="52"/>
      <c r="OYY23" s="52"/>
      <c r="OYZ23" s="52"/>
      <c r="OZA23" s="52"/>
      <c r="OZB23" s="52"/>
      <c r="OZC23" s="52"/>
      <c r="OZD23" s="52"/>
      <c r="OZE23" s="52"/>
      <c r="OZF23" s="52"/>
      <c r="OZG23" s="52"/>
      <c r="OZH23" s="52"/>
      <c r="OZI23" s="52"/>
      <c r="OZJ23" s="52"/>
      <c r="OZK23" s="52"/>
      <c r="OZL23" s="52"/>
      <c r="OZM23" s="52"/>
      <c r="OZN23" s="52"/>
      <c r="OZO23" s="52"/>
      <c r="OZP23" s="52"/>
      <c r="OZQ23" s="52"/>
      <c r="OZR23" s="52"/>
      <c r="OZS23" s="52"/>
      <c r="OZT23" s="52"/>
      <c r="OZU23" s="52"/>
      <c r="OZV23" s="52"/>
      <c r="OZW23" s="52"/>
      <c r="OZX23" s="52"/>
      <c r="OZY23" s="52"/>
      <c r="OZZ23" s="52"/>
      <c r="PAA23" s="52"/>
      <c r="PAB23" s="52"/>
      <c r="PAC23" s="52"/>
      <c r="PAD23" s="52"/>
      <c r="PAE23" s="52"/>
      <c r="PAF23" s="52"/>
      <c r="PAG23" s="52"/>
      <c r="PAH23" s="52"/>
      <c r="PAI23" s="52"/>
      <c r="PAJ23" s="52"/>
      <c r="PAK23" s="52"/>
      <c r="PAL23" s="52"/>
      <c r="PAM23" s="52"/>
      <c r="PAN23" s="52"/>
      <c r="PAO23" s="52"/>
      <c r="PAP23" s="52"/>
      <c r="PAQ23" s="52"/>
      <c r="PAR23" s="52"/>
      <c r="PAS23" s="52"/>
      <c r="PAT23" s="52"/>
      <c r="PAU23" s="52"/>
      <c r="PAV23" s="52"/>
      <c r="PAW23" s="52"/>
      <c r="PAX23" s="52"/>
      <c r="PAY23" s="52"/>
      <c r="PAZ23" s="52"/>
      <c r="PBA23" s="52"/>
      <c r="PBB23" s="52"/>
      <c r="PBC23" s="52"/>
      <c r="PBD23" s="52"/>
      <c r="PBE23" s="52"/>
      <c r="PBF23" s="52"/>
      <c r="PBG23" s="52"/>
      <c r="PBH23" s="52"/>
      <c r="PBI23" s="52"/>
      <c r="PBJ23" s="52"/>
      <c r="PBK23" s="52"/>
      <c r="PBL23" s="52"/>
      <c r="PBM23" s="52"/>
      <c r="PBN23" s="52"/>
      <c r="PBO23" s="52"/>
      <c r="PBP23" s="52"/>
      <c r="PBQ23" s="52"/>
      <c r="PBR23" s="52"/>
      <c r="PBS23" s="52"/>
      <c r="PBT23" s="52"/>
      <c r="PBU23" s="52"/>
      <c r="PBV23" s="52"/>
      <c r="PBW23" s="52"/>
      <c r="PBX23" s="52"/>
      <c r="PBY23" s="52"/>
      <c r="PBZ23" s="52"/>
      <c r="PCA23" s="52"/>
      <c r="PCB23" s="52"/>
      <c r="PCC23" s="52"/>
      <c r="PCD23" s="52"/>
      <c r="PCE23" s="52"/>
      <c r="PCF23" s="52"/>
      <c r="PCG23" s="52"/>
      <c r="PCH23" s="52"/>
      <c r="PCI23" s="52"/>
      <c r="PCJ23" s="52"/>
      <c r="PCK23" s="52"/>
      <c r="PCL23" s="52"/>
      <c r="PCM23" s="52"/>
      <c r="PCN23" s="52"/>
      <c r="PCO23" s="52"/>
      <c r="PCP23" s="52"/>
      <c r="PCQ23" s="52"/>
      <c r="PCR23" s="52"/>
      <c r="PCS23" s="52"/>
      <c r="PCT23" s="52"/>
      <c r="PCU23" s="52"/>
      <c r="PCV23" s="52"/>
      <c r="PCW23" s="52"/>
      <c r="PCX23" s="52"/>
      <c r="PCY23" s="52"/>
      <c r="PCZ23" s="52"/>
      <c r="PDA23" s="52"/>
      <c r="PDB23" s="52"/>
      <c r="PDC23" s="52"/>
      <c r="PDD23" s="52"/>
      <c r="PDE23" s="52"/>
      <c r="PDF23" s="52"/>
      <c r="PDG23" s="52"/>
      <c r="PDH23" s="52"/>
      <c r="PDI23" s="52"/>
      <c r="PDJ23" s="52"/>
      <c r="PDK23" s="52"/>
      <c r="PDL23" s="52"/>
      <c r="PDM23" s="52"/>
      <c r="PDN23" s="52"/>
      <c r="PDO23" s="52"/>
      <c r="PDP23" s="52"/>
      <c r="PDQ23" s="52"/>
      <c r="PDR23" s="52"/>
      <c r="PDS23" s="52"/>
      <c r="PDT23" s="52"/>
      <c r="PDU23" s="52"/>
      <c r="PDV23" s="52"/>
      <c r="PDW23" s="52"/>
      <c r="PDX23" s="52"/>
      <c r="PDY23" s="52"/>
      <c r="PDZ23" s="52"/>
      <c r="PEA23" s="52"/>
      <c r="PEB23" s="52"/>
      <c r="PEC23" s="52"/>
      <c r="PED23" s="52"/>
      <c r="PEE23" s="52"/>
      <c r="PEF23" s="52"/>
      <c r="PEG23" s="52"/>
      <c r="PEH23" s="52"/>
      <c r="PEI23" s="52"/>
      <c r="PEJ23" s="52"/>
      <c r="PEK23" s="52"/>
      <c r="PEL23" s="52"/>
      <c r="PEM23" s="52"/>
      <c r="PEN23" s="52"/>
      <c r="PEO23" s="52"/>
      <c r="PEP23" s="52"/>
      <c r="PEQ23" s="52"/>
      <c r="PER23" s="52"/>
      <c r="PES23" s="52"/>
      <c r="PET23" s="52"/>
      <c r="PEU23" s="52"/>
      <c r="PEV23" s="52"/>
      <c r="PEW23" s="52"/>
      <c r="PEX23" s="52"/>
      <c r="PEY23" s="52"/>
      <c r="PEZ23" s="52"/>
      <c r="PFA23" s="52"/>
      <c r="PFB23" s="52"/>
      <c r="PFC23" s="52"/>
      <c r="PFD23" s="52"/>
      <c r="PFE23" s="52"/>
      <c r="PFF23" s="52"/>
      <c r="PFG23" s="52"/>
      <c r="PFH23" s="52"/>
      <c r="PFI23" s="52"/>
      <c r="PFJ23" s="52"/>
      <c r="PFK23" s="52"/>
      <c r="PFL23" s="52"/>
      <c r="PFM23" s="52"/>
      <c r="PFN23" s="52"/>
      <c r="PFO23" s="52"/>
      <c r="PFP23" s="52"/>
      <c r="PFQ23" s="52"/>
      <c r="PFR23" s="52"/>
      <c r="PFS23" s="52"/>
      <c r="PFT23" s="52"/>
      <c r="PFU23" s="52"/>
      <c r="PFV23" s="52"/>
      <c r="PFW23" s="52"/>
      <c r="PFX23" s="52"/>
      <c r="PFY23" s="52"/>
      <c r="PFZ23" s="52"/>
      <c r="PGA23" s="52"/>
      <c r="PGB23" s="52"/>
      <c r="PGC23" s="52"/>
      <c r="PGD23" s="52"/>
      <c r="PGE23" s="52"/>
      <c r="PGF23" s="52"/>
      <c r="PGG23" s="52"/>
      <c r="PGH23" s="52"/>
      <c r="PGI23" s="52"/>
      <c r="PGJ23" s="52"/>
      <c r="PGK23" s="52"/>
      <c r="PGL23" s="52"/>
      <c r="PGM23" s="52"/>
      <c r="PGN23" s="52"/>
      <c r="PGO23" s="52"/>
      <c r="PGP23" s="52"/>
      <c r="PGQ23" s="52"/>
      <c r="PGR23" s="52"/>
      <c r="PGS23" s="52"/>
      <c r="PGT23" s="52"/>
      <c r="PGU23" s="52"/>
      <c r="PGV23" s="52"/>
      <c r="PGW23" s="52"/>
      <c r="PGX23" s="52"/>
      <c r="PGY23" s="52"/>
      <c r="PGZ23" s="52"/>
      <c r="PHA23" s="52"/>
      <c r="PHB23" s="52"/>
      <c r="PHC23" s="52"/>
      <c r="PHD23" s="52"/>
      <c r="PHE23" s="52"/>
      <c r="PHF23" s="52"/>
      <c r="PHG23" s="52"/>
      <c r="PHH23" s="52"/>
      <c r="PHI23" s="52"/>
      <c r="PHJ23" s="52"/>
      <c r="PHK23" s="52"/>
      <c r="PHL23" s="52"/>
      <c r="PHM23" s="52"/>
      <c r="PHN23" s="52"/>
      <c r="PHO23" s="52"/>
      <c r="PHP23" s="52"/>
      <c r="PHQ23" s="52"/>
      <c r="PHR23" s="52"/>
      <c r="PHS23" s="52"/>
      <c r="PHT23" s="52"/>
      <c r="PHU23" s="52"/>
      <c r="PHV23" s="52"/>
      <c r="PHW23" s="52"/>
      <c r="PHX23" s="52"/>
      <c r="PHY23" s="52"/>
      <c r="PHZ23" s="52"/>
      <c r="PIA23" s="52"/>
      <c r="PIB23" s="52"/>
      <c r="PIC23" s="52"/>
      <c r="PID23" s="52"/>
      <c r="PIE23" s="52"/>
      <c r="PIF23" s="52"/>
      <c r="PIG23" s="52"/>
      <c r="PIH23" s="52"/>
      <c r="PII23" s="52"/>
      <c r="PIJ23" s="52"/>
      <c r="PIK23" s="52"/>
      <c r="PIL23" s="52"/>
      <c r="PIM23" s="52"/>
      <c r="PIN23" s="52"/>
      <c r="PIO23" s="52"/>
      <c r="PIP23" s="52"/>
      <c r="PIQ23" s="52"/>
      <c r="PIR23" s="52"/>
      <c r="PIS23" s="52"/>
      <c r="PIT23" s="52"/>
      <c r="PIU23" s="52"/>
      <c r="PIV23" s="52"/>
      <c r="PIW23" s="52"/>
      <c r="PIX23" s="52"/>
      <c r="PIY23" s="52"/>
      <c r="PIZ23" s="52"/>
      <c r="PJA23" s="52"/>
      <c r="PJB23" s="52"/>
      <c r="PJC23" s="52"/>
      <c r="PJD23" s="52"/>
      <c r="PJE23" s="52"/>
      <c r="PJF23" s="52"/>
      <c r="PJG23" s="52"/>
      <c r="PJH23" s="52"/>
      <c r="PJI23" s="52"/>
      <c r="PJJ23" s="52"/>
      <c r="PJK23" s="52"/>
      <c r="PJL23" s="52"/>
      <c r="PJM23" s="52"/>
      <c r="PJN23" s="52"/>
      <c r="PJO23" s="52"/>
      <c r="PJP23" s="52"/>
      <c r="PJQ23" s="52"/>
      <c r="PJR23" s="52"/>
      <c r="PJS23" s="52"/>
      <c r="PJT23" s="52"/>
      <c r="PJU23" s="52"/>
      <c r="PJV23" s="52"/>
      <c r="PJW23" s="52"/>
      <c r="PJX23" s="52"/>
      <c r="PJY23" s="52"/>
      <c r="PJZ23" s="52"/>
      <c r="PKA23" s="52"/>
      <c r="PKB23" s="52"/>
      <c r="PKC23" s="52"/>
      <c r="PKD23" s="52"/>
      <c r="PKE23" s="52"/>
      <c r="PKF23" s="52"/>
      <c r="PKG23" s="52"/>
      <c r="PKH23" s="52"/>
      <c r="PKI23" s="52"/>
      <c r="PKJ23" s="52"/>
      <c r="PKK23" s="52"/>
      <c r="PKL23" s="52"/>
      <c r="PKM23" s="52"/>
      <c r="PKN23" s="52"/>
      <c r="PKO23" s="52"/>
      <c r="PKP23" s="52"/>
      <c r="PKQ23" s="52"/>
      <c r="PKR23" s="52"/>
      <c r="PKS23" s="52"/>
      <c r="PKT23" s="52"/>
      <c r="PKU23" s="52"/>
      <c r="PKV23" s="52"/>
      <c r="PKW23" s="52"/>
      <c r="PKX23" s="52"/>
      <c r="PKY23" s="52"/>
      <c r="PKZ23" s="52"/>
      <c r="PLA23" s="52"/>
      <c r="PLB23" s="52"/>
      <c r="PLC23" s="52"/>
      <c r="PLD23" s="52"/>
      <c r="PLE23" s="52"/>
      <c r="PLF23" s="52"/>
      <c r="PLG23" s="52"/>
      <c r="PLH23" s="52"/>
      <c r="PLI23" s="52"/>
      <c r="PLJ23" s="52"/>
      <c r="PLK23" s="52"/>
      <c r="PLL23" s="52"/>
      <c r="PLM23" s="52"/>
      <c r="PLN23" s="52"/>
      <c r="PLO23" s="52"/>
      <c r="PLP23" s="52"/>
      <c r="PLQ23" s="52"/>
      <c r="PLR23" s="52"/>
      <c r="PLS23" s="52"/>
      <c r="PLT23" s="52"/>
      <c r="PLU23" s="52"/>
      <c r="PLV23" s="52"/>
      <c r="PLW23" s="52"/>
      <c r="PLX23" s="52"/>
      <c r="PLY23" s="52"/>
      <c r="PLZ23" s="52"/>
      <c r="PMA23" s="52"/>
      <c r="PMB23" s="52"/>
      <c r="PMC23" s="52"/>
      <c r="PMD23" s="52"/>
      <c r="PME23" s="52"/>
      <c r="PMF23" s="52"/>
      <c r="PMG23" s="52"/>
      <c r="PMH23" s="52"/>
      <c r="PMI23" s="52"/>
      <c r="PMJ23" s="52"/>
      <c r="PMK23" s="52"/>
      <c r="PML23" s="52"/>
      <c r="PMM23" s="52"/>
      <c r="PMN23" s="52"/>
      <c r="PMO23" s="52"/>
      <c r="PMP23" s="52"/>
      <c r="PMQ23" s="52"/>
      <c r="PMR23" s="52"/>
      <c r="PMS23" s="52"/>
      <c r="PMT23" s="52"/>
      <c r="PMU23" s="52"/>
      <c r="PMV23" s="52"/>
      <c r="PMW23" s="52"/>
      <c r="PMX23" s="52"/>
      <c r="PMY23" s="52"/>
      <c r="PMZ23" s="52"/>
      <c r="PNA23" s="52"/>
      <c r="PNB23" s="52"/>
      <c r="PNC23" s="52"/>
      <c r="PND23" s="52"/>
      <c r="PNE23" s="52"/>
      <c r="PNF23" s="52"/>
      <c r="PNG23" s="52"/>
      <c r="PNH23" s="52"/>
      <c r="PNI23" s="52"/>
      <c r="PNJ23" s="52"/>
      <c r="PNK23" s="52"/>
      <c r="PNL23" s="52"/>
      <c r="PNM23" s="52"/>
      <c r="PNN23" s="52"/>
      <c r="PNO23" s="52"/>
      <c r="PNP23" s="52"/>
      <c r="PNQ23" s="52"/>
      <c r="PNR23" s="52"/>
      <c r="PNS23" s="52"/>
      <c r="PNT23" s="52"/>
      <c r="PNU23" s="52"/>
      <c r="PNV23" s="52"/>
      <c r="PNW23" s="52"/>
      <c r="PNX23" s="52"/>
      <c r="PNY23" s="52"/>
      <c r="PNZ23" s="52"/>
      <c r="POA23" s="52"/>
      <c r="POB23" s="52"/>
      <c r="POC23" s="52"/>
      <c r="POD23" s="52"/>
      <c r="POE23" s="52"/>
      <c r="POF23" s="52"/>
      <c r="POG23" s="52"/>
      <c r="POH23" s="52"/>
      <c r="POI23" s="52"/>
      <c r="POJ23" s="52"/>
      <c r="POK23" s="52"/>
      <c r="POL23" s="52"/>
      <c r="POM23" s="52"/>
      <c r="PON23" s="52"/>
      <c r="POO23" s="52"/>
      <c r="POP23" s="52"/>
      <c r="POQ23" s="52"/>
      <c r="POR23" s="52"/>
      <c r="POS23" s="52"/>
      <c r="POT23" s="52"/>
      <c r="POU23" s="52"/>
      <c r="POV23" s="52"/>
      <c r="POW23" s="52"/>
      <c r="POX23" s="52"/>
      <c r="POY23" s="52"/>
      <c r="POZ23" s="52"/>
      <c r="PPA23" s="52"/>
      <c r="PPB23" s="52"/>
      <c r="PPC23" s="52"/>
      <c r="PPD23" s="52"/>
      <c r="PPE23" s="52"/>
      <c r="PPF23" s="52"/>
      <c r="PPG23" s="52"/>
      <c r="PPH23" s="52"/>
      <c r="PPI23" s="52"/>
      <c r="PPJ23" s="52"/>
      <c r="PPK23" s="52"/>
      <c r="PPL23" s="52"/>
      <c r="PPM23" s="52"/>
      <c r="PPN23" s="52"/>
      <c r="PPO23" s="52"/>
      <c r="PPP23" s="52"/>
      <c r="PPQ23" s="52"/>
      <c r="PPR23" s="52"/>
      <c r="PPS23" s="52"/>
      <c r="PPT23" s="52"/>
      <c r="PPU23" s="52"/>
      <c r="PPV23" s="52"/>
      <c r="PPW23" s="52"/>
      <c r="PPX23" s="52"/>
      <c r="PPY23" s="52"/>
      <c r="PPZ23" s="52"/>
      <c r="PQA23" s="52"/>
      <c r="PQB23" s="52"/>
      <c r="PQC23" s="52"/>
      <c r="PQD23" s="52"/>
      <c r="PQE23" s="52"/>
      <c r="PQF23" s="52"/>
      <c r="PQG23" s="52"/>
      <c r="PQH23" s="52"/>
      <c r="PQI23" s="52"/>
      <c r="PQJ23" s="52"/>
      <c r="PQK23" s="52"/>
      <c r="PQL23" s="52"/>
      <c r="PQM23" s="52"/>
      <c r="PQN23" s="52"/>
      <c r="PQO23" s="52"/>
      <c r="PQP23" s="52"/>
      <c r="PQQ23" s="52"/>
      <c r="PQR23" s="52"/>
      <c r="PQS23" s="52"/>
      <c r="PQT23" s="52"/>
      <c r="PQU23" s="52"/>
      <c r="PQV23" s="52"/>
      <c r="PQW23" s="52"/>
      <c r="PQX23" s="52"/>
      <c r="PQY23" s="52"/>
      <c r="PQZ23" s="52"/>
      <c r="PRA23" s="52"/>
      <c r="PRB23" s="52"/>
      <c r="PRC23" s="52"/>
      <c r="PRD23" s="52"/>
      <c r="PRE23" s="52"/>
      <c r="PRF23" s="52"/>
      <c r="PRG23" s="52"/>
      <c r="PRH23" s="52"/>
      <c r="PRI23" s="52"/>
      <c r="PRJ23" s="52"/>
      <c r="PRK23" s="52"/>
      <c r="PRL23" s="52"/>
      <c r="PRM23" s="52"/>
      <c r="PRN23" s="52"/>
      <c r="PRO23" s="52"/>
      <c r="PRP23" s="52"/>
      <c r="PRQ23" s="52"/>
      <c r="PRR23" s="52"/>
      <c r="PRS23" s="52"/>
      <c r="PRT23" s="52"/>
      <c r="PRU23" s="52"/>
      <c r="PRV23" s="52"/>
      <c r="PRW23" s="52"/>
      <c r="PRX23" s="52"/>
      <c r="PRY23" s="52"/>
      <c r="PRZ23" s="52"/>
      <c r="PSA23" s="52"/>
      <c r="PSB23" s="52"/>
      <c r="PSC23" s="52"/>
      <c r="PSD23" s="52"/>
      <c r="PSE23" s="52"/>
      <c r="PSF23" s="52"/>
      <c r="PSG23" s="52"/>
      <c r="PSH23" s="52"/>
      <c r="PSI23" s="52"/>
      <c r="PSJ23" s="52"/>
      <c r="PSK23" s="52"/>
      <c r="PSL23" s="52"/>
      <c r="PSM23" s="52"/>
      <c r="PSN23" s="52"/>
      <c r="PSO23" s="52"/>
      <c r="PSP23" s="52"/>
      <c r="PSQ23" s="52"/>
      <c r="PSR23" s="52"/>
      <c r="PSS23" s="52"/>
      <c r="PST23" s="52"/>
      <c r="PSU23" s="52"/>
      <c r="PSV23" s="52"/>
      <c r="PSW23" s="52"/>
      <c r="PSX23" s="52"/>
      <c r="PSY23" s="52"/>
      <c r="PSZ23" s="52"/>
      <c r="PTA23" s="52"/>
      <c r="PTB23" s="52"/>
      <c r="PTC23" s="52"/>
      <c r="PTD23" s="52"/>
      <c r="PTE23" s="52"/>
      <c r="PTF23" s="52"/>
      <c r="PTG23" s="52"/>
      <c r="PTH23" s="52"/>
      <c r="PTI23" s="52"/>
      <c r="PTJ23" s="52"/>
      <c r="PTK23" s="52"/>
      <c r="PTL23" s="52"/>
      <c r="PTM23" s="52"/>
      <c r="PTN23" s="52"/>
      <c r="PTO23" s="52"/>
      <c r="PTP23" s="52"/>
      <c r="PTQ23" s="52"/>
      <c r="PTR23" s="52"/>
      <c r="PTS23" s="52"/>
      <c r="PTT23" s="52"/>
      <c r="PTU23" s="52"/>
      <c r="PTV23" s="52"/>
      <c r="PTW23" s="52"/>
      <c r="PTX23" s="52"/>
      <c r="PTY23" s="52"/>
      <c r="PTZ23" s="52"/>
      <c r="PUA23" s="52"/>
      <c r="PUB23" s="52"/>
      <c r="PUC23" s="52"/>
      <c r="PUD23" s="52"/>
      <c r="PUE23" s="52"/>
      <c r="PUF23" s="52"/>
      <c r="PUG23" s="52"/>
      <c r="PUH23" s="52"/>
      <c r="PUI23" s="52"/>
      <c r="PUJ23" s="52"/>
      <c r="PUK23" s="52"/>
      <c r="PUL23" s="52"/>
      <c r="PUM23" s="52"/>
      <c r="PUN23" s="52"/>
      <c r="PUO23" s="52"/>
      <c r="PUP23" s="52"/>
      <c r="PUQ23" s="52"/>
      <c r="PUR23" s="52"/>
      <c r="PUS23" s="52"/>
      <c r="PUT23" s="52"/>
      <c r="PUU23" s="52"/>
      <c r="PUV23" s="52"/>
      <c r="PUW23" s="52"/>
      <c r="PUX23" s="52"/>
      <c r="PUY23" s="52"/>
      <c r="PUZ23" s="52"/>
      <c r="PVA23" s="52"/>
      <c r="PVB23" s="52"/>
      <c r="PVC23" s="52"/>
      <c r="PVD23" s="52"/>
      <c r="PVE23" s="52"/>
      <c r="PVF23" s="52"/>
      <c r="PVG23" s="52"/>
      <c r="PVH23" s="52"/>
      <c r="PVI23" s="52"/>
      <c r="PVJ23" s="52"/>
      <c r="PVK23" s="52"/>
      <c r="PVL23" s="52"/>
      <c r="PVM23" s="52"/>
      <c r="PVN23" s="52"/>
      <c r="PVO23" s="52"/>
      <c r="PVP23" s="52"/>
      <c r="PVQ23" s="52"/>
      <c r="PVR23" s="52"/>
      <c r="PVS23" s="52"/>
      <c r="PVT23" s="52"/>
      <c r="PVU23" s="52"/>
      <c r="PVV23" s="52"/>
      <c r="PVW23" s="52"/>
      <c r="PVX23" s="52"/>
      <c r="PVY23" s="52"/>
      <c r="PVZ23" s="52"/>
      <c r="PWA23" s="52"/>
      <c r="PWB23" s="52"/>
      <c r="PWC23" s="52"/>
      <c r="PWD23" s="52"/>
      <c r="PWE23" s="52"/>
      <c r="PWF23" s="52"/>
      <c r="PWG23" s="52"/>
      <c r="PWH23" s="52"/>
      <c r="PWI23" s="52"/>
      <c r="PWJ23" s="52"/>
      <c r="PWK23" s="52"/>
      <c r="PWL23" s="52"/>
      <c r="PWM23" s="52"/>
      <c r="PWN23" s="52"/>
      <c r="PWO23" s="52"/>
      <c r="PWP23" s="52"/>
      <c r="PWQ23" s="52"/>
      <c r="PWR23" s="52"/>
      <c r="PWS23" s="52"/>
      <c r="PWT23" s="52"/>
      <c r="PWU23" s="52"/>
      <c r="PWV23" s="52"/>
      <c r="PWW23" s="52"/>
      <c r="PWX23" s="52"/>
      <c r="PWY23" s="52"/>
      <c r="PWZ23" s="52"/>
      <c r="PXA23" s="52"/>
      <c r="PXB23" s="52"/>
      <c r="PXC23" s="52"/>
      <c r="PXD23" s="52"/>
      <c r="PXE23" s="52"/>
      <c r="PXF23" s="52"/>
      <c r="PXG23" s="52"/>
      <c r="PXH23" s="52"/>
      <c r="PXI23" s="52"/>
      <c r="PXJ23" s="52"/>
      <c r="PXK23" s="52"/>
      <c r="PXL23" s="52"/>
      <c r="PXM23" s="52"/>
      <c r="PXN23" s="52"/>
      <c r="PXO23" s="52"/>
      <c r="PXP23" s="52"/>
      <c r="PXQ23" s="52"/>
      <c r="PXR23" s="52"/>
      <c r="PXS23" s="52"/>
      <c r="PXT23" s="52"/>
      <c r="PXU23" s="52"/>
      <c r="PXV23" s="52"/>
      <c r="PXW23" s="52"/>
      <c r="PXX23" s="52"/>
      <c r="PXY23" s="52"/>
      <c r="PXZ23" s="52"/>
      <c r="PYA23" s="52"/>
      <c r="PYB23" s="52"/>
      <c r="PYC23" s="52"/>
      <c r="PYD23" s="52"/>
      <c r="PYE23" s="52"/>
      <c r="PYF23" s="52"/>
      <c r="PYG23" s="52"/>
      <c r="PYH23" s="52"/>
      <c r="PYI23" s="52"/>
      <c r="PYJ23" s="52"/>
      <c r="PYK23" s="52"/>
      <c r="PYL23" s="52"/>
      <c r="PYM23" s="52"/>
      <c r="PYN23" s="52"/>
      <c r="PYO23" s="52"/>
      <c r="PYP23" s="52"/>
      <c r="PYQ23" s="52"/>
      <c r="PYR23" s="52"/>
      <c r="PYS23" s="52"/>
      <c r="PYT23" s="52"/>
      <c r="PYU23" s="52"/>
      <c r="PYV23" s="52"/>
      <c r="PYW23" s="52"/>
      <c r="PYX23" s="52"/>
      <c r="PYY23" s="52"/>
      <c r="PYZ23" s="52"/>
      <c r="PZA23" s="52"/>
      <c r="PZB23" s="52"/>
      <c r="PZC23" s="52"/>
      <c r="PZD23" s="52"/>
      <c r="PZE23" s="52"/>
      <c r="PZF23" s="52"/>
      <c r="PZG23" s="52"/>
      <c r="PZH23" s="52"/>
      <c r="PZI23" s="52"/>
      <c r="PZJ23" s="52"/>
      <c r="PZK23" s="52"/>
      <c r="PZL23" s="52"/>
      <c r="PZM23" s="52"/>
      <c r="PZN23" s="52"/>
      <c r="PZO23" s="52"/>
      <c r="PZP23" s="52"/>
      <c r="PZQ23" s="52"/>
      <c r="PZR23" s="52"/>
      <c r="PZS23" s="52"/>
      <c r="PZT23" s="52"/>
      <c r="PZU23" s="52"/>
      <c r="PZV23" s="52"/>
      <c r="PZW23" s="52"/>
      <c r="PZX23" s="52"/>
      <c r="PZY23" s="52"/>
      <c r="PZZ23" s="52"/>
      <c r="QAA23" s="52"/>
      <c r="QAB23" s="52"/>
      <c r="QAC23" s="52"/>
      <c r="QAD23" s="52"/>
      <c r="QAE23" s="52"/>
      <c r="QAF23" s="52"/>
      <c r="QAG23" s="52"/>
      <c r="QAH23" s="52"/>
      <c r="QAI23" s="52"/>
      <c r="QAJ23" s="52"/>
      <c r="QAK23" s="52"/>
      <c r="QAL23" s="52"/>
      <c r="QAM23" s="52"/>
      <c r="QAN23" s="52"/>
      <c r="QAO23" s="52"/>
      <c r="QAP23" s="52"/>
      <c r="QAQ23" s="52"/>
      <c r="QAR23" s="52"/>
      <c r="QAS23" s="52"/>
      <c r="QAT23" s="52"/>
      <c r="QAU23" s="52"/>
      <c r="QAV23" s="52"/>
      <c r="QAW23" s="52"/>
      <c r="QAX23" s="52"/>
      <c r="QAY23" s="52"/>
      <c r="QAZ23" s="52"/>
      <c r="QBA23" s="52"/>
      <c r="QBB23" s="52"/>
      <c r="QBC23" s="52"/>
      <c r="QBD23" s="52"/>
      <c r="QBE23" s="52"/>
      <c r="QBF23" s="52"/>
      <c r="QBG23" s="52"/>
      <c r="QBH23" s="52"/>
      <c r="QBI23" s="52"/>
      <c r="QBJ23" s="52"/>
      <c r="QBK23" s="52"/>
      <c r="QBL23" s="52"/>
      <c r="QBM23" s="52"/>
      <c r="QBN23" s="52"/>
      <c r="QBO23" s="52"/>
      <c r="QBP23" s="52"/>
      <c r="QBQ23" s="52"/>
      <c r="QBR23" s="52"/>
      <c r="QBS23" s="52"/>
      <c r="QBT23" s="52"/>
      <c r="QBU23" s="52"/>
      <c r="QBV23" s="52"/>
      <c r="QBW23" s="52"/>
      <c r="QBX23" s="52"/>
      <c r="QBY23" s="52"/>
      <c r="QBZ23" s="52"/>
      <c r="QCA23" s="52"/>
      <c r="QCB23" s="52"/>
      <c r="QCC23" s="52"/>
      <c r="QCD23" s="52"/>
      <c r="QCE23" s="52"/>
      <c r="QCF23" s="52"/>
      <c r="QCG23" s="52"/>
      <c r="QCH23" s="52"/>
      <c r="QCI23" s="52"/>
      <c r="QCJ23" s="52"/>
      <c r="QCK23" s="52"/>
      <c r="QCL23" s="52"/>
      <c r="QCM23" s="52"/>
      <c r="QCN23" s="52"/>
      <c r="QCO23" s="52"/>
      <c r="QCP23" s="52"/>
      <c r="QCQ23" s="52"/>
      <c r="QCR23" s="52"/>
      <c r="QCS23" s="52"/>
      <c r="QCT23" s="52"/>
      <c r="QCU23" s="52"/>
      <c r="QCV23" s="52"/>
      <c r="QCW23" s="52"/>
      <c r="QCX23" s="52"/>
      <c r="QCY23" s="52"/>
      <c r="QCZ23" s="52"/>
      <c r="QDA23" s="52"/>
      <c r="QDB23" s="52"/>
      <c r="QDC23" s="52"/>
      <c r="QDD23" s="52"/>
      <c r="QDE23" s="52"/>
      <c r="QDF23" s="52"/>
      <c r="QDG23" s="52"/>
      <c r="QDH23" s="52"/>
      <c r="QDI23" s="52"/>
      <c r="QDJ23" s="52"/>
      <c r="QDK23" s="52"/>
      <c r="QDL23" s="52"/>
      <c r="QDM23" s="52"/>
      <c r="QDN23" s="52"/>
      <c r="QDO23" s="52"/>
      <c r="QDP23" s="52"/>
      <c r="QDQ23" s="52"/>
      <c r="QDR23" s="52"/>
      <c r="QDS23" s="52"/>
      <c r="QDT23" s="52"/>
      <c r="QDU23" s="52"/>
      <c r="QDV23" s="52"/>
      <c r="QDW23" s="52"/>
      <c r="QDX23" s="52"/>
      <c r="QDY23" s="52"/>
      <c r="QDZ23" s="52"/>
      <c r="QEA23" s="52"/>
      <c r="QEB23" s="52"/>
      <c r="QEC23" s="52"/>
      <c r="QED23" s="52"/>
      <c r="QEE23" s="52"/>
      <c r="QEF23" s="52"/>
      <c r="QEG23" s="52"/>
      <c r="QEH23" s="52"/>
      <c r="QEI23" s="52"/>
      <c r="QEJ23" s="52"/>
      <c r="QEK23" s="52"/>
      <c r="QEL23" s="52"/>
      <c r="QEM23" s="52"/>
      <c r="QEN23" s="52"/>
      <c r="QEO23" s="52"/>
      <c r="QEP23" s="52"/>
      <c r="QEQ23" s="52"/>
      <c r="QER23" s="52"/>
      <c r="QES23" s="52"/>
      <c r="QET23" s="52"/>
      <c r="QEU23" s="52"/>
      <c r="QEV23" s="52"/>
      <c r="QEW23" s="52"/>
      <c r="QEX23" s="52"/>
      <c r="QEY23" s="52"/>
      <c r="QEZ23" s="52"/>
      <c r="QFA23" s="52"/>
      <c r="QFB23" s="52"/>
      <c r="QFC23" s="52"/>
      <c r="QFD23" s="52"/>
      <c r="QFE23" s="52"/>
      <c r="QFF23" s="52"/>
      <c r="QFG23" s="52"/>
      <c r="QFH23" s="52"/>
      <c r="QFI23" s="52"/>
      <c r="QFJ23" s="52"/>
      <c r="QFK23" s="52"/>
      <c r="QFL23" s="52"/>
      <c r="QFM23" s="52"/>
      <c r="QFN23" s="52"/>
      <c r="QFO23" s="52"/>
      <c r="QFP23" s="52"/>
      <c r="QFQ23" s="52"/>
      <c r="QFR23" s="52"/>
      <c r="QFS23" s="52"/>
      <c r="QFT23" s="52"/>
      <c r="QFU23" s="52"/>
      <c r="QFV23" s="52"/>
      <c r="QFW23" s="52"/>
      <c r="QFX23" s="52"/>
      <c r="QFY23" s="52"/>
      <c r="QFZ23" s="52"/>
      <c r="QGA23" s="52"/>
      <c r="QGB23" s="52"/>
      <c r="QGC23" s="52"/>
      <c r="QGD23" s="52"/>
      <c r="QGE23" s="52"/>
      <c r="QGF23" s="52"/>
      <c r="QGG23" s="52"/>
      <c r="QGH23" s="52"/>
      <c r="QGI23" s="52"/>
      <c r="QGJ23" s="52"/>
      <c r="QGK23" s="52"/>
      <c r="QGL23" s="52"/>
      <c r="QGM23" s="52"/>
      <c r="QGN23" s="52"/>
      <c r="QGO23" s="52"/>
      <c r="QGP23" s="52"/>
      <c r="QGQ23" s="52"/>
      <c r="QGR23" s="52"/>
      <c r="QGS23" s="52"/>
      <c r="QGT23" s="52"/>
      <c r="QGU23" s="52"/>
      <c r="QGV23" s="52"/>
      <c r="QGW23" s="52"/>
      <c r="QGX23" s="52"/>
      <c r="QGY23" s="52"/>
      <c r="QGZ23" s="52"/>
      <c r="QHA23" s="52"/>
      <c r="QHB23" s="52"/>
      <c r="QHC23" s="52"/>
      <c r="QHD23" s="52"/>
      <c r="QHE23" s="52"/>
      <c r="QHF23" s="52"/>
      <c r="QHG23" s="52"/>
      <c r="QHH23" s="52"/>
      <c r="QHI23" s="52"/>
      <c r="QHJ23" s="52"/>
      <c r="QHK23" s="52"/>
      <c r="QHL23" s="52"/>
      <c r="QHM23" s="52"/>
      <c r="QHN23" s="52"/>
      <c r="QHO23" s="52"/>
      <c r="QHP23" s="52"/>
      <c r="QHQ23" s="52"/>
      <c r="QHR23" s="52"/>
      <c r="QHS23" s="52"/>
      <c r="QHT23" s="52"/>
      <c r="QHU23" s="52"/>
      <c r="QHV23" s="52"/>
      <c r="QHW23" s="52"/>
      <c r="QHX23" s="52"/>
      <c r="QHY23" s="52"/>
      <c r="QHZ23" s="52"/>
      <c r="QIA23" s="52"/>
      <c r="QIB23" s="52"/>
      <c r="QIC23" s="52"/>
      <c r="QID23" s="52"/>
      <c r="QIE23" s="52"/>
      <c r="QIF23" s="52"/>
      <c r="QIG23" s="52"/>
      <c r="QIH23" s="52"/>
      <c r="QII23" s="52"/>
      <c r="QIJ23" s="52"/>
      <c r="QIK23" s="52"/>
      <c r="QIL23" s="52"/>
      <c r="QIM23" s="52"/>
      <c r="QIN23" s="52"/>
      <c r="QIO23" s="52"/>
      <c r="QIP23" s="52"/>
      <c r="QIQ23" s="52"/>
      <c r="QIR23" s="52"/>
      <c r="QIS23" s="52"/>
      <c r="QIT23" s="52"/>
      <c r="QIU23" s="52"/>
      <c r="QIV23" s="52"/>
      <c r="QIW23" s="52"/>
      <c r="QIX23" s="52"/>
      <c r="QIY23" s="52"/>
      <c r="QIZ23" s="52"/>
      <c r="QJA23" s="52"/>
      <c r="QJB23" s="52"/>
      <c r="QJC23" s="52"/>
      <c r="QJD23" s="52"/>
      <c r="QJE23" s="52"/>
      <c r="QJF23" s="52"/>
      <c r="QJG23" s="52"/>
      <c r="QJH23" s="52"/>
      <c r="QJI23" s="52"/>
      <c r="QJJ23" s="52"/>
      <c r="QJK23" s="52"/>
      <c r="QJL23" s="52"/>
      <c r="QJM23" s="52"/>
      <c r="QJN23" s="52"/>
      <c r="QJO23" s="52"/>
      <c r="QJP23" s="52"/>
      <c r="QJQ23" s="52"/>
      <c r="QJR23" s="52"/>
      <c r="QJS23" s="52"/>
      <c r="QJT23" s="52"/>
      <c r="QJU23" s="52"/>
      <c r="QJV23" s="52"/>
      <c r="QJW23" s="52"/>
      <c r="QJX23" s="52"/>
      <c r="QJY23" s="52"/>
      <c r="QJZ23" s="52"/>
      <c r="QKA23" s="52"/>
      <c r="QKB23" s="52"/>
      <c r="QKC23" s="52"/>
      <c r="QKD23" s="52"/>
      <c r="QKE23" s="52"/>
      <c r="QKF23" s="52"/>
      <c r="QKG23" s="52"/>
      <c r="QKH23" s="52"/>
      <c r="QKI23" s="52"/>
      <c r="QKJ23" s="52"/>
      <c r="QKK23" s="52"/>
      <c r="QKL23" s="52"/>
      <c r="QKM23" s="52"/>
      <c r="QKN23" s="52"/>
      <c r="QKO23" s="52"/>
      <c r="QKP23" s="52"/>
      <c r="QKQ23" s="52"/>
      <c r="QKR23" s="52"/>
      <c r="QKS23" s="52"/>
      <c r="QKT23" s="52"/>
      <c r="QKU23" s="52"/>
      <c r="QKV23" s="52"/>
      <c r="QKW23" s="52"/>
      <c r="QKX23" s="52"/>
      <c r="QKY23" s="52"/>
      <c r="QKZ23" s="52"/>
      <c r="QLA23" s="52"/>
      <c r="QLB23" s="52"/>
      <c r="QLC23" s="52"/>
      <c r="QLD23" s="52"/>
      <c r="QLE23" s="52"/>
      <c r="QLF23" s="52"/>
      <c r="QLG23" s="52"/>
      <c r="QLH23" s="52"/>
      <c r="QLI23" s="52"/>
      <c r="QLJ23" s="52"/>
      <c r="QLK23" s="52"/>
      <c r="QLL23" s="52"/>
      <c r="QLM23" s="52"/>
      <c r="QLN23" s="52"/>
      <c r="QLO23" s="52"/>
      <c r="QLP23" s="52"/>
      <c r="QLQ23" s="52"/>
      <c r="QLR23" s="52"/>
      <c r="QLS23" s="52"/>
      <c r="QLT23" s="52"/>
      <c r="QLU23" s="52"/>
      <c r="QLV23" s="52"/>
      <c r="QLW23" s="52"/>
      <c r="QLX23" s="52"/>
      <c r="QLY23" s="52"/>
      <c r="QLZ23" s="52"/>
      <c r="QMA23" s="52"/>
      <c r="QMB23" s="52"/>
      <c r="QMC23" s="52"/>
      <c r="QMD23" s="52"/>
      <c r="QME23" s="52"/>
      <c r="QMF23" s="52"/>
      <c r="QMG23" s="52"/>
      <c r="QMH23" s="52"/>
      <c r="QMI23" s="52"/>
      <c r="QMJ23" s="52"/>
      <c r="QMK23" s="52"/>
      <c r="QML23" s="52"/>
      <c r="QMM23" s="52"/>
      <c r="QMN23" s="52"/>
      <c r="QMO23" s="52"/>
      <c r="QMP23" s="52"/>
      <c r="QMQ23" s="52"/>
      <c r="QMR23" s="52"/>
      <c r="QMS23" s="52"/>
      <c r="QMT23" s="52"/>
      <c r="QMU23" s="52"/>
      <c r="QMV23" s="52"/>
      <c r="QMW23" s="52"/>
      <c r="QMX23" s="52"/>
      <c r="QMY23" s="52"/>
      <c r="QMZ23" s="52"/>
      <c r="QNA23" s="52"/>
      <c r="QNB23" s="52"/>
      <c r="QNC23" s="52"/>
      <c r="QND23" s="52"/>
      <c r="QNE23" s="52"/>
      <c r="QNF23" s="52"/>
      <c r="QNG23" s="52"/>
      <c r="QNH23" s="52"/>
      <c r="QNI23" s="52"/>
      <c r="QNJ23" s="52"/>
      <c r="QNK23" s="52"/>
      <c r="QNL23" s="52"/>
      <c r="QNM23" s="52"/>
      <c r="QNN23" s="52"/>
      <c r="QNO23" s="52"/>
      <c r="QNP23" s="52"/>
      <c r="QNQ23" s="52"/>
      <c r="QNR23" s="52"/>
      <c r="QNS23" s="52"/>
      <c r="QNT23" s="52"/>
      <c r="QNU23" s="52"/>
      <c r="QNV23" s="52"/>
      <c r="QNW23" s="52"/>
      <c r="QNX23" s="52"/>
      <c r="QNY23" s="52"/>
      <c r="QNZ23" s="52"/>
      <c r="QOA23" s="52"/>
      <c r="QOB23" s="52"/>
      <c r="QOC23" s="52"/>
      <c r="QOD23" s="52"/>
      <c r="QOE23" s="52"/>
      <c r="QOF23" s="52"/>
      <c r="QOG23" s="52"/>
      <c r="QOH23" s="52"/>
      <c r="QOI23" s="52"/>
      <c r="QOJ23" s="52"/>
      <c r="QOK23" s="52"/>
      <c r="QOL23" s="52"/>
      <c r="QOM23" s="52"/>
      <c r="QON23" s="52"/>
      <c r="QOO23" s="52"/>
      <c r="QOP23" s="52"/>
      <c r="QOQ23" s="52"/>
      <c r="QOR23" s="52"/>
      <c r="QOS23" s="52"/>
      <c r="QOT23" s="52"/>
      <c r="QOU23" s="52"/>
      <c r="QOV23" s="52"/>
      <c r="QOW23" s="52"/>
      <c r="QOX23" s="52"/>
      <c r="QOY23" s="52"/>
      <c r="QOZ23" s="52"/>
      <c r="QPA23" s="52"/>
      <c r="QPB23" s="52"/>
      <c r="QPC23" s="52"/>
      <c r="QPD23" s="52"/>
      <c r="QPE23" s="52"/>
      <c r="QPF23" s="52"/>
      <c r="QPG23" s="52"/>
      <c r="QPH23" s="52"/>
      <c r="QPI23" s="52"/>
      <c r="QPJ23" s="52"/>
      <c r="QPK23" s="52"/>
      <c r="QPL23" s="52"/>
      <c r="QPM23" s="52"/>
      <c r="QPN23" s="52"/>
      <c r="QPO23" s="52"/>
      <c r="QPP23" s="52"/>
      <c r="QPQ23" s="52"/>
      <c r="QPR23" s="52"/>
      <c r="QPS23" s="52"/>
      <c r="QPT23" s="52"/>
      <c r="QPU23" s="52"/>
      <c r="QPV23" s="52"/>
      <c r="QPW23" s="52"/>
      <c r="QPX23" s="52"/>
      <c r="QPY23" s="52"/>
      <c r="QPZ23" s="52"/>
      <c r="QQA23" s="52"/>
      <c r="QQB23" s="52"/>
      <c r="QQC23" s="52"/>
      <c r="QQD23" s="52"/>
      <c r="QQE23" s="52"/>
      <c r="QQF23" s="52"/>
      <c r="QQG23" s="52"/>
      <c r="QQH23" s="52"/>
      <c r="QQI23" s="52"/>
      <c r="QQJ23" s="52"/>
      <c r="QQK23" s="52"/>
      <c r="QQL23" s="52"/>
      <c r="QQM23" s="52"/>
      <c r="QQN23" s="52"/>
      <c r="QQO23" s="52"/>
      <c r="QQP23" s="52"/>
      <c r="QQQ23" s="52"/>
      <c r="QQR23" s="52"/>
      <c r="QQS23" s="52"/>
      <c r="QQT23" s="52"/>
      <c r="QQU23" s="52"/>
      <c r="QQV23" s="52"/>
      <c r="QQW23" s="52"/>
      <c r="QQX23" s="52"/>
      <c r="QQY23" s="52"/>
      <c r="QQZ23" s="52"/>
      <c r="QRA23" s="52"/>
      <c r="QRB23" s="52"/>
      <c r="QRC23" s="52"/>
      <c r="QRD23" s="52"/>
      <c r="QRE23" s="52"/>
      <c r="QRF23" s="52"/>
      <c r="QRG23" s="52"/>
      <c r="QRH23" s="52"/>
      <c r="QRI23" s="52"/>
      <c r="QRJ23" s="52"/>
      <c r="QRK23" s="52"/>
      <c r="QRL23" s="52"/>
      <c r="QRM23" s="52"/>
      <c r="QRN23" s="52"/>
      <c r="QRO23" s="52"/>
      <c r="QRP23" s="52"/>
      <c r="QRQ23" s="52"/>
      <c r="QRR23" s="52"/>
      <c r="QRS23" s="52"/>
      <c r="QRT23" s="52"/>
      <c r="QRU23" s="52"/>
      <c r="QRV23" s="52"/>
      <c r="QRW23" s="52"/>
      <c r="QRX23" s="52"/>
      <c r="QRY23" s="52"/>
      <c r="QRZ23" s="52"/>
      <c r="QSA23" s="52"/>
      <c r="QSB23" s="52"/>
      <c r="QSC23" s="52"/>
      <c r="QSD23" s="52"/>
      <c r="QSE23" s="52"/>
      <c r="QSF23" s="52"/>
      <c r="QSG23" s="52"/>
      <c r="QSH23" s="52"/>
      <c r="QSI23" s="52"/>
      <c r="QSJ23" s="52"/>
      <c r="QSK23" s="52"/>
      <c r="QSL23" s="52"/>
      <c r="QSM23" s="52"/>
      <c r="QSN23" s="52"/>
      <c r="QSO23" s="52"/>
      <c r="QSP23" s="52"/>
      <c r="QSQ23" s="52"/>
      <c r="QSR23" s="52"/>
      <c r="QSS23" s="52"/>
      <c r="QST23" s="52"/>
      <c r="QSU23" s="52"/>
      <c r="QSV23" s="52"/>
      <c r="QSW23" s="52"/>
      <c r="QSX23" s="52"/>
      <c r="QSY23" s="52"/>
      <c r="QSZ23" s="52"/>
      <c r="QTA23" s="52"/>
      <c r="QTB23" s="52"/>
      <c r="QTC23" s="52"/>
      <c r="QTD23" s="52"/>
      <c r="QTE23" s="52"/>
      <c r="QTF23" s="52"/>
      <c r="QTG23" s="52"/>
      <c r="QTH23" s="52"/>
      <c r="QTI23" s="52"/>
      <c r="QTJ23" s="52"/>
      <c r="QTK23" s="52"/>
      <c r="QTL23" s="52"/>
      <c r="QTM23" s="52"/>
      <c r="QTN23" s="52"/>
      <c r="QTO23" s="52"/>
      <c r="QTP23" s="52"/>
      <c r="QTQ23" s="52"/>
      <c r="QTR23" s="52"/>
      <c r="QTS23" s="52"/>
      <c r="QTT23" s="52"/>
      <c r="QTU23" s="52"/>
      <c r="QTV23" s="52"/>
      <c r="QTW23" s="52"/>
      <c r="QTX23" s="52"/>
      <c r="QTY23" s="52"/>
      <c r="QTZ23" s="52"/>
      <c r="QUA23" s="52"/>
      <c r="QUB23" s="52"/>
      <c r="QUC23" s="52"/>
      <c r="QUD23" s="52"/>
      <c r="QUE23" s="52"/>
      <c r="QUF23" s="52"/>
      <c r="QUG23" s="52"/>
      <c r="QUH23" s="52"/>
      <c r="QUI23" s="52"/>
      <c r="QUJ23" s="52"/>
      <c r="QUK23" s="52"/>
      <c r="QUL23" s="52"/>
      <c r="QUM23" s="52"/>
      <c r="QUN23" s="52"/>
      <c r="QUO23" s="52"/>
      <c r="QUP23" s="52"/>
      <c r="QUQ23" s="52"/>
      <c r="QUR23" s="52"/>
      <c r="QUS23" s="52"/>
      <c r="QUT23" s="52"/>
      <c r="QUU23" s="52"/>
      <c r="QUV23" s="52"/>
      <c r="QUW23" s="52"/>
      <c r="QUX23" s="52"/>
      <c r="QUY23" s="52"/>
      <c r="QUZ23" s="52"/>
      <c r="QVA23" s="52"/>
      <c r="QVB23" s="52"/>
      <c r="QVC23" s="52"/>
      <c r="QVD23" s="52"/>
      <c r="QVE23" s="52"/>
      <c r="QVF23" s="52"/>
      <c r="QVG23" s="52"/>
      <c r="QVH23" s="52"/>
      <c r="QVI23" s="52"/>
      <c r="QVJ23" s="52"/>
      <c r="QVK23" s="52"/>
      <c r="QVL23" s="52"/>
      <c r="QVM23" s="52"/>
      <c r="QVN23" s="52"/>
      <c r="QVO23" s="52"/>
      <c r="QVP23" s="52"/>
      <c r="QVQ23" s="52"/>
      <c r="QVR23" s="52"/>
      <c r="QVS23" s="52"/>
      <c r="QVT23" s="52"/>
      <c r="QVU23" s="52"/>
      <c r="QVV23" s="52"/>
      <c r="QVW23" s="52"/>
      <c r="QVX23" s="52"/>
      <c r="QVY23" s="52"/>
      <c r="QVZ23" s="52"/>
      <c r="QWA23" s="52"/>
      <c r="QWB23" s="52"/>
      <c r="QWC23" s="52"/>
      <c r="QWD23" s="52"/>
      <c r="QWE23" s="52"/>
      <c r="QWF23" s="52"/>
      <c r="QWG23" s="52"/>
      <c r="QWH23" s="52"/>
      <c r="QWI23" s="52"/>
      <c r="QWJ23" s="52"/>
      <c r="QWK23" s="52"/>
      <c r="QWL23" s="52"/>
      <c r="QWM23" s="52"/>
      <c r="QWN23" s="52"/>
      <c r="QWO23" s="52"/>
      <c r="QWP23" s="52"/>
      <c r="QWQ23" s="52"/>
      <c r="QWR23" s="52"/>
      <c r="QWS23" s="52"/>
      <c r="QWT23" s="52"/>
      <c r="QWU23" s="52"/>
      <c r="QWV23" s="52"/>
      <c r="QWW23" s="52"/>
      <c r="QWX23" s="52"/>
      <c r="QWY23" s="52"/>
      <c r="QWZ23" s="52"/>
      <c r="QXA23" s="52"/>
      <c r="QXB23" s="52"/>
      <c r="QXC23" s="52"/>
      <c r="QXD23" s="52"/>
      <c r="QXE23" s="52"/>
      <c r="QXF23" s="52"/>
      <c r="QXG23" s="52"/>
      <c r="QXH23" s="52"/>
      <c r="QXI23" s="52"/>
      <c r="QXJ23" s="52"/>
      <c r="QXK23" s="52"/>
      <c r="QXL23" s="52"/>
      <c r="QXM23" s="52"/>
      <c r="QXN23" s="52"/>
      <c r="QXO23" s="52"/>
      <c r="QXP23" s="52"/>
      <c r="QXQ23" s="52"/>
      <c r="QXR23" s="52"/>
      <c r="QXS23" s="52"/>
      <c r="QXT23" s="52"/>
      <c r="QXU23" s="52"/>
      <c r="QXV23" s="52"/>
      <c r="QXW23" s="52"/>
      <c r="QXX23" s="52"/>
      <c r="QXY23" s="52"/>
      <c r="QXZ23" s="52"/>
      <c r="QYA23" s="52"/>
      <c r="QYB23" s="52"/>
      <c r="QYC23" s="52"/>
      <c r="QYD23" s="52"/>
      <c r="QYE23" s="52"/>
      <c r="QYF23" s="52"/>
      <c r="QYG23" s="52"/>
      <c r="QYH23" s="52"/>
      <c r="QYI23" s="52"/>
      <c r="QYJ23" s="52"/>
      <c r="QYK23" s="52"/>
      <c r="QYL23" s="52"/>
      <c r="QYM23" s="52"/>
      <c r="QYN23" s="52"/>
      <c r="QYO23" s="52"/>
      <c r="QYP23" s="52"/>
      <c r="QYQ23" s="52"/>
      <c r="QYR23" s="52"/>
      <c r="QYS23" s="52"/>
      <c r="QYT23" s="52"/>
      <c r="QYU23" s="52"/>
      <c r="QYV23" s="52"/>
      <c r="QYW23" s="52"/>
      <c r="QYX23" s="52"/>
      <c r="QYY23" s="52"/>
      <c r="QYZ23" s="52"/>
      <c r="QZA23" s="52"/>
      <c r="QZB23" s="52"/>
      <c r="QZC23" s="52"/>
      <c r="QZD23" s="52"/>
      <c r="QZE23" s="52"/>
      <c r="QZF23" s="52"/>
      <c r="QZG23" s="52"/>
      <c r="QZH23" s="52"/>
      <c r="QZI23" s="52"/>
      <c r="QZJ23" s="52"/>
      <c r="QZK23" s="52"/>
      <c r="QZL23" s="52"/>
      <c r="QZM23" s="52"/>
      <c r="QZN23" s="52"/>
      <c r="QZO23" s="52"/>
      <c r="QZP23" s="52"/>
      <c r="QZQ23" s="52"/>
      <c r="QZR23" s="52"/>
      <c r="QZS23" s="52"/>
      <c r="QZT23" s="52"/>
      <c r="QZU23" s="52"/>
      <c r="QZV23" s="52"/>
      <c r="QZW23" s="52"/>
      <c r="QZX23" s="52"/>
      <c r="QZY23" s="52"/>
      <c r="QZZ23" s="52"/>
      <c r="RAA23" s="52"/>
      <c r="RAB23" s="52"/>
      <c r="RAC23" s="52"/>
      <c r="RAD23" s="52"/>
      <c r="RAE23" s="52"/>
      <c r="RAF23" s="52"/>
      <c r="RAG23" s="52"/>
      <c r="RAH23" s="52"/>
      <c r="RAI23" s="52"/>
      <c r="RAJ23" s="52"/>
      <c r="RAK23" s="52"/>
      <c r="RAL23" s="52"/>
      <c r="RAM23" s="52"/>
      <c r="RAN23" s="52"/>
      <c r="RAO23" s="52"/>
      <c r="RAP23" s="52"/>
      <c r="RAQ23" s="52"/>
      <c r="RAR23" s="52"/>
      <c r="RAS23" s="52"/>
      <c r="RAT23" s="52"/>
      <c r="RAU23" s="52"/>
      <c r="RAV23" s="52"/>
      <c r="RAW23" s="52"/>
      <c r="RAX23" s="52"/>
      <c r="RAY23" s="52"/>
      <c r="RAZ23" s="52"/>
      <c r="RBA23" s="52"/>
      <c r="RBB23" s="52"/>
      <c r="RBC23" s="52"/>
      <c r="RBD23" s="52"/>
      <c r="RBE23" s="52"/>
      <c r="RBF23" s="52"/>
      <c r="RBG23" s="52"/>
      <c r="RBH23" s="52"/>
      <c r="RBI23" s="52"/>
      <c r="RBJ23" s="52"/>
      <c r="RBK23" s="52"/>
      <c r="RBL23" s="52"/>
      <c r="RBM23" s="52"/>
      <c r="RBN23" s="52"/>
      <c r="RBO23" s="52"/>
      <c r="RBP23" s="52"/>
      <c r="RBQ23" s="52"/>
      <c r="RBR23" s="52"/>
      <c r="RBS23" s="52"/>
      <c r="RBT23" s="52"/>
      <c r="RBU23" s="52"/>
      <c r="RBV23" s="52"/>
      <c r="RBW23" s="52"/>
      <c r="RBX23" s="52"/>
      <c r="RBY23" s="52"/>
      <c r="RBZ23" s="52"/>
      <c r="RCA23" s="52"/>
      <c r="RCB23" s="52"/>
      <c r="RCC23" s="52"/>
      <c r="RCD23" s="52"/>
      <c r="RCE23" s="52"/>
      <c r="RCF23" s="52"/>
      <c r="RCG23" s="52"/>
      <c r="RCH23" s="52"/>
      <c r="RCI23" s="52"/>
      <c r="RCJ23" s="52"/>
      <c r="RCK23" s="52"/>
      <c r="RCL23" s="52"/>
      <c r="RCM23" s="52"/>
      <c r="RCN23" s="52"/>
      <c r="RCO23" s="52"/>
      <c r="RCP23" s="52"/>
      <c r="RCQ23" s="52"/>
      <c r="RCR23" s="52"/>
      <c r="RCS23" s="52"/>
      <c r="RCT23" s="52"/>
      <c r="RCU23" s="52"/>
      <c r="RCV23" s="52"/>
      <c r="RCW23" s="52"/>
      <c r="RCX23" s="52"/>
      <c r="RCY23" s="52"/>
      <c r="RCZ23" s="52"/>
      <c r="RDA23" s="52"/>
      <c r="RDB23" s="52"/>
      <c r="RDC23" s="52"/>
      <c r="RDD23" s="52"/>
      <c r="RDE23" s="52"/>
      <c r="RDF23" s="52"/>
      <c r="RDG23" s="52"/>
      <c r="RDH23" s="52"/>
      <c r="RDI23" s="52"/>
      <c r="RDJ23" s="52"/>
      <c r="RDK23" s="52"/>
      <c r="RDL23" s="52"/>
      <c r="RDM23" s="52"/>
      <c r="RDN23" s="52"/>
      <c r="RDO23" s="52"/>
      <c r="RDP23" s="52"/>
      <c r="RDQ23" s="52"/>
      <c r="RDR23" s="52"/>
      <c r="RDS23" s="52"/>
      <c r="RDT23" s="52"/>
      <c r="RDU23" s="52"/>
      <c r="RDV23" s="52"/>
      <c r="RDW23" s="52"/>
      <c r="RDX23" s="52"/>
      <c r="RDY23" s="52"/>
      <c r="RDZ23" s="52"/>
      <c r="REA23" s="52"/>
      <c r="REB23" s="52"/>
      <c r="REC23" s="52"/>
      <c r="RED23" s="52"/>
      <c r="REE23" s="52"/>
      <c r="REF23" s="52"/>
      <c r="REG23" s="52"/>
      <c r="REH23" s="52"/>
      <c r="REI23" s="52"/>
      <c r="REJ23" s="52"/>
      <c r="REK23" s="52"/>
      <c r="REL23" s="52"/>
      <c r="REM23" s="52"/>
      <c r="REN23" s="52"/>
      <c r="REO23" s="52"/>
      <c r="REP23" s="52"/>
      <c r="REQ23" s="52"/>
      <c r="RER23" s="52"/>
      <c r="RES23" s="52"/>
      <c r="RET23" s="52"/>
      <c r="REU23" s="52"/>
      <c r="REV23" s="52"/>
      <c r="REW23" s="52"/>
      <c r="REX23" s="52"/>
      <c r="REY23" s="52"/>
      <c r="REZ23" s="52"/>
      <c r="RFA23" s="52"/>
      <c r="RFB23" s="52"/>
      <c r="RFC23" s="52"/>
      <c r="RFD23" s="52"/>
      <c r="RFE23" s="52"/>
      <c r="RFF23" s="52"/>
      <c r="RFG23" s="52"/>
      <c r="RFH23" s="52"/>
      <c r="RFI23" s="52"/>
      <c r="RFJ23" s="52"/>
      <c r="RFK23" s="52"/>
      <c r="RFL23" s="52"/>
      <c r="RFM23" s="52"/>
      <c r="RFN23" s="52"/>
      <c r="RFO23" s="52"/>
      <c r="RFP23" s="52"/>
      <c r="RFQ23" s="52"/>
      <c r="RFR23" s="52"/>
      <c r="RFS23" s="52"/>
      <c r="RFT23" s="52"/>
      <c r="RFU23" s="52"/>
      <c r="RFV23" s="52"/>
      <c r="RFW23" s="52"/>
      <c r="RFX23" s="52"/>
      <c r="RFY23" s="52"/>
      <c r="RFZ23" s="52"/>
      <c r="RGA23" s="52"/>
      <c r="RGB23" s="52"/>
      <c r="RGC23" s="52"/>
      <c r="RGD23" s="52"/>
      <c r="RGE23" s="52"/>
      <c r="RGF23" s="52"/>
      <c r="RGG23" s="52"/>
      <c r="RGH23" s="52"/>
      <c r="RGI23" s="52"/>
      <c r="RGJ23" s="52"/>
      <c r="RGK23" s="52"/>
      <c r="RGL23" s="52"/>
      <c r="RGM23" s="52"/>
      <c r="RGN23" s="52"/>
      <c r="RGO23" s="52"/>
      <c r="RGP23" s="52"/>
      <c r="RGQ23" s="52"/>
      <c r="RGR23" s="52"/>
      <c r="RGS23" s="52"/>
      <c r="RGT23" s="52"/>
      <c r="RGU23" s="52"/>
      <c r="RGV23" s="52"/>
      <c r="RGW23" s="52"/>
      <c r="RGX23" s="52"/>
      <c r="RGY23" s="52"/>
      <c r="RGZ23" s="52"/>
      <c r="RHA23" s="52"/>
      <c r="RHB23" s="52"/>
      <c r="RHC23" s="52"/>
      <c r="RHD23" s="52"/>
      <c r="RHE23" s="52"/>
      <c r="RHF23" s="52"/>
      <c r="RHG23" s="52"/>
      <c r="RHH23" s="52"/>
      <c r="RHI23" s="52"/>
      <c r="RHJ23" s="52"/>
      <c r="RHK23" s="52"/>
      <c r="RHL23" s="52"/>
      <c r="RHM23" s="52"/>
      <c r="RHN23" s="52"/>
      <c r="RHO23" s="52"/>
      <c r="RHP23" s="52"/>
      <c r="RHQ23" s="52"/>
      <c r="RHR23" s="52"/>
      <c r="RHS23" s="52"/>
      <c r="RHT23" s="52"/>
      <c r="RHU23" s="52"/>
      <c r="RHV23" s="52"/>
      <c r="RHW23" s="52"/>
      <c r="RHX23" s="52"/>
      <c r="RHY23" s="52"/>
      <c r="RHZ23" s="52"/>
      <c r="RIA23" s="52"/>
      <c r="RIB23" s="52"/>
      <c r="RIC23" s="52"/>
      <c r="RID23" s="52"/>
      <c r="RIE23" s="52"/>
      <c r="RIF23" s="52"/>
      <c r="RIG23" s="52"/>
      <c r="RIH23" s="52"/>
      <c r="RII23" s="52"/>
      <c r="RIJ23" s="52"/>
      <c r="RIK23" s="52"/>
      <c r="RIL23" s="52"/>
      <c r="RIM23" s="52"/>
      <c r="RIN23" s="52"/>
      <c r="RIO23" s="52"/>
      <c r="RIP23" s="52"/>
      <c r="RIQ23" s="52"/>
      <c r="RIR23" s="52"/>
      <c r="RIS23" s="52"/>
      <c r="RIT23" s="52"/>
      <c r="RIU23" s="52"/>
      <c r="RIV23" s="52"/>
      <c r="RIW23" s="52"/>
      <c r="RIX23" s="52"/>
      <c r="RIY23" s="52"/>
      <c r="RIZ23" s="52"/>
      <c r="RJA23" s="52"/>
      <c r="RJB23" s="52"/>
      <c r="RJC23" s="52"/>
      <c r="RJD23" s="52"/>
      <c r="RJE23" s="52"/>
      <c r="RJF23" s="52"/>
      <c r="RJG23" s="52"/>
      <c r="RJH23" s="52"/>
      <c r="RJI23" s="52"/>
      <c r="RJJ23" s="52"/>
      <c r="RJK23" s="52"/>
      <c r="RJL23" s="52"/>
      <c r="RJM23" s="52"/>
      <c r="RJN23" s="52"/>
      <c r="RJO23" s="52"/>
      <c r="RJP23" s="52"/>
      <c r="RJQ23" s="52"/>
      <c r="RJR23" s="52"/>
      <c r="RJS23" s="52"/>
      <c r="RJT23" s="52"/>
      <c r="RJU23" s="52"/>
      <c r="RJV23" s="52"/>
      <c r="RJW23" s="52"/>
      <c r="RJX23" s="52"/>
      <c r="RJY23" s="52"/>
      <c r="RJZ23" s="52"/>
      <c r="RKA23" s="52"/>
      <c r="RKB23" s="52"/>
      <c r="RKC23" s="52"/>
      <c r="RKD23" s="52"/>
      <c r="RKE23" s="52"/>
      <c r="RKF23" s="52"/>
      <c r="RKG23" s="52"/>
      <c r="RKH23" s="52"/>
      <c r="RKI23" s="52"/>
      <c r="RKJ23" s="52"/>
      <c r="RKK23" s="52"/>
      <c r="RKL23" s="52"/>
      <c r="RKM23" s="52"/>
      <c r="RKN23" s="52"/>
      <c r="RKO23" s="52"/>
      <c r="RKP23" s="52"/>
      <c r="RKQ23" s="52"/>
      <c r="RKR23" s="52"/>
      <c r="RKS23" s="52"/>
      <c r="RKT23" s="52"/>
      <c r="RKU23" s="52"/>
      <c r="RKV23" s="52"/>
      <c r="RKW23" s="52"/>
      <c r="RKX23" s="52"/>
      <c r="RKY23" s="52"/>
      <c r="RKZ23" s="52"/>
      <c r="RLA23" s="52"/>
      <c r="RLB23" s="52"/>
      <c r="RLC23" s="52"/>
      <c r="RLD23" s="52"/>
      <c r="RLE23" s="52"/>
      <c r="RLF23" s="52"/>
      <c r="RLG23" s="52"/>
      <c r="RLH23" s="52"/>
      <c r="RLI23" s="52"/>
      <c r="RLJ23" s="52"/>
      <c r="RLK23" s="52"/>
      <c r="RLL23" s="52"/>
      <c r="RLM23" s="52"/>
      <c r="RLN23" s="52"/>
      <c r="RLO23" s="52"/>
      <c r="RLP23" s="52"/>
      <c r="RLQ23" s="52"/>
      <c r="RLR23" s="52"/>
      <c r="RLS23" s="52"/>
      <c r="RLT23" s="52"/>
      <c r="RLU23" s="52"/>
      <c r="RLV23" s="52"/>
      <c r="RLW23" s="52"/>
      <c r="RLX23" s="52"/>
      <c r="RLY23" s="52"/>
      <c r="RLZ23" s="52"/>
      <c r="RMA23" s="52"/>
      <c r="RMB23" s="52"/>
      <c r="RMC23" s="52"/>
      <c r="RMD23" s="52"/>
      <c r="RME23" s="52"/>
      <c r="RMF23" s="52"/>
      <c r="RMG23" s="52"/>
      <c r="RMH23" s="52"/>
      <c r="RMI23" s="52"/>
      <c r="RMJ23" s="52"/>
      <c r="RMK23" s="52"/>
      <c r="RML23" s="52"/>
      <c r="RMM23" s="52"/>
      <c r="RMN23" s="52"/>
      <c r="RMO23" s="52"/>
      <c r="RMP23" s="52"/>
      <c r="RMQ23" s="52"/>
      <c r="RMR23" s="52"/>
      <c r="RMS23" s="52"/>
      <c r="RMT23" s="52"/>
      <c r="RMU23" s="52"/>
      <c r="RMV23" s="52"/>
      <c r="RMW23" s="52"/>
      <c r="RMX23" s="52"/>
      <c r="RMY23" s="52"/>
      <c r="RMZ23" s="52"/>
      <c r="RNA23" s="52"/>
      <c r="RNB23" s="52"/>
      <c r="RNC23" s="52"/>
      <c r="RND23" s="52"/>
      <c r="RNE23" s="52"/>
      <c r="RNF23" s="52"/>
      <c r="RNG23" s="52"/>
      <c r="RNH23" s="52"/>
      <c r="RNI23" s="52"/>
      <c r="RNJ23" s="52"/>
      <c r="RNK23" s="52"/>
      <c r="RNL23" s="52"/>
      <c r="RNM23" s="52"/>
      <c r="RNN23" s="52"/>
      <c r="RNO23" s="52"/>
      <c r="RNP23" s="52"/>
      <c r="RNQ23" s="52"/>
      <c r="RNR23" s="52"/>
      <c r="RNS23" s="52"/>
      <c r="RNT23" s="52"/>
      <c r="RNU23" s="52"/>
      <c r="RNV23" s="52"/>
      <c r="RNW23" s="52"/>
      <c r="RNX23" s="52"/>
      <c r="RNY23" s="52"/>
      <c r="RNZ23" s="52"/>
      <c r="ROA23" s="52"/>
      <c r="ROB23" s="52"/>
      <c r="ROC23" s="52"/>
      <c r="ROD23" s="52"/>
      <c r="ROE23" s="52"/>
      <c r="ROF23" s="52"/>
      <c r="ROG23" s="52"/>
      <c r="ROH23" s="52"/>
      <c r="ROI23" s="52"/>
      <c r="ROJ23" s="52"/>
      <c r="ROK23" s="52"/>
      <c r="ROL23" s="52"/>
      <c r="ROM23" s="52"/>
      <c r="RON23" s="52"/>
      <c r="ROO23" s="52"/>
      <c r="ROP23" s="52"/>
      <c r="ROQ23" s="52"/>
      <c r="ROR23" s="52"/>
      <c r="ROS23" s="52"/>
      <c r="ROT23" s="52"/>
      <c r="ROU23" s="52"/>
      <c r="ROV23" s="52"/>
      <c r="ROW23" s="52"/>
      <c r="ROX23" s="52"/>
      <c r="ROY23" s="52"/>
      <c r="ROZ23" s="52"/>
      <c r="RPA23" s="52"/>
      <c r="RPB23" s="52"/>
      <c r="RPC23" s="52"/>
      <c r="RPD23" s="52"/>
      <c r="RPE23" s="52"/>
      <c r="RPF23" s="52"/>
      <c r="RPG23" s="52"/>
      <c r="RPH23" s="52"/>
      <c r="RPI23" s="52"/>
      <c r="RPJ23" s="52"/>
      <c r="RPK23" s="52"/>
      <c r="RPL23" s="52"/>
      <c r="RPM23" s="52"/>
      <c r="RPN23" s="52"/>
      <c r="RPO23" s="52"/>
      <c r="RPP23" s="52"/>
      <c r="RPQ23" s="52"/>
      <c r="RPR23" s="52"/>
      <c r="RPS23" s="52"/>
      <c r="RPT23" s="52"/>
      <c r="RPU23" s="52"/>
      <c r="RPV23" s="52"/>
      <c r="RPW23" s="52"/>
      <c r="RPX23" s="52"/>
      <c r="RPY23" s="52"/>
      <c r="RPZ23" s="52"/>
      <c r="RQA23" s="52"/>
      <c r="RQB23" s="52"/>
      <c r="RQC23" s="52"/>
      <c r="RQD23" s="52"/>
      <c r="RQE23" s="52"/>
      <c r="RQF23" s="52"/>
      <c r="RQG23" s="52"/>
      <c r="RQH23" s="52"/>
      <c r="RQI23" s="52"/>
      <c r="RQJ23" s="52"/>
      <c r="RQK23" s="52"/>
      <c r="RQL23" s="52"/>
      <c r="RQM23" s="52"/>
      <c r="RQN23" s="52"/>
      <c r="RQO23" s="52"/>
      <c r="RQP23" s="52"/>
      <c r="RQQ23" s="52"/>
      <c r="RQR23" s="52"/>
      <c r="RQS23" s="52"/>
      <c r="RQT23" s="52"/>
      <c r="RQU23" s="52"/>
      <c r="RQV23" s="52"/>
      <c r="RQW23" s="52"/>
      <c r="RQX23" s="52"/>
      <c r="RQY23" s="52"/>
      <c r="RQZ23" s="52"/>
      <c r="RRA23" s="52"/>
      <c r="RRB23" s="52"/>
      <c r="RRC23" s="52"/>
      <c r="RRD23" s="52"/>
      <c r="RRE23" s="52"/>
      <c r="RRF23" s="52"/>
      <c r="RRG23" s="52"/>
      <c r="RRH23" s="52"/>
      <c r="RRI23" s="52"/>
      <c r="RRJ23" s="52"/>
      <c r="RRK23" s="52"/>
      <c r="RRL23" s="52"/>
      <c r="RRM23" s="52"/>
      <c r="RRN23" s="52"/>
      <c r="RRO23" s="52"/>
      <c r="RRP23" s="52"/>
      <c r="RRQ23" s="52"/>
      <c r="RRR23" s="52"/>
      <c r="RRS23" s="52"/>
      <c r="RRT23" s="52"/>
      <c r="RRU23" s="52"/>
      <c r="RRV23" s="52"/>
      <c r="RRW23" s="52"/>
      <c r="RRX23" s="52"/>
      <c r="RRY23" s="52"/>
      <c r="RRZ23" s="52"/>
      <c r="RSA23" s="52"/>
      <c r="RSB23" s="52"/>
      <c r="RSC23" s="52"/>
      <c r="RSD23" s="52"/>
      <c r="RSE23" s="52"/>
      <c r="RSF23" s="52"/>
      <c r="RSG23" s="52"/>
      <c r="RSH23" s="52"/>
      <c r="RSI23" s="52"/>
      <c r="RSJ23" s="52"/>
      <c r="RSK23" s="52"/>
      <c r="RSL23" s="52"/>
      <c r="RSM23" s="52"/>
      <c r="RSN23" s="52"/>
      <c r="RSO23" s="52"/>
      <c r="RSP23" s="52"/>
      <c r="RSQ23" s="52"/>
      <c r="RSR23" s="52"/>
      <c r="RSS23" s="52"/>
      <c r="RST23" s="52"/>
      <c r="RSU23" s="52"/>
      <c r="RSV23" s="52"/>
      <c r="RSW23" s="52"/>
      <c r="RSX23" s="52"/>
      <c r="RSY23" s="52"/>
      <c r="RSZ23" s="52"/>
      <c r="RTA23" s="52"/>
      <c r="RTB23" s="52"/>
      <c r="RTC23" s="52"/>
      <c r="RTD23" s="52"/>
      <c r="RTE23" s="52"/>
      <c r="RTF23" s="52"/>
      <c r="RTG23" s="52"/>
      <c r="RTH23" s="52"/>
      <c r="RTI23" s="52"/>
      <c r="RTJ23" s="52"/>
      <c r="RTK23" s="52"/>
      <c r="RTL23" s="52"/>
      <c r="RTM23" s="52"/>
      <c r="RTN23" s="52"/>
      <c r="RTO23" s="52"/>
      <c r="RTP23" s="52"/>
      <c r="RTQ23" s="52"/>
      <c r="RTR23" s="52"/>
      <c r="RTS23" s="52"/>
      <c r="RTT23" s="52"/>
      <c r="RTU23" s="52"/>
      <c r="RTV23" s="52"/>
      <c r="RTW23" s="52"/>
      <c r="RTX23" s="52"/>
      <c r="RTY23" s="52"/>
      <c r="RTZ23" s="52"/>
      <c r="RUA23" s="52"/>
      <c r="RUB23" s="52"/>
      <c r="RUC23" s="52"/>
      <c r="RUD23" s="52"/>
      <c r="RUE23" s="52"/>
      <c r="RUF23" s="52"/>
      <c r="RUG23" s="52"/>
      <c r="RUH23" s="52"/>
      <c r="RUI23" s="52"/>
      <c r="RUJ23" s="52"/>
      <c r="RUK23" s="52"/>
      <c r="RUL23" s="52"/>
      <c r="RUM23" s="52"/>
      <c r="RUN23" s="52"/>
      <c r="RUO23" s="52"/>
      <c r="RUP23" s="52"/>
      <c r="RUQ23" s="52"/>
      <c r="RUR23" s="52"/>
      <c r="RUS23" s="52"/>
      <c r="RUT23" s="52"/>
      <c r="RUU23" s="52"/>
      <c r="RUV23" s="52"/>
      <c r="RUW23" s="52"/>
      <c r="RUX23" s="52"/>
      <c r="RUY23" s="52"/>
      <c r="RUZ23" s="52"/>
      <c r="RVA23" s="52"/>
      <c r="RVB23" s="52"/>
      <c r="RVC23" s="52"/>
      <c r="RVD23" s="52"/>
      <c r="RVE23" s="52"/>
      <c r="RVF23" s="52"/>
      <c r="RVG23" s="52"/>
      <c r="RVH23" s="52"/>
      <c r="RVI23" s="52"/>
      <c r="RVJ23" s="52"/>
      <c r="RVK23" s="52"/>
      <c r="RVL23" s="52"/>
      <c r="RVM23" s="52"/>
      <c r="RVN23" s="52"/>
      <c r="RVO23" s="52"/>
      <c r="RVP23" s="52"/>
      <c r="RVQ23" s="52"/>
      <c r="RVR23" s="52"/>
      <c r="RVS23" s="52"/>
      <c r="RVT23" s="52"/>
      <c r="RVU23" s="52"/>
      <c r="RVV23" s="52"/>
      <c r="RVW23" s="52"/>
      <c r="RVX23" s="52"/>
      <c r="RVY23" s="52"/>
      <c r="RVZ23" s="52"/>
      <c r="RWA23" s="52"/>
      <c r="RWB23" s="52"/>
      <c r="RWC23" s="52"/>
      <c r="RWD23" s="52"/>
      <c r="RWE23" s="52"/>
      <c r="RWF23" s="52"/>
      <c r="RWG23" s="52"/>
      <c r="RWH23" s="52"/>
      <c r="RWI23" s="52"/>
      <c r="RWJ23" s="52"/>
      <c r="RWK23" s="52"/>
      <c r="RWL23" s="52"/>
      <c r="RWM23" s="52"/>
      <c r="RWN23" s="52"/>
      <c r="RWO23" s="52"/>
      <c r="RWP23" s="52"/>
      <c r="RWQ23" s="52"/>
      <c r="RWR23" s="52"/>
      <c r="RWS23" s="52"/>
      <c r="RWT23" s="52"/>
      <c r="RWU23" s="52"/>
      <c r="RWV23" s="52"/>
      <c r="RWW23" s="52"/>
      <c r="RWX23" s="52"/>
      <c r="RWY23" s="52"/>
      <c r="RWZ23" s="52"/>
      <c r="RXA23" s="52"/>
      <c r="RXB23" s="52"/>
      <c r="RXC23" s="52"/>
      <c r="RXD23" s="52"/>
      <c r="RXE23" s="52"/>
      <c r="RXF23" s="52"/>
      <c r="RXG23" s="52"/>
      <c r="RXH23" s="52"/>
      <c r="RXI23" s="52"/>
      <c r="RXJ23" s="52"/>
      <c r="RXK23" s="52"/>
      <c r="RXL23" s="52"/>
      <c r="RXM23" s="52"/>
      <c r="RXN23" s="52"/>
      <c r="RXO23" s="52"/>
      <c r="RXP23" s="52"/>
      <c r="RXQ23" s="52"/>
      <c r="RXR23" s="52"/>
      <c r="RXS23" s="52"/>
      <c r="RXT23" s="52"/>
      <c r="RXU23" s="52"/>
      <c r="RXV23" s="52"/>
      <c r="RXW23" s="52"/>
      <c r="RXX23" s="52"/>
      <c r="RXY23" s="52"/>
      <c r="RXZ23" s="52"/>
      <c r="RYA23" s="52"/>
      <c r="RYB23" s="52"/>
      <c r="RYC23" s="52"/>
      <c r="RYD23" s="52"/>
      <c r="RYE23" s="52"/>
      <c r="RYF23" s="52"/>
      <c r="RYG23" s="52"/>
      <c r="RYH23" s="52"/>
      <c r="RYI23" s="52"/>
      <c r="RYJ23" s="52"/>
      <c r="RYK23" s="52"/>
      <c r="RYL23" s="52"/>
      <c r="RYM23" s="52"/>
      <c r="RYN23" s="52"/>
      <c r="RYO23" s="52"/>
      <c r="RYP23" s="52"/>
      <c r="RYQ23" s="52"/>
      <c r="RYR23" s="52"/>
      <c r="RYS23" s="52"/>
      <c r="RYT23" s="52"/>
      <c r="RYU23" s="52"/>
      <c r="RYV23" s="52"/>
      <c r="RYW23" s="52"/>
      <c r="RYX23" s="52"/>
      <c r="RYY23" s="52"/>
      <c r="RYZ23" s="52"/>
      <c r="RZA23" s="52"/>
      <c r="RZB23" s="52"/>
      <c r="RZC23" s="52"/>
      <c r="RZD23" s="52"/>
      <c r="RZE23" s="52"/>
      <c r="RZF23" s="52"/>
      <c r="RZG23" s="52"/>
      <c r="RZH23" s="52"/>
      <c r="RZI23" s="52"/>
      <c r="RZJ23" s="52"/>
      <c r="RZK23" s="52"/>
      <c r="RZL23" s="52"/>
      <c r="RZM23" s="52"/>
      <c r="RZN23" s="52"/>
      <c r="RZO23" s="52"/>
      <c r="RZP23" s="52"/>
      <c r="RZQ23" s="52"/>
      <c r="RZR23" s="52"/>
      <c r="RZS23" s="52"/>
      <c r="RZT23" s="52"/>
      <c r="RZU23" s="52"/>
      <c r="RZV23" s="52"/>
      <c r="RZW23" s="52"/>
      <c r="RZX23" s="52"/>
      <c r="RZY23" s="52"/>
      <c r="RZZ23" s="52"/>
      <c r="SAA23" s="52"/>
      <c r="SAB23" s="52"/>
      <c r="SAC23" s="52"/>
      <c r="SAD23" s="52"/>
      <c r="SAE23" s="52"/>
      <c r="SAF23" s="52"/>
      <c r="SAG23" s="52"/>
      <c r="SAH23" s="52"/>
      <c r="SAI23" s="52"/>
      <c r="SAJ23" s="52"/>
      <c r="SAK23" s="52"/>
      <c r="SAL23" s="52"/>
      <c r="SAM23" s="52"/>
      <c r="SAN23" s="52"/>
      <c r="SAO23" s="52"/>
      <c r="SAP23" s="52"/>
      <c r="SAQ23" s="52"/>
      <c r="SAR23" s="52"/>
      <c r="SAS23" s="52"/>
      <c r="SAT23" s="52"/>
      <c r="SAU23" s="52"/>
      <c r="SAV23" s="52"/>
      <c r="SAW23" s="52"/>
      <c r="SAX23" s="52"/>
      <c r="SAY23" s="52"/>
      <c r="SAZ23" s="52"/>
      <c r="SBA23" s="52"/>
      <c r="SBB23" s="52"/>
      <c r="SBC23" s="52"/>
      <c r="SBD23" s="52"/>
      <c r="SBE23" s="52"/>
      <c r="SBF23" s="52"/>
      <c r="SBG23" s="52"/>
      <c r="SBH23" s="52"/>
      <c r="SBI23" s="52"/>
      <c r="SBJ23" s="52"/>
      <c r="SBK23" s="52"/>
      <c r="SBL23" s="52"/>
      <c r="SBM23" s="52"/>
      <c r="SBN23" s="52"/>
      <c r="SBO23" s="52"/>
      <c r="SBP23" s="52"/>
      <c r="SBQ23" s="52"/>
      <c r="SBR23" s="52"/>
      <c r="SBS23" s="52"/>
      <c r="SBT23" s="52"/>
      <c r="SBU23" s="52"/>
      <c r="SBV23" s="52"/>
      <c r="SBW23" s="52"/>
      <c r="SBX23" s="52"/>
      <c r="SBY23" s="52"/>
      <c r="SBZ23" s="52"/>
      <c r="SCA23" s="52"/>
      <c r="SCB23" s="52"/>
      <c r="SCC23" s="52"/>
      <c r="SCD23" s="52"/>
      <c r="SCE23" s="52"/>
      <c r="SCF23" s="52"/>
      <c r="SCG23" s="52"/>
      <c r="SCH23" s="52"/>
      <c r="SCI23" s="52"/>
      <c r="SCJ23" s="52"/>
      <c r="SCK23" s="52"/>
      <c r="SCL23" s="52"/>
      <c r="SCM23" s="52"/>
      <c r="SCN23" s="52"/>
      <c r="SCO23" s="52"/>
      <c r="SCP23" s="52"/>
      <c r="SCQ23" s="52"/>
      <c r="SCR23" s="52"/>
      <c r="SCS23" s="52"/>
      <c r="SCT23" s="52"/>
      <c r="SCU23" s="52"/>
      <c r="SCV23" s="52"/>
      <c r="SCW23" s="52"/>
      <c r="SCX23" s="52"/>
      <c r="SCY23" s="52"/>
      <c r="SCZ23" s="52"/>
      <c r="SDA23" s="52"/>
      <c r="SDB23" s="52"/>
      <c r="SDC23" s="52"/>
      <c r="SDD23" s="52"/>
      <c r="SDE23" s="52"/>
      <c r="SDF23" s="52"/>
      <c r="SDG23" s="52"/>
      <c r="SDH23" s="52"/>
      <c r="SDI23" s="52"/>
      <c r="SDJ23" s="52"/>
      <c r="SDK23" s="52"/>
      <c r="SDL23" s="52"/>
      <c r="SDM23" s="52"/>
      <c r="SDN23" s="52"/>
      <c r="SDO23" s="52"/>
      <c r="SDP23" s="52"/>
      <c r="SDQ23" s="52"/>
      <c r="SDR23" s="52"/>
      <c r="SDS23" s="52"/>
      <c r="SDT23" s="52"/>
      <c r="SDU23" s="52"/>
      <c r="SDV23" s="52"/>
      <c r="SDW23" s="52"/>
      <c r="SDX23" s="52"/>
      <c r="SDY23" s="52"/>
      <c r="SDZ23" s="52"/>
      <c r="SEA23" s="52"/>
      <c r="SEB23" s="52"/>
      <c r="SEC23" s="52"/>
      <c r="SED23" s="52"/>
      <c r="SEE23" s="52"/>
      <c r="SEF23" s="52"/>
      <c r="SEG23" s="52"/>
      <c r="SEH23" s="52"/>
      <c r="SEI23" s="52"/>
      <c r="SEJ23" s="52"/>
      <c r="SEK23" s="52"/>
      <c r="SEL23" s="52"/>
      <c r="SEM23" s="52"/>
      <c r="SEN23" s="52"/>
      <c r="SEO23" s="52"/>
      <c r="SEP23" s="52"/>
      <c r="SEQ23" s="52"/>
      <c r="SER23" s="52"/>
      <c r="SES23" s="52"/>
      <c r="SET23" s="52"/>
      <c r="SEU23" s="52"/>
      <c r="SEV23" s="52"/>
      <c r="SEW23" s="52"/>
      <c r="SEX23" s="52"/>
      <c r="SEY23" s="52"/>
      <c r="SEZ23" s="52"/>
      <c r="SFA23" s="52"/>
      <c r="SFB23" s="52"/>
      <c r="SFC23" s="52"/>
      <c r="SFD23" s="52"/>
      <c r="SFE23" s="52"/>
      <c r="SFF23" s="52"/>
      <c r="SFG23" s="52"/>
      <c r="SFH23" s="52"/>
      <c r="SFI23" s="52"/>
      <c r="SFJ23" s="52"/>
      <c r="SFK23" s="52"/>
      <c r="SFL23" s="52"/>
      <c r="SFM23" s="52"/>
      <c r="SFN23" s="52"/>
      <c r="SFO23" s="52"/>
      <c r="SFP23" s="52"/>
      <c r="SFQ23" s="52"/>
      <c r="SFR23" s="52"/>
      <c r="SFS23" s="52"/>
      <c r="SFT23" s="52"/>
      <c r="SFU23" s="52"/>
      <c r="SFV23" s="52"/>
      <c r="SFW23" s="52"/>
      <c r="SFX23" s="52"/>
      <c r="SFY23" s="52"/>
      <c r="SFZ23" s="52"/>
      <c r="SGA23" s="52"/>
      <c r="SGB23" s="52"/>
      <c r="SGC23" s="52"/>
      <c r="SGD23" s="52"/>
      <c r="SGE23" s="52"/>
      <c r="SGF23" s="52"/>
      <c r="SGG23" s="52"/>
      <c r="SGH23" s="52"/>
      <c r="SGI23" s="52"/>
      <c r="SGJ23" s="52"/>
      <c r="SGK23" s="52"/>
      <c r="SGL23" s="52"/>
      <c r="SGM23" s="52"/>
      <c r="SGN23" s="52"/>
      <c r="SGO23" s="52"/>
      <c r="SGP23" s="52"/>
      <c r="SGQ23" s="52"/>
      <c r="SGR23" s="52"/>
      <c r="SGS23" s="52"/>
      <c r="SGT23" s="52"/>
      <c r="SGU23" s="52"/>
      <c r="SGV23" s="52"/>
      <c r="SGW23" s="52"/>
      <c r="SGX23" s="52"/>
      <c r="SGY23" s="52"/>
      <c r="SGZ23" s="52"/>
      <c r="SHA23" s="52"/>
      <c r="SHB23" s="52"/>
      <c r="SHC23" s="52"/>
      <c r="SHD23" s="52"/>
      <c r="SHE23" s="52"/>
      <c r="SHF23" s="52"/>
      <c r="SHG23" s="52"/>
      <c r="SHH23" s="52"/>
      <c r="SHI23" s="52"/>
      <c r="SHJ23" s="52"/>
      <c r="SHK23" s="52"/>
      <c r="SHL23" s="52"/>
      <c r="SHM23" s="52"/>
      <c r="SHN23" s="52"/>
      <c r="SHO23" s="52"/>
      <c r="SHP23" s="52"/>
      <c r="SHQ23" s="52"/>
      <c r="SHR23" s="52"/>
      <c r="SHS23" s="52"/>
      <c r="SHT23" s="52"/>
      <c r="SHU23" s="52"/>
      <c r="SHV23" s="52"/>
      <c r="SHW23" s="52"/>
      <c r="SHX23" s="52"/>
      <c r="SHY23" s="52"/>
      <c r="SHZ23" s="52"/>
      <c r="SIA23" s="52"/>
      <c r="SIB23" s="52"/>
      <c r="SIC23" s="52"/>
      <c r="SID23" s="52"/>
      <c r="SIE23" s="52"/>
      <c r="SIF23" s="52"/>
      <c r="SIG23" s="52"/>
      <c r="SIH23" s="52"/>
      <c r="SII23" s="52"/>
      <c r="SIJ23" s="52"/>
      <c r="SIK23" s="52"/>
      <c r="SIL23" s="52"/>
      <c r="SIM23" s="52"/>
      <c r="SIN23" s="52"/>
      <c r="SIO23" s="52"/>
      <c r="SIP23" s="52"/>
      <c r="SIQ23" s="52"/>
      <c r="SIR23" s="52"/>
      <c r="SIS23" s="52"/>
      <c r="SIT23" s="52"/>
      <c r="SIU23" s="52"/>
      <c r="SIV23" s="52"/>
      <c r="SIW23" s="52"/>
      <c r="SIX23" s="52"/>
      <c r="SIY23" s="52"/>
      <c r="SIZ23" s="52"/>
      <c r="SJA23" s="52"/>
      <c r="SJB23" s="52"/>
      <c r="SJC23" s="52"/>
      <c r="SJD23" s="52"/>
      <c r="SJE23" s="52"/>
      <c r="SJF23" s="52"/>
      <c r="SJG23" s="52"/>
      <c r="SJH23" s="52"/>
      <c r="SJI23" s="52"/>
      <c r="SJJ23" s="52"/>
      <c r="SJK23" s="52"/>
      <c r="SJL23" s="52"/>
      <c r="SJM23" s="52"/>
      <c r="SJN23" s="52"/>
      <c r="SJO23" s="52"/>
      <c r="SJP23" s="52"/>
      <c r="SJQ23" s="52"/>
      <c r="SJR23" s="52"/>
      <c r="SJS23" s="52"/>
      <c r="SJT23" s="52"/>
      <c r="SJU23" s="52"/>
      <c r="SJV23" s="52"/>
      <c r="SJW23" s="52"/>
      <c r="SJX23" s="52"/>
      <c r="SJY23" s="52"/>
      <c r="SJZ23" s="52"/>
      <c r="SKA23" s="52"/>
      <c r="SKB23" s="52"/>
      <c r="SKC23" s="52"/>
      <c r="SKD23" s="52"/>
      <c r="SKE23" s="52"/>
      <c r="SKF23" s="52"/>
      <c r="SKG23" s="52"/>
      <c r="SKH23" s="52"/>
      <c r="SKI23" s="52"/>
      <c r="SKJ23" s="52"/>
      <c r="SKK23" s="52"/>
      <c r="SKL23" s="52"/>
      <c r="SKM23" s="52"/>
      <c r="SKN23" s="52"/>
      <c r="SKO23" s="52"/>
      <c r="SKP23" s="52"/>
      <c r="SKQ23" s="52"/>
      <c r="SKR23" s="52"/>
      <c r="SKS23" s="52"/>
      <c r="SKT23" s="52"/>
      <c r="SKU23" s="52"/>
      <c r="SKV23" s="52"/>
      <c r="SKW23" s="52"/>
      <c r="SKX23" s="52"/>
      <c r="SKY23" s="52"/>
      <c r="SKZ23" s="52"/>
      <c r="SLA23" s="52"/>
      <c r="SLB23" s="52"/>
      <c r="SLC23" s="52"/>
      <c r="SLD23" s="52"/>
      <c r="SLE23" s="52"/>
      <c r="SLF23" s="52"/>
      <c r="SLG23" s="52"/>
      <c r="SLH23" s="52"/>
      <c r="SLI23" s="52"/>
      <c r="SLJ23" s="52"/>
      <c r="SLK23" s="52"/>
      <c r="SLL23" s="52"/>
      <c r="SLM23" s="52"/>
      <c r="SLN23" s="52"/>
      <c r="SLO23" s="52"/>
      <c r="SLP23" s="52"/>
      <c r="SLQ23" s="52"/>
      <c r="SLR23" s="52"/>
      <c r="SLS23" s="52"/>
      <c r="SLT23" s="52"/>
      <c r="SLU23" s="52"/>
      <c r="SLV23" s="52"/>
      <c r="SLW23" s="52"/>
      <c r="SLX23" s="52"/>
      <c r="SLY23" s="52"/>
      <c r="SLZ23" s="52"/>
      <c r="SMA23" s="52"/>
      <c r="SMB23" s="52"/>
      <c r="SMC23" s="52"/>
      <c r="SMD23" s="52"/>
      <c r="SME23" s="52"/>
      <c r="SMF23" s="52"/>
      <c r="SMG23" s="52"/>
      <c r="SMH23" s="52"/>
      <c r="SMI23" s="52"/>
      <c r="SMJ23" s="52"/>
      <c r="SMK23" s="52"/>
      <c r="SML23" s="52"/>
      <c r="SMM23" s="52"/>
      <c r="SMN23" s="52"/>
      <c r="SMO23" s="52"/>
      <c r="SMP23" s="52"/>
      <c r="SMQ23" s="52"/>
      <c r="SMR23" s="52"/>
      <c r="SMS23" s="52"/>
      <c r="SMT23" s="52"/>
      <c r="SMU23" s="52"/>
      <c r="SMV23" s="52"/>
      <c r="SMW23" s="52"/>
      <c r="SMX23" s="52"/>
      <c r="SMY23" s="52"/>
      <c r="SMZ23" s="52"/>
      <c r="SNA23" s="52"/>
      <c r="SNB23" s="52"/>
      <c r="SNC23" s="52"/>
      <c r="SND23" s="52"/>
      <c r="SNE23" s="52"/>
      <c r="SNF23" s="52"/>
      <c r="SNG23" s="52"/>
      <c r="SNH23" s="52"/>
      <c r="SNI23" s="52"/>
      <c r="SNJ23" s="52"/>
      <c r="SNK23" s="52"/>
      <c r="SNL23" s="52"/>
      <c r="SNM23" s="52"/>
      <c r="SNN23" s="52"/>
      <c r="SNO23" s="52"/>
      <c r="SNP23" s="52"/>
      <c r="SNQ23" s="52"/>
      <c r="SNR23" s="52"/>
      <c r="SNS23" s="52"/>
      <c r="SNT23" s="52"/>
      <c r="SNU23" s="52"/>
      <c r="SNV23" s="52"/>
      <c r="SNW23" s="52"/>
      <c r="SNX23" s="52"/>
      <c r="SNY23" s="52"/>
      <c r="SNZ23" s="52"/>
      <c r="SOA23" s="52"/>
      <c r="SOB23" s="52"/>
      <c r="SOC23" s="52"/>
      <c r="SOD23" s="52"/>
      <c r="SOE23" s="52"/>
      <c r="SOF23" s="52"/>
      <c r="SOG23" s="52"/>
      <c r="SOH23" s="52"/>
      <c r="SOI23" s="52"/>
      <c r="SOJ23" s="52"/>
      <c r="SOK23" s="52"/>
      <c r="SOL23" s="52"/>
      <c r="SOM23" s="52"/>
      <c r="SON23" s="52"/>
      <c r="SOO23" s="52"/>
      <c r="SOP23" s="52"/>
      <c r="SOQ23" s="52"/>
      <c r="SOR23" s="52"/>
      <c r="SOS23" s="52"/>
      <c r="SOT23" s="52"/>
      <c r="SOU23" s="52"/>
      <c r="SOV23" s="52"/>
      <c r="SOW23" s="52"/>
      <c r="SOX23" s="52"/>
      <c r="SOY23" s="52"/>
      <c r="SOZ23" s="52"/>
      <c r="SPA23" s="52"/>
      <c r="SPB23" s="52"/>
      <c r="SPC23" s="52"/>
      <c r="SPD23" s="52"/>
      <c r="SPE23" s="52"/>
      <c r="SPF23" s="52"/>
      <c r="SPG23" s="52"/>
      <c r="SPH23" s="52"/>
      <c r="SPI23" s="52"/>
      <c r="SPJ23" s="52"/>
      <c r="SPK23" s="52"/>
      <c r="SPL23" s="52"/>
      <c r="SPM23" s="52"/>
      <c r="SPN23" s="52"/>
      <c r="SPO23" s="52"/>
      <c r="SPP23" s="52"/>
      <c r="SPQ23" s="52"/>
      <c r="SPR23" s="52"/>
      <c r="SPS23" s="52"/>
      <c r="SPT23" s="52"/>
      <c r="SPU23" s="52"/>
      <c r="SPV23" s="52"/>
      <c r="SPW23" s="52"/>
      <c r="SPX23" s="52"/>
      <c r="SPY23" s="52"/>
      <c r="SPZ23" s="52"/>
      <c r="SQA23" s="52"/>
      <c r="SQB23" s="52"/>
      <c r="SQC23" s="52"/>
      <c r="SQD23" s="52"/>
      <c r="SQE23" s="52"/>
      <c r="SQF23" s="52"/>
      <c r="SQG23" s="52"/>
      <c r="SQH23" s="52"/>
      <c r="SQI23" s="52"/>
      <c r="SQJ23" s="52"/>
      <c r="SQK23" s="52"/>
      <c r="SQL23" s="52"/>
      <c r="SQM23" s="52"/>
      <c r="SQN23" s="52"/>
      <c r="SQO23" s="52"/>
      <c r="SQP23" s="52"/>
      <c r="SQQ23" s="52"/>
      <c r="SQR23" s="52"/>
      <c r="SQS23" s="52"/>
      <c r="SQT23" s="52"/>
      <c r="SQU23" s="52"/>
      <c r="SQV23" s="52"/>
      <c r="SQW23" s="52"/>
      <c r="SQX23" s="52"/>
      <c r="SQY23" s="52"/>
      <c r="SQZ23" s="52"/>
      <c r="SRA23" s="52"/>
      <c r="SRB23" s="52"/>
      <c r="SRC23" s="52"/>
      <c r="SRD23" s="52"/>
      <c r="SRE23" s="52"/>
      <c r="SRF23" s="52"/>
      <c r="SRG23" s="52"/>
      <c r="SRH23" s="52"/>
      <c r="SRI23" s="52"/>
      <c r="SRJ23" s="52"/>
      <c r="SRK23" s="52"/>
      <c r="SRL23" s="52"/>
      <c r="SRM23" s="52"/>
      <c r="SRN23" s="52"/>
      <c r="SRO23" s="52"/>
      <c r="SRP23" s="52"/>
      <c r="SRQ23" s="52"/>
      <c r="SRR23" s="52"/>
      <c r="SRS23" s="52"/>
      <c r="SRT23" s="52"/>
      <c r="SRU23" s="52"/>
      <c r="SRV23" s="52"/>
      <c r="SRW23" s="52"/>
      <c r="SRX23" s="52"/>
      <c r="SRY23" s="52"/>
      <c r="SRZ23" s="52"/>
      <c r="SSA23" s="52"/>
      <c r="SSB23" s="52"/>
      <c r="SSC23" s="52"/>
      <c r="SSD23" s="52"/>
      <c r="SSE23" s="52"/>
      <c r="SSF23" s="52"/>
      <c r="SSG23" s="52"/>
      <c r="SSH23" s="52"/>
      <c r="SSI23" s="52"/>
      <c r="SSJ23" s="52"/>
      <c r="SSK23" s="52"/>
      <c r="SSL23" s="52"/>
      <c r="SSM23" s="52"/>
      <c r="SSN23" s="52"/>
      <c r="SSO23" s="52"/>
      <c r="SSP23" s="52"/>
      <c r="SSQ23" s="52"/>
      <c r="SSR23" s="52"/>
      <c r="SSS23" s="52"/>
      <c r="SST23" s="52"/>
      <c r="SSU23" s="52"/>
      <c r="SSV23" s="52"/>
      <c r="SSW23" s="52"/>
      <c r="SSX23" s="52"/>
      <c r="SSY23" s="52"/>
      <c r="SSZ23" s="52"/>
      <c r="STA23" s="52"/>
      <c r="STB23" s="52"/>
      <c r="STC23" s="52"/>
      <c r="STD23" s="52"/>
      <c r="STE23" s="52"/>
      <c r="STF23" s="52"/>
      <c r="STG23" s="52"/>
      <c r="STH23" s="52"/>
      <c r="STI23" s="52"/>
      <c r="STJ23" s="52"/>
      <c r="STK23" s="52"/>
      <c r="STL23" s="52"/>
      <c r="STM23" s="52"/>
      <c r="STN23" s="52"/>
      <c r="STO23" s="52"/>
      <c r="STP23" s="52"/>
      <c r="STQ23" s="52"/>
      <c r="STR23" s="52"/>
      <c r="STS23" s="52"/>
      <c r="STT23" s="52"/>
      <c r="STU23" s="52"/>
      <c r="STV23" s="52"/>
      <c r="STW23" s="52"/>
      <c r="STX23" s="52"/>
      <c r="STY23" s="52"/>
      <c r="STZ23" s="52"/>
      <c r="SUA23" s="52"/>
      <c r="SUB23" s="52"/>
      <c r="SUC23" s="52"/>
      <c r="SUD23" s="52"/>
      <c r="SUE23" s="52"/>
      <c r="SUF23" s="52"/>
      <c r="SUG23" s="52"/>
      <c r="SUH23" s="52"/>
      <c r="SUI23" s="52"/>
      <c r="SUJ23" s="52"/>
      <c r="SUK23" s="52"/>
      <c r="SUL23" s="52"/>
      <c r="SUM23" s="52"/>
      <c r="SUN23" s="52"/>
      <c r="SUO23" s="52"/>
      <c r="SUP23" s="52"/>
      <c r="SUQ23" s="52"/>
      <c r="SUR23" s="52"/>
      <c r="SUS23" s="52"/>
      <c r="SUT23" s="52"/>
      <c r="SUU23" s="52"/>
      <c r="SUV23" s="52"/>
      <c r="SUW23" s="52"/>
      <c r="SUX23" s="52"/>
      <c r="SUY23" s="52"/>
      <c r="SUZ23" s="52"/>
      <c r="SVA23" s="52"/>
      <c r="SVB23" s="52"/>
      <c r="SVC23" s="52"/>
      <c r="SVD23" s="52"/>
      <c r="SVE23" s="52"/>
      <c r="SVF23" s="52"/>
      <c r="SVG23" s="52"/>
      <c r="SVH23" s="52"/>
      <c r="SVI23" s="52"/>
      <c r="SVJ23" s="52"/>
      <c r="SVK23" s="52"/>
      <c r="SVL23" s="52"/>
      <c r="SVM23" s="52"/>
      <c r="SVN23" s="52"/>
      <c r="SVO23" s="52"/>
      <c r="SVP23" s="52"/>
      <c r="SVQ23" s="52"/>
      <c r="SVR23" s="52"/>
      <c r="SVS23" s="52"/>
      <c r="SVT23" s="52"/>
      <c r="SVU23" s="52"/>
      <c r="SVV23" s="52"/>
      <c r="SVW23" s="52"/>
      <c r="SVX23" s="52"/>
      <c r="SVY23" s="52"/>
      <c r="SVZ23" s="52"/>
      <c r="SWA23" s="52"/>
      <c r="SWB23" s="52"/>
      <c r="SWC23" s="52"/>
      <c r="SWD23" s="52"/>
      <c r="SWE23" s="52"/>
      <c r="SWF23" s="52"/>
      <c r="SWG23" s="52"/>
      <c r="SWH23" s="52"/>
      <c r="SWI23" s="52"/>
      <c r="SWJ23" s="52"/>
      <c r="SWK23" s="52"/>
      <c r="SWL23" s="52"/>
      <c r="SWM23" s="52"/>
      <c r="SWN23" s="52"/>
      <c r="SWO23" s="52"/>
      <c r="SWP23" s="52"/>
      <c r="SWQ23" s="52"/>
      <c r="SWR23" s="52"/>
      <c r="SWS23" s="52"/>
      <c r="SWT23" s="52"/>
      <c r="SWU23" s="52"/>
      <c r="SWV23" s="52"/>
      <c r="SWW23" s="52"/>
      <c r="SWX23" s="52"/>
      <c r="SWY23" s="52"/>
      <c r="SWZ23" s="52"/>
      <c r="SXA23" s="52"/>
      <c r="SXB23" s="52"/>
      <c r="SXC23" s="52"/>
      <c r="SXD23" s="52"/>
      <c r="SXE23" s="52"/>
      <c r="SXF23" s="52"/>
      <c r="SXG23" s="52"/>
      <c r="SXH23" s="52"/>
      <c r="SXI23" s="52"/>
      <c r="SXJ23" s="52"/>
      <c r="SXK23" s="52"/>
      <c r="SXL23" s="52"/>
      <c r="SXM23" s="52"/>
      <c r="SXN23" s="52"/>
      <c r="SXO23" s="52"/>
      <c r="SXP23" s="52"/>
      <c r="SXQ23" s="52"/>
      <c r="SXR23" s="52"/>
      <c r="SXS23" s="52"/>
      <c r="SXT23" s="52"/>
      <c r="SXU23" s="52"/>
      <c r="SXV23" s="52"/>
      <c r="SXW23" s="52"/>
      <c r="SXX23" s="52"/>
      <c r="SXY23" s="52"/>
      <c r="SXZ23" s="52"/>
      <c r="SYA23" s="52"/>
      <c r="SYB23" s="52"/>
      <c r="SYC23" s="52"/>
      <c r="SYD23" s="52"/>
      <c r="SYE23" s="52"/>
      <c r="SYF23" s="52"/>
      <c r="SYG23" s="52"/>
      <c r="SYH23" s="52"/>
      <c r="SYI23" s="52"/>
      <c r="SYJ23" s="52"/>
      <c r="SYK23" s="52"/>
      <c r="SYL23" s="52"/>
      <c r="SYM23" s="52"/>
      <c r="SYN23" s="52"/>
      <c r="SYO23" s="52"/>
      <c r="SYP23" s="52"/>
      <c r="SYQ23" s="52"/>
      <c r="SYR23" s="52"/>
      <c r="SYS23" s="52"/>
      <c r="SYT23" s="52"/>
      <c r="SYU23" s="52"/>
      <c r="SYV23" s="52"/>
      <c r="SYW23" s="52"/>
      <c r="SYX23" s="52"/>
      <c r="SYY23" s="52"/>
      <c r="SYZ23" s="52"/>
      <c r="SZA23" s="52"/>
      <c r="SZB23" s="52"/>
      <c r="SZC23" s="52"/>
      <c r="SZD23" s="52"/>
      <c r="SZE23" s="52"/>
      <c r="SZF23" s="52"/>
      <c r="SZG23" s="52"/>
      <c r="SZH23" s="52"/>
      <c r="SZI23" s="52"/>
      <c r="SZJ23" s="52"/>
      <c r="SZK23" s="52"/>
      <c r="SZL23" s="52"/>
      <c r="SZM23" s="52"/>
      <c r="SZN23" s="52"/>
      <c r="SZO23" s="52"/>
      <c r="SZP23" s="52"/>
      <c r="SZQ23" s="52"/>
      <c r="SZR23" s="52"/>
      <c r="SZS23" s="52"/>
      <c r="SZT23" s="52"/>
      <c r="SZU23" s="52"/>
      <c r="SZV23" s="52"/>
      <c r="SZW23" s="52"/>
      <c r="SZX23" s="52"/>
      <c r="SZY23" s="52"/>
      <c r="SZZ23" s="52"/>
      <c r="TAA23" s="52"/>
      <c r="TAB23" s="52"/>
      <c r="TAC23" s="52"/>
      <c r="TAD23" s="52"/>
      <c r="TAE23" s="52"/>
      <c r="TAF23" s="52"/>
      <c r="TAG23" s="52"/>
      <c r="TAH23" s="52"/>
      <c r="TAI23" s="52"/>
      <c r="TAJ23" s="52"/>
      <c r="TAK23" s="52"/>
      <c r="TAL23" s="52"/>
      <c r="TAM23" s="52"/>
      <c r="TAN23" s="52"/>
      <c r="TAO23" s="52"/>
      <c r="TAP23" s="52"/>
      <c r="TAQ23" s="52"/>
      <c r="TAR23" s="52"/>
      <c r="TAS23" s="52"/>
      <c r="TAT23" s="52"/>
      <c r="TAU23" s="52"/>
      <c r="TAV23" s="52"/>
      <c r="TAW23" s="52"/>
      <c r="TAX23" s="52"/>
      <c r="TAY23" s="52"/>
      <c r="TAZ23" s="52"/>
      <c r="TBA23" s="52"/>
      <c r="TBB23" s="52"/>
      <c r="TBC23" s="52"/>
      <c r="TBD23" s="52"/>
      <c r="TBE23" s="52"/>
      <c r="TBF23" s="52"/>
      <c r="TBG23" s="52"/>
      <c r="TBH23" s="52"/>
      <c r="TBI23" s="52"/>
      <c r="TBJ23" s="52"/>
      <c r="TBK23" s="52"/>
      <c r="TBL23" s="52"/>
      <c r="TBM23" s="52"/>
      <c r="TBN23" s="52"/>
      <c r="TBO23" s="52"/>
      <c r="TBP23" s="52"/>
      <c r="TBQ23" s="52"/>
      <c r="TBR23" s="52"/>
      <c r="TBS23" s="52"/>
      <c r="TBT23" s="52"/>
      <c r="TBU23" s="52"/>
      <c r="TBV23" s="52"/>
      <c r="TBW23" s="52"/>
      <c r="TBX23" s="52"/>
      <c r="TBY23" s="52"/>
      <c r="TBZ23" s="52"/>
      <c r="TCA23" s="52"/>
      <c r="TCB23" s="52"/>
      <c r="TCC23" s="52"/>
      <c r="TCD23" s="52"/>
      <c r="TCE23" s="52"/>
      <c r="TCF23" s="52"/>
      <c r="TCG23" s="52"/>
      <c r="TCH23" s="52"/>
      <c r="TCI23" s="52"/>
      <c r="TCJ23" s="52"/>
      <c r="TCK23" s="52"/>
      <c r="TCL23" s="52"/>
      <c r="TCM23" s="52"/>
      <c r="TCN23" s="52"/>
      <c r="TCO23" s="52"/>
      <c r="TCP23" s="52"/>
      <c r="TCQ23" s="52"/>
      <c r="TCR23" s="52"/>
      <c r="TCS23" s="52"/>
      <c r="TCT23" s="52"/>
      <c r="TCU23" s="52"/>
      <c r="TCV23" s="52"/>
      <c r="TCW23" s="52"/>
      <c r="TCX23" s="52"/>
      <c r="TCY23" s="52"/>
      <c r="TCZ23" s="52"/>
      <c r="TDA23" s="52"/>
      <c r="TDB23" s="52"/>
      <c r="TDC23" s="52"/>
      <c r="TDD23" s="52"/>
      <c r="TDE23" s="52"/>
      <c r="TDF23" s="52"/>
      <c r="TDG23" s="52"/>
      <c r="TDH23" s="52"/>
      <c r="TDI23" s="52"/>
      <c r="TDJ23" s="52"/>
      <c r="TDK23" s="52"/>
      <c r="TDL23" s="52"/>
      <c r="TDM23" s="52"/>
      <c r="TDN23" s="52"/>
      <c r="TDO23" s="52"/>
      <c r="TDP23" s="52"/>
      <c r="TDQ23" s="52"/>
      <c r="TDR23" s="52"/>
      <c r="TDS23" s="52"/>
      <c r="TDT23" s="52"/>
      <c r="TDU23" s="52"/>
      <c r="TDV23" s="52"/>
      <c r="TDW23" s="52"/>
      <c r="TDX23" s="52"/>
      <c r="TDY23" s="52"/>
      <c r="TDZ23" s="52"/>
      <c r="TEA23" s="52"/>
      <c r="TEB23" s="52"/>
      <c r="TEC23" s="52"/>
      <c r="TED23" s="52"/>
      <c r="TEE23" s="52"/>
      <c r="TEF23" s="52"/>
      <c r="TEG23" s="52"/>
      <c r="TEH23" s="52"/>
      <c r="TEI23" s="52"/>
      <c r="TEJ23" s="52"/>
      <c r="TEK23" s="52"/>
      <c r="TEL23" s="52"/>
      <c r="TEM23" s="52"/>
      <c r="TEN23" s="52"/>
      <c r="TEO23" s="52"/>
      <c r="TEP23" s="52"/>
      <c r="TEQ23" s="52"/>
      <c r="TER23" s="52"/>
      <c r="TES23" s="52"/>
      <c r="TET23" s="52"/>
      <c r="TEU23" s="52"/>
      <c r="TEV23" s="52"/>
      <c r="TEW23" s="52"/>
      <c r="TEX23" s="52"/>
      <c r="TEY23" s="52"/>
      <c r="TEZ23" s="52"/>
      <c r="TFA23" s="52"/>
      <c r="TFB23" s="52"/>
      <c r="TFC23" s="52"/>
      <c r="TFD23" s="52"/>
      <c r="TFE23" s="52"/>
      <c r="TFF23" s="52"/>
      <c r="TFG23" s="52"/>
      <c r="TFH23" s="52"/>
      <c r="TFI23" s="52"/>
      <c r="TFJ23" s="52"/>
      <c r="TFK23" s="52"/>
      <c r="TFL23" s="52"/>
      <c r="TFM23" s="52"/>
      <c r="TFN23" s="52"/>
      <c r="TFO23" s="52"/>
      <c r="TFP23" s="52"/>
      <c r="TFQ23" s="52"/>
      <c r="TFR23" s="52"/>
      <c r="TFS23" s="52"/>
      <c r="TFT23" s="52"/>
      <c r="TFU23" s="52"/>
      <c r="TFV23" s="52"/>
      <c r="TFW23" s="52"/>
      <c r="TFX23" s="52"/>
      <c r="TFY23" s="52"/>
      <c r="TFZ23" s="52"/>
      <c r="TGA23" s="52"/>
      <c r="TGB23" s="52"/>
      <c r="TGC23" s="52"/>
      <c r="TGD23" s="52"/>
      <c r="TGE23" s="52"/>
      <c r="TGF23" s="52"/>
      <c r="TGG23" s="52"/>
      <c r="TGH23" s="52"/>
      <c r="TGI23" s="52"/>
      <c r="TGJ23" s="52"/>
      <c r="TGK23" s="52"/>
      <c r="TGL23" s="52"/>
      <c r="TGM23" s="52"/>
      <c r="TGN23" s="52"/>
      <c r="TGO23" s="52"/>
      <c r="TGP23" s="52"/>
      <c r="TGQ23" s="52"/>
      <c r="TGR23" s="52"/>
      <c r="TGS23" s="52"/>
      <c r="TGT23" s="52"/>
      <c r="TGU23" s="52"/>
      <c r="TGV23" s="52"/>
      <c r="TGW23" s="52"/>
      <c r="TGX23" s="52"/>
      <c r="TGY23" s="52"/>
      <c r="TGZ23" s="52"/>
      <c r="THA23" s="52"/>
      <c r="THB23" s="52"/>
      <c r="THC23" s="52"/>
      <c r="THD23" s="52"/>
      <c r="THE23" s="52"/>
      <c r="THF23" s="52"/>
      <c r="THG23" s="52"/>
      <c r="THH23" s="52"/>
      <c r="THI23" s="52"/>
      <c r="THJ23" s="52"/>
      <c r="THK23" s="52"/>
      <c r="THL23" s="52"/>
      <c r="THM23" s="52"/>
      <c r="THN23" s="52"/>
      <c r="THO23" s="52"/>
      <c r="THP23" s="52"/>
      <c r="THQ23" s="52"/>
      <c r="THR23" s="52"/>
      <c r="THS23" s="52"/>
      <c r="THT23" s="52"/>
      <c r="THU23" s="52"/>
      <c r="THV23" s="52"/>
      <c r="THW23" s="52"/>
      <c r="THX23" s="52"/>
      <c r="THY23" s="52"/>
      <c r="THZ23" s="52"/>
      <c r="TIA23" s="52"/>
      <c r="TIB23" s="52"/>
      <c r="TIC23" s="52"/>
      <c r="TID23" s="52"/>
      <c r="TIE23" s="52"/>
      <c r="TIF23" s="52"/>
      <c r="TIG23" s="52"/>
      <c r="TIH23" s="52"/>
      <c r="TII23" s="52"/>
      <c r="TIJ23" s="52"/>
      <c r="TIK23" s="52"/>
      <c r="TIL23" s="52"/>
      <c r="TIM23" s="52"/>
      <c r="TIN23" s="52"/>
      <c r="TIO23" s="52"/>
      <c r="TIP23" s="52"/>
      <c r="TIQ23" s="52"/>
      <c r="TIR23" s="52"/>
      <c r="TIS23" s="52"/>
      <c r="TIT23" s="52"/>
      <c r="TIU23" s="52"/>
      <c r="TIV23" s="52"/>
      <c r="TIW23" s="52"/>
      <c r="TIX23" s="52"/>
      <c r="TIY23" s="52"/>
      <c r="TIZ23" s="52"/>
      <c r="TJA23" s="52"/>
      <c r="TJB23" s="52"/>
      <c r="TJC23" s="52"/>
      <c r="TJD23" s="52"/>
      <c r="TJE23" s="52"/>
      <c r="TJF23" s="52"/>
      <c r="TJG23" s="52"/>
      <c r="TJH23" s="52"/>
      <c r="TJI23" s="52"/>
      <c r="TJJ23" s="52"/>
      <c r="TJK23" s="52"/>
      <c r="TJL23" s="52"/>
      <c r="TJM23" s="52"/>
      <c r="TJN23" s="52"/>
      <c r="TJO23" s="52"/>
      <c r="TJP23" s="52"/>
      <c r="TJQ23" s="52"/>
      <c r="TJR23" s="52"/>
      <c r="TJS23" s="52"/>
      <c r="TJT23" s="52"/>
      <c r="TJU23" s="52"/>
      <c r="TJV23" s="52"/>
      <c r="TJW23" s="52"/>
      <c r="TJX23" s="52"/>
      <c r="TJY23" s="52"/>
      <c r="TJZ23" s="52"/>
      <c r="TKA23" s="52"/>
      <c r="TKB23" s="52"/>
      <c r="TKC23" s="52"/>
      <c r="TKD23" s="52"/>
      <c r="TKE23" s="52"/>
      <c r="TKF23" s="52"/>
      <c r="TKG23" s="52"/>
      <c r="TKH23" s="52"/>
      <c r="TKI23" s="52"/>
      <c r="TKJ23" s="52"/>
      <c r="TKK23" s="52"/>
      <c r="TKL23" s="52"/>
      <c r="TKM23" s="52"/>
      <c r="TKN23" s="52"/>
      <c r="TKO23" s="52"/>
      <c r="TKP23" s="52"/>
      <c r="TKQ23" s="52"/>
      <c r="TKR23" s="52"/>
      <c r="TKS23" s="52"/>
      <c r="TKT23" s="52"/>
      <c r="TKU23" s="52"/>
      <c r="TKV23" s="52"/>
      <c r="TKW23" s="52"/>
      <c r="TKX23" s="52"/>
      <c r="TKY23" s="52"/>
      <c r="TKZ23" s="52"/>
      <c r="TLA23" s="52"/>
      <c r="TLB23" s="52"/>
      <c r="TLC23" s="52"/>
      <c r="TLD23" s="52"/>
      <c r="TLE23" s="52"/>
      <c r="TLF23" s="52"/>
      <c r="TLG23" s="52"/>
      <c r="TLH23" s="52"/>
      <c r="TLI23" s="52"/>
      <c r="TLJ23" s="52"/>
      <c r="TLK23" s="52"/>
      <c r="TLL23" s="52"/>
      <c r="TLM23" s="52"/>
      <c r="TLN23" s="52"/>
      <c r="TLO23" s="52"/>
      <c r="TLP23" s="52"/>
      <c r="TLQ23" s="52"/>
      <c r="TLR23" s="52"/>
      <c r="TLS23" s="52"/>
      <c r="TLT23" s="52"/>
      <c r="TLU23" s="52"/>
      <c r="TLV23" s="52"/>
      <c r="TLW23" s="52"/>
      <c r="TLX23" s="52"/>
      <c r="TLY23" s="52"/>
      <c r="TLZ23" s="52"/>
      <c r="TMA23" s="52"/>
      <c r="TMB23" s="52"/>
      <c r="TMC23" s="52"/>
      <c r="TMD23" s="52"/>
      <c r="TME23" s="52"/>
      <c r="TMF23" s="52"/>
      <c r="TMG23" s="52"/>
      <c r="TMH23" s="52"/>
      <c r="TMI23" s="52"/>
      <c r="TMJ23" s="52"/>
      <c r="TMK23" s="52"/>
      <c r="TML23" s="52"/>
      <c r="TMM23" s="52"/>
      <c r="TMN23" s="52"/>
      <c r="TMO23" s="52"/>
      <c r="TMP23" s="52"/>
      <c r="TMQ23" s="52"/>
      <c r="TMR23" s="52"/>
      <c r="TMS23" s="52"/>
      <c r="TMT23" s="52"/>
      <c r="TMU23" s="52"/>
      <c r="TMV23" s="52"/>
      <c r="TMW23" s="52"/>
      <c r="TMX23" s="52"/>
      <c r="TMY23" s="52"/>
      <c r="TMZ23" s="52"/>
      <c r="TNA23" s="52"/>
      <c r="TNB23" s="52"/>
      <c r="TNC23" s="52"/>
      <c r="TND23" s="52"/>
      <c r="TNE23" s="52"/>
      <c r="TNF23" s="52"/>
      <c r="TNG23" s="52"/>
      <c r="TNH23" s="52"/>
      <c r="TNI23" s="52"/>
      <c r="TNJ23" s="52"/>
      <c r="TNK23" s="52"/>
      <c r="TNL23" s="52"/>
      <c r="TNM23" s="52"/>
      <c r="TNN23" s="52"/>
      <c r="TNO23" s="52"/>
      <c r="TNP23" s="52"/>
      <c r="TNQ23" s="52"/>
      <c r="TNR23" s="52"/>
      <c r="TNS23" s="52"/>
      <c r="TNT23" s="52"/>
      <c r="TNU23" s="52"/>
      <c r="TNV23" s="52"/>
      <c r="TNW23" s="52"/>
      <c r="TNX23" s="52"/>
      <c r="TNY23" s="52"/>
      <c r="TNZ23" s="52"/>
      <c r="TOA23" s="52"/>
      <c r="TOB23" s="52"/>
      <c r="TOC23" s="52"/>
      <c r="TOD23" s="52"/>
      <c r="TOE23" s="52"/>
      <c r="TOF23" s="52"/>
      <c r="TOG23" s="52"/>
      <c r="TOH23" s="52"/>
      <c r="TOI23" s="52"/>
      <c r="TOJ23" s="52"/>
      <c r="TOK23" s="52"/>
      <c r="TOL23" s="52"/>
      <c r="TOM23" s="52"/>
      <c r="TON23" s="52"/>
      <c r="TOO23" s="52"/>
      <c r="TOP23" s="52"/>
      <c r="TOQ23" s="52"/>
      <c r="TOR23" s="52"/>
      <c r="TOS23" s="52"/>
      <c r="TOT23" s="52"/>
      <c r="TOU23" s="52"/>
      <c r="TOV23" s="52"/>
      <c r="TOW23" s="52"/>
      <c r="TOX23" s="52"/>
      <c r="TOY23" s="52"/>
      <c r="TOZ23" s="52"/>
      <c r="TPA23" s="52"/>
      <c r="TPB23" s="52"/>
      <c r="TPC23" s="52"/>
      <c r="TPD23" s="52"/>
      <c r="TPE23" s="52"/>
      <c r="TPF23" s="52"/>
      <c r="TPG23" s="52"/>
      <c r="TPH23" s="52"/>
      <c r="TPI23" s="52"/>
      <c r="TPJ23" s="52"/>
      <c r="TPK23" s="52"/>
      <c r="TPL23" s="52"/>
      <c r="TPM23" s="52"/>
      <c r="TPN23" s="52"/>
      <c r="TPO23" s="52"/>
      <c r="TPP23" s="52"/>
      <c r="TPQ23" s="52"/>
      <c r="TPR23" s="52"/>
      <c r="TPS23" s="52"/>
      <c r="TPT23" s="52"/>
      <c r="TPU23" s="52"/>
      <c r="TPV23" s="52"/>
      <c r="TPW23" s="52"/>
      <c r="TPX23" s="52"/>
      <c r="TPY23" s="52"/>
      <c r="TPZ23" s="52"/>
      <c r="TQA23" s="52"/>
      <c r="TQB23" s="52"/>
      <c r="TQC23" s="52"/>
      <c r="TQD23" s="52"/>
      <c r="TQE23" s="52"/>
      <c r="TQF23" s="52"/>
      <c r="TQG23" s="52"/>
      <c r="TQH23" s="52"/>
      <c r="TQI23" s="52"/>
      <c r="TQJ23" s="52"/>
      <c r="TQK23" s="52"/>
      <c r="TQL23" s="52"/>
      <c r="TQM23" s="52"/>
      <c r="TQN23" s="52"/>
      <c r="TQO23" s="52"/>
      <c r="TQP23" s="52"/>
      <c r="TQQ23" s="52"/>
      <c r="TQR23" s="52"/>
      <c r="TQS23" s="52"/>
      <c r="TQT23" s="52"/>
      <c r="TQU23" s="52"/>
      <c r="TQV23" s="52"/>
      <c r="TQW23" s="52"/>
      <c r="TQX23" s="52"/>
      <c r="TQY23" s="52"/>
      <c r="TQZ23" s="52"/>
      <c r="TRA23" s="52"/>
      <c r="TRB23" s="52"/>
      <c r="TRC23" s="52"/>
      <c r="TRD23" s="52"/>
      <c r="TRE23" s="52"/>
      <c r="TRF23" s="52"/>
      <c r="TRG23" s="52"/>
      <c r="TRH23" s="52"/>
      <c r="TRI23" s="52"/>
      <c r="TRJ23" s="52"/>
      <c r="TRK23" s="52"/>
      <c r="TRL23" s="52"/>
      <c r="TRM23" s="52"/>
      <c r="TRN23" s="52"/>
      <c r="TRO23" s="52"/>
      <c r="TRP23" s="52"/>
      <c r="TRQ23" s="52"/>
      <c r="TRR23" s="52"/>
      <c r="TRS23" s="52"/>
      <c r="TRT23" s="52"/>
      <c r="TRU23" s="52"/>
      <c r="TRV23" s="52"/>
      <c r="TRW23" s="52"/>
      <c r="TRX23" s="52"/>
      <c r="TRY23" s="52"/>
      <c r="TRZ23" s="52"/>
      <c r="TSA23" s="52"/>
      <c r="TSB23" s="52"/>
      <c r="TSC23" s="52"/>
      <c r="TSD23" s="52"/>
      <c r="TSE23" s="52"/>
      <c r="TSF23" s="52"/>
      <c r="TSG23" s="52"/>
      <c r="TSH23" s="52"/>
      <c r="TSI23" s="52"/>
      <c r="TSJ23" s="52"/>
      <c r="TSK23" s="52"/>
      <c r="TSL23" s="52"/>
      <c r="TSM23" s="52"/>
      <c r="TSN23" s="52"/>
      <c r="TSO23" s="52"/>
      <c r="TSP23" s="52"/>
      <c r="TSQ23" s="52"/>
      <c r="TSR23" s="52"/>
      <c r="TSS23" s="52"/>
      <c r="TST23" s="52"/>
      <c r="TSU23" s="52"/>
      <c r="TSV23" s="52"/>
      <c r="TSW23" s="52"/>
      <c r="TSX23" s="52"/>
      <c r="TSY23" s="52"/>
      <c r="TSZ23" s="52"/>
      <c r="TTA23" s="52"/>
      <c r="TTB23" s="52"/>
      <c r="TTC23" s="52"/>
      <c r="TTD23" s="52"/>
      <c r="TTE23" s="52"/>
      <c r="TTF23" s="52"/>
      <c r="TTG23" s="52"/>
      <c r="TTH23" s="52"/>
      <c r="TTI23" s="52"/>
      <c r="TTJ23" s="52"/>
      <c r="TTK23" s="52"/>
      <c r="TTL23" s="52"/>
      <c r="TTM23" s="52"/>
      <c r="TTN23" s="52"/>
      <c r="TTO23" s="52"/>
      <c r="TTP23" s="52"/>
      <c r="TTQ23" s="52"/>
      <c r="TTR23" s="52"/>
      <c r="TTS23" s="52"/>
      <c r="TTT23" s="52"/>
      <c r="TTU23" s="52"/>
      <c r="TTV23" s="52"/>
      <c r="TTW23" s="52"/>
      <c r="TTX23" s="52"/>
      <c r="TTY23" s="52"/>
      <c r="TTZ23" s="52"/>
      <c r="TUA23" s="52"/>
      <c r="TUB23" s="52"/>
      <c r="TUC23" s="52"/>
      <c r="TUD23" s="52"/>
      <c r="TUE23" s="52"/>
      <c r="TUF23" s="52"/>
      <c r="TUG23" s="52"/>
      <c r="TUH23" s="52"/>
      <c r="TUI23" s="52"/>
      <c r="TUJ23" s="52"/>
      <c r="TUK23" s="52"/>
      <c r="TUL23" s="52"/>
      <c r="TUM23" s="52"/>
      <c r="TUN23" s="52"/>
      <c r="TUO23" s="52"/>
      <c r="TUP23" s="52"/>
      <c r="TUQ23" s="52"/>
      <c r="TUR23" s="52"/>
      <c r="TUS23" s="52"/>
      <c r="TUT23" s="52"/>
      <c r="TUU23" s="52"/>
      <c r="TUV23" s="52"/>
      <c r="TUW23" s="52"/>
      <c r="TUX23" s="52"/>
      <c r="TUY23" s="52"/>
      <c r="TUZ23" s="52"/>
      <c r="TVA23" s="52"/>
      <c r="TVB23" s="52"/>
      <c r="TVC23" s="52"/>
      <c r="TVD23" s="52"/>
      <c r="TVE23" s="52"/>
      <c r="TVF23" s="52"/>
      <c r="TVG23" s="52"/>
      <c r="TVH23" s="52"/>
      <c r="TVI23" s="52"/>
      <c r="TVJ23" s="52"/>
      <c r="TVK23" s="52"/>
      <c r="TVL23" s="52"/>
      <c r="TVM23" s="52"/>
      <c r="TVN23" s="52"/>
      <c r="TVO23" s="52"/>
      <c r="TVP23" s="52"/>
      <c r="TVQ23" s="52"/>
      <c r="TVR23" s="52"/>
      <c r="TVS23" s="52"/>
      <c r="TVT23" s="52"/>
      <c r="TVU23" s="52"/>
      <c r="TVV23" s="52"/>
      <c r="TVW23" s="52"/>
      <c r="TVX23" s="52"/>
      <c r="TVY23" s="52"/>
      <c r="TVZ23" s="52"/>
      <c r="TWA23" s="52"/>
      <c r="TWB23" s="52"/>
      <c r="TWC23" s="52"/>
      <c r="TWD23" s="52"/>
      <c r="TWE23" s="52"/>
      <c r="TWF23" s="52"/>
      <c r="TWG23" s="52"/>
      <c r="TWH23" s="52"/>
      <c r="TWI23" s="52"/>
      <c r="TWJ23" s="52"/>
      <c r="TWK23" s="52"/>
      <c r="TWL23" s="52"/>
      <c r="TWM23" s="52"/>
      <c r="TWN23" s="52"/>
      <c r="TWO23" s="52"/>
      <c r="TWP23" s="52"/>
      <c r="TWQ23" s="52"/>
      <c r="TWR23" s="52"/>
      <c r="TWS23" s="52"/>
      <c r="TWT23" s="52"/>
      <c r="TWU23" s="52"/>
      <c r="TWV23" s="52"/>
      <c r="TWW23" s="52"/>
      <c r="TWX23" s="52"/>
      <c r="TWY23" s="52"/>
      <c r="TWZ23" s="52"/>
      <c r="TXA23" s="52"/>
      <c r="TXB23" s="52"/>
      <c r="TXC23" s="52"/>
      <c r="TXD23" s="52"/>
      <c r="TXE23" s="52"/>
      <c r="TXF23" s="52"/>
      <c r="TXG23" s="52"/>
      <c r="TXH23" s="52"/>
      <c r="TXI23" s="52"/>
      <c r="TXJ23" s="52"/>
      <c r="TXK23" s="52"/>
      <c r="TXL23" s="52"/>
      <c r="TXM23" s="52"/>
      <c r="TXN23" s="52"/>
      <c r="TXO23" s="52"/>
      <c r="TXP23" s="52"/>
      <c r="TXQ23" s="52"/>
      <c r="TXR23" s="52"/>
      <c r="TXS23" s="52"/>
      <c r="TXT23" s="52"/>
      <c r="TXU23" s="52"/>
      <c r="TXV23" s="52"/>
      <c r="TXW23" s="52"/>
      <c r="TXX23" s="52"/>
      <c r="TXY23" s="52"/>
      <c r="TXZ23" s="52"/>
      <c r="TYA23" s="52"/>
      <c r="TYB23" s="52"/>
      <c r="TYC23" s="52"/>
      <c r="TYD23" s="52"/>
      <c r="TYE23" s="52"/>
      <c r="TYF23" s="52"/>
      <c r="TYG23" s="52"/>
      <c r="TYH23" s="52"/>
      <c r="TYI23" s="52"/>
      <c r="TYJ23" s="52"/>
      <c r="TYK23" s="52"/>
      <c r="TYL23" s="52"/>
      <c r="TYM23" s="52"/>
      <c r="TYN23" s="52"/>
      <c r="TYO23" s="52"/>
      <c r="TYP23" s="52"/>
      <c r="TYQ23" s="52"/>
      <c r="TYR23" s="52"/>
      <c r="TYS23" s="52"/>
      <c r="TYT23" s="52"/>
      <c r="TYU23" s="52"/>
      <c r="TYV23" s="52"/>
      <c r="TYW23" s="52"/>
      <c r="TYX23" s="52"/>
      <c r="TYY23" s="52"/>
      <c r="TYZ23" s="52"/>
      <c r="TZA23" s="52"/>
      <c r="TZB23" s="52"/>
      <c r="TZC23" s="52"/>
      <c r="TZD23" s="52"/>
      <c r="TZE23" s="52"/>
      <c r="TZF23" s="52"/>
      <c r="TZG23" s="52"/>
      <c r="TZH23" s="52"/>
      <c r="TZI23" s="52"/>
      <c r="TZJ23" s="52"/>
      <c r="TZK23" s="52"/>
      <c r="TZL23" s="52"/>
      <c r="TZM23" s="52"/>
      <c r="TZN23" s="52"/>
      <c r="TZO23" s="52"/>
      <c r="TZP23" s="52"/>
      <c r="TZQ23" s="52"/>
      <c r="TZR23" s="52"/>
      <c r="TZS23" s="52"/>
      <c r="TZT23" s="52"/>
      <c r="TZU23" s="52"/>
      <c r="TZV23" s="52"/>
      <c r="TZW23" s="52"/>
      <c r="TZX23" s="52"/>
      <c r="TZY23" s="52"/>
      <c r="TZZ23" s="52"/>
      <c r="UAA23" s="52"/>
      <c r="UAB23" s="52"/>
      <c r="UAC23" s="52"/>
      <c r="UAD23" s="52"/>
      <c r="UAE23" s="52"/>
      <c r="UAF23" s="52"/>
      <c r="UAG23" s="52"/>
      <c r="UAH23" s="52"/>
      <c r="UAI23" s="52"/>
      <c r="UAJ23" s="52"/>
      <c r="UAK23" s="52"/>
      <c r="UAL23" s="52"/>
      <c r="UAM23" s="52"/>
      <c r="UAN23" s="52"/>
      <c r="UAO23" s="52"/>
      <c r="UAP23" s="52"/>
      <c r="UAQ23" s="52"/>
      <c r="UAR23" s="52"/>
      <c r="UAS23" s="52"/>
      <c r="UAT23" s="52"/>
      <c r="UAU23" s="52"/>
      <c r="UAV23" s="52"/>
      <c r="UAW23" s="52"/>
      <c r="UAX23" s="52"/>
      <c r="UAY23" s="52"/>
      <c r="UAZ23" s="52"/>
      <c r="UBA23" s="52"/>
      <c r="UBB23" s="52"/>
      <c r="UBC23" s="52"/>
      <c r="UBD23" s="52"/>
      <c r="UBE23" s="52"/>
      <c r="UBF23" s="52"/>
      <c r="UBG23" s="52"/>
      <c r="UBH23" s="52"/>
      <c r="UBI23" s="52"/>
      <c r="UBJ23" s="52"/>
      <c r="UBK23" s="52"/>
      <c r="UBL23" s="52"/>
      <c r="UBM23" s="52"/>
      <c r="UBN23" s="52"/>
      <c r="UBO23" s="52"/>
      <c r="UBP23" s="52"/>
      <c r="UBQ23" s="52"/>
      <c r="UBR23" s="52"/>
      <c r="UBS23" s="52"/>
      <c r="UBT23" s="52"/>
      <c r="UBU23" s="52"/>
      <c r="UBV23" s="52"/>
      <c r="UBW23" s="52"/>
      <c r="UBX23" s="52"/>
      <c r="UBY23" s="52"/>
      <c r="UBZ23" s="52"/>
      <c r="UCA23" s="52"/>
      <c r="UCB23" s="52"/>
      <c r="UCC23" s="52"/>
      <c r="UCD23" s="52"/>
      <c r="UCE23" s="52"/>
      <c r="UCF23" s="52"/>
      <c r="UCG23" s="52"/>
      <c r="UCH23" s="52"/>
      <c r="UCI23" s="52"/>
      <c r="UCJ23" s="52"/>
      <c r="UCK23" s="52"/>
      <c r="UCL23" s="52"/>
      <c r="UCM23" s="52"/>
      <c r="UCN23" s="52"/>
      <c r="UCO23" s="52"/>
      <c r="UCP23" s="52"/>
      <c r="UCQ23" s="52"/>
      <c r="UCR23" s="52"/>
      <c r="UCS23" s="52"/>
      <c r="UCT23" s="52"/>
      <c r="UCU23" s="52"/>
      <c r="UCV23" s="52"/>
      <c r="UCW23" s="52"/>
      <c r="UCX23" s="52"/>
      <c r="UCY23" s="52"/>
      <c r="UCZ23" s="52"/>
      <c r="UDA23" s="52"/>
      <c r="UDB23" s="52"/>
      <c r="UDC23" s="52"/>
      <c r="UDD23" s="52"/>
      <c r="UDE23" s="52"/>
      <c r="UDF23" s="52"/>
      <c r="UDG23" s="52"/>
      <c r="UDH23" s="52"/>
      <c r="UDI23" s="52"/>
      <c r="UDJ23" s="52"/>
      <c r="UDK23" s="52"/>
      <c r="UDL23" s="52"/>
      <c r="UDM23" s="52"/>
      <c r="UDN23" s="52"/>
      <c r="UDO23" s="52"/>
      <c r="UDP23" s="52"/>
      <c r="UDQ23" s="52"/>
      <c r="UDR23" s="52"/>
      <c r="UDS23" s="52"/>
      <c r="UDT23" s="52"/>
      <c r="UDU23" s="52"/>
      <c r="UDV23" s="52"/>
      <c r="UDW23" s="52"/>
      <c r="UDX23" s="52"/>
      <c r="UDY23" s="52"/>
      <c r="UDZ23" s="52"/>
      <c r="UEA23" s="52"/>
      <c r="UEB23" s="52"/>
      <c r="UEC23" s="52"/>
      <c r="UED23" s="52"/>
      <c r="UEE23" s="52"/>
      <c r="UEF23" s="52"/>
      <c r="UEG23" s="52"/>
      <c r="UEH23" s="52"/>
      <c r="UEI23" s="52"/>
      <c r="UEJ23" s="52"/>
      <c r="UEK23" s="52"/>
      <c r="UEL23" s="52"/>
      <c r="UEM23" s="52"/>
      <c r="UEN23" s="52"/>
      <c r="UEO23" s="52"/>
      <c r="UEP23" s="52"/>
      <c r="UEQ23" s="52"/>
      <c r="UER23" s="52"/>
      <c r="UES23" s="52"/>
      <c r="UET23" s="52"/>
      <c r="UEU23" s="52"/>
      <c r="UEV23" s="52"/>
      <c r="UEW23" s="52"/>
      <c r="UEX23" s="52"/>
      <c r="UEY23" s="52"/>
      <c r="UEZ23" s="52"/>
      <c r="UFA23" s="52"/>
      <c r="UFB23" s="52"/>
      <c r="UFC23" s="52"/>
      <c r="UFD23" s="52"/>
      <c r="UFE23" s="52"/>
      <c r="UFF23" s="52"/>
      <c r="UFG23" s="52"/>
      <c r="UFH23" s="52"/>
      <c r="UFI23" s="52"/>
      <c r="UFJ23" s="52"/>
      <c r="UFK23" s="52"/>
      <c r="UFL23" s="52"/>
      <c r="UFM23" s="52"/>
      <c r="UFN23" s="52"/>
      <c r="UFO23" s="52"/>
      <c r="UFP23" s="52"/>
      <c r="UFQ23" s="52"/>
      <c r="UFR23" s="52"/>
      <c r="UFS23" s="52"/>
      <c r="UFT23" s="52"/>
      <c r="UFU23" s="52"/>
      <c r="UFV23" s="52"/>
      <c r="UFW23" s="52"/>
      <c r="UFX23" s="52"/>
      <c r="UFY23" s="52"/>
      <c r="UFZ23" s="52"/>
      <c r="UGA23" s="52"/>
      <c r="UGB23" s="52"/>
      <c r="UGC23" s="52"/>
      <c r="UGD23" s="52"/>
      <c r="UGE23" s="52"/>
      <c r="UGF23" s="52"/>
      <c r="UGG23" s="52"/>
      <c r="UGH23" s="52"/>
      <c r="UGI23" s="52"/>
      <c r="UGJ23" s="52"/>
      <c r="UGK23" s="52"/>
      <c r="UGL23" s="52"/>
      <c r="UGM23" s="52"/>
      <c r="UGN23" s="52"/>
      <c r="UGO23" s="52"/>
      <c r="UGP23" s="52"/>
      <c r="UGQ23" s="52"/>
      <c r="UGR23" s="52"/>
      <c r="UGS23" s="52"/>
      <c r="UGT23" s="52"/>
      <c r="UGU23" s="52"/>
      <c r="UGV23" s="52"/>
      <c r="UGW23" s="52"/>
      <c r="UGX23" s="52"/>
      <c r="UGY23" s="52"/>
      <c r="UGZ23" s="52"/>
      <c r="UHA23" s="52"/>
      <c r="UHB23" s="52"/>
      <c r="UHC23" s="52"/>
      <c r="UHD23" s="52"/>
      <c r="UHE23" s="52"/>
      <c r="UHF23" s="52"/>
      <c r="UHG23" s="52"/>
      <c r="UHH23" s="52"/>
      <c r="UHI23" s="52"/>
      <c r="UHJ23" s="52"/>
      <c r="UHK23" s="52"/>
      <c r="UHL23" s="52"/>
      <c r="UHM23" s="52"/>
      <c r="UHN23" s="52"/>
      <c r="UHO23" s="52"/>
      <c r="UHP23" s="52"/>
      <c r="UHQ23" s="52"/>
      <c r="UHR23" s="52"/>
      <c r="UHS23" s="52"/>
      <c r="UHT23" s="52"/>
      <c r="UHU23" s="52"/>
      <c r="UHV23" s="52"/>
      <c r="UHW23" s="52"/>
      <c r="UHX23" s="52"/>
      <c r="UHY23" s="52"/>
      <c r="UHZ23" s="52"/>
      <c r="UIA23" s="52"/>
      <c r="UIB23" s="52"/>
      <c r="UIC23" s="52"/>
      <c r="UID23" s="52"/>
      <c r="UIE23" s="52"/>
      <c r="UIF23" s="52"/>
      <c r="UIG23" s="52"/>
      <c r="UIH23" s="52"/>
      <c r="UII23" s="52"/>
      <c r="UIJ23" s="52"/>
      <c r="UIK23" s="52"/>
      <c r="UIL23" s="52"/>
      <c r="UIM23" s="52"/>
      <c r="UIN23" s="52"/>
      <c r="UIO23" s="52"/>
      <c r="UIP23" s="52"/>
      <c r="UIQ23" s="52"/>
      <c r="UIR23" s="52"/>
      <c r="UIS23" s="52"/>
      <c r="UIT23" s="52"/>
      <c r="UIU23" s="52"/>
      <c r="UIV23" s="52"/>
      <c r="UIW23" s="52"/>
      <c r="UIX23" s="52"/>
      <c r="UIY23" s="52"/>
      <c r="UIZ23" s="52"/>
      <c r="UJA23" s="52"/>
      <c r="UJB23" s="52"/>
      <c r="UJC23" s="52"/>
      <c r="UJD23" s="52"/>
      <c r="UJE23" s="52"/>
      <c r="UJF23" s="52"/>
      <c r="UJG23" s="52"/>
      <c r="UJH23" s="52"/>
      <c r="UJI23" s="52"/>
      <c r="UJJ23" s="52"/>
      <c r="UJK23" s="52"/>
      <c r="UJL23" s="52"/>
      <c r="UJM23" s="52"/>
      <c r="UJN23" s="52"/>
      <c r="UJO23" s="52"/>
      <c r="UJP23" s="52"/>
      <c r="UJQ23" s="52"/>
      <c r="UJR23" s="52"/>
      <c r="UJS23" s="52"/>
      <c r="UJT23" s="52"/>
      <c r="UJU23" s="52"/>
      <c r="UJV23" s="52"/>
      <c r="UJW23" s="52"/>
      <c r="UJX23" s="52"/>
      <c r="UJY23" s="52"/>
      <c r="UJZ23" s="52"/>
      <c r="UKA23" s="52"/>
      <c r="UKB23" s="52"/>
      <c r="UKC23" s="52"/>
      <c r="UKD23" s="52"/>
      <c r="UKE23" s="52"/>
      <c r="UKF23" s="52"/>
      <c r="UKG23" s="52"/>
      <c r="UKH23" s="52"/>
      <c r="UKI23" s="52"/>
      <c r="UKJ23" s="52"/>
      <c r="UKK23" s="52"/>
      <c r="UKL23" s="52"/>
      <c r="UKM23" s="52"/>
      <c r="UKN23" s="52"/>
      <c r="UKO23" s="52"/>
      <c r="UKP23" s="52"/>
      <c r="UKQ23" s="52"/>
      <c r="UKR23" s="52"/>
      <c r="UKS23" s="52"/>
      <c r="UKT23" s="52"/>
      <c r="UKU23" s="52"/>
      <c r="UKV23" s="52"/>
      <c r="UKW23" s="52"/>
      <c r="UKX23" s="52"/>
      <c r="UKY23" s="52"/>
      <c r="UKZ23" s="52"/>
      <c r="ULA23" s="52"/>
      <c r="ULB23" s="52"/>
      <c r="ULC23" s="52"/>
      <c r="ULD23" s="52"/>
      <c r="ULE23" s="52"/>
      <c r="ULF23" s="52"/>
      <c r="ULG23" s="52"/>
      <c r="ULH23" s="52"/>
      <c r="ULI23" s="52"/>
      <c r="ULJ23" s="52"/>
      <c r="ULK23" s="52"/>
      <c r="ULL23" s="52"/>
      <c r="ULM23" s="52"/>
      <c r="ULN23" s="52"/>
      <c r="ULO23" s="52"/>
      <c r="ULP23" s="52"/>
      <c r="ULQ23" s="52"/>
      <c r="ULR23" s="52"/>
      <c r="ULS23" s="52"/>
      <c r="ULT23" s="52"/>
      <c r="ULU23" s="52"/>
      <c r="ULV23" s="52"/>
      <c r="ULW23" s="52"/>
      <c r="ULX23" s="52"/>
      <c r="ULY23" s="52"/>
      <c r="ULZ23" s="52"/>
      <c r="UMA23" s="52"/>
      <c r="UMB23" s="52"/>
      <c r="UMC23" s="52"/>
      <c r="UMD23" s="52"/>
      <c r="UME23" s="52"/>
      <c r="UMF23" s="52"/>
      <c r="UMG23" s="52"/>
      <c r="UMH23" s="52"/>
      <c r="UMI23" s="52"/>
      <c r="UMJ23" s="52"/>
      <c r="UMK23" s="52"/>
      <c r="UML23" s="52"/>
      <c r="UMM23" s="52"/>
      <c r="UMN23" s="52"/>
      <c r="UMO23" s="52"/>
      <c r="UMP23" s="52"/>
      <c r="UMQ23" s="52"/>
      <c r="UMR23" s="52"/>
      <c r="UMS23" s="52"/>
      <c r="UMT23" s="52"/>
      <c r="UMU23" s="52"/>
      <c r="UMV23" s="52"/>
      <c r="UMW23" s="52"/>
      <c r="UMX23" s="52"/>
      <c r="UMY23" s="52"/>
      <c r="UMZ23" s="52"/>
      <c r="UNA23" s="52"/>
      <c r="UNB23" s="52"/>
      <c r="UNC23" s="52"/>
      <c r="UND23" s="52"/>
      <c r="UNE23" s="52"/>
      <c r="UNF23" s="52"/>
      <c r="UNG23" s="52"/>
      <c r="UNH23" s="52"/>
      <c r="UNI23" s="52"/>
      <c r="UNJ23" s="52"/>
      <c r="UNK23" s="52"/>
      <c r="UNL23" s="52"/>
      <c r="UNM23" s="52"/>
      <c r="UNN23" s="52"/>
      <c r="UNO23" s="52"/>
      <c r="UNP23" s="52"/>
      <c r="UNQ23" s="52"/>
      <c r="UNR23" s="52"/>
      <c r="UNS23" s="52"/>
      <c r="UNT23" s="52"/>
      <c r="UNU23" s="52"/>
      <c r="UNV23" s="52"/>
      <c r="UNW23" s="52"/>
      <c r="UNX23" s="52"/>
      <c r="UNY23" s="52"/>
      <c r="UNZ23" s="52"/>
      <c r="UOA23" s="52"/>
      <c r="UOB23" s="52"/>
      <c r="UOC23" s="52"/>
      <c r="UOD23" s="52"/>
      <c r="UOE23" s="52"/>
      <c r="UOF23" s="52"/>
      <c r="UOG23" s="52"/>
      <c r="UOH23" s="52"/>
      <c r="UOI23" s="52"/>
      <c r="UOJ23" s="52"/>
      <c r="UOK23" s="52"/>
      <c r="UOL23" s="52"/>
      <c r="UOM23" s="52"/>
      <c r="UON23" s="52"/>
      <c r="UOO23" s="52"/>
      <c r="UOP23" s="52"/>
      <c r="UOQ23" s="52"/>
      <c r="UOR23" s="52"/>
      <c r="UOS23" s="52"/>
      <c r="UOT23" s="52"/>
      <c r="UOU23" s="52"/>
      <c r="UOV23" s="52"/>
      <c r="UOW23" s="52"/>
      <c r="UOX23" s="52"/>
      <c r="UOY23" s="52"/>
      <c r="UOZ23" s="52"/>
      <c r="UPA23" s="52"/>
      <c r="UPB23" s="52"/>
      <c r="UPC23" s="52"/>
      <c r="UPD23" s="52"/>
      <c r="UPE23" s="52"/>
      <c r="UPF23" s="52"/>
      <c r="UPG23" s="52"/>
      <c r="UPH23" s="52"/>
      <c r="UPI23" s="52"/>
      <c r="UPJ23" s="52"/>
      <c r="UPK23" s="52"/>
      <c r="UPL23" s="52"/>
      <c r="UPM23" s="52"/>
      <c r="UPN23" s="52"/>
      <c r="UPO23" s="52"/>
      <c r="UPP23" s="52"/>
      <c r="UPQ23" s="52"/>
      <c r="UPR23" s="52"/>
      <c r="UPS23" s="52"/>
      <c r="UPT23" s="52"/>
      <c r="UPU23" s="52"/>
      <c r="UPV23" s="52"/>
      <c r="UPW23" s="52"/>
      <c r="UPX23" s="52"/>
      <c r="UPY23" s="52"/>
      <c r="UPZ23" s="52"/>
      <c r="UQA23" s="52"/>
      <c r="UQB23" s="52"/>
      <c r="UQC23" s="52"/>
      <c r="UQD23" s="52"/>
      <c r="UQE23" s="52"/>
      <c r="UQF23" s="52"/>
      <c r="UQG23" s="52"/>
      <c r="UQH23" s="52"/>
      <c r="UQI23" s="52"/>
      <c r="UQJ23" s="52"/>
      <c r="UQK23" s="52"/>
      <c r="UQL23" s="52"/>
      <c r="UQM23" s="52"/>
      <c r="UQN23" s="52"/>
      <c r="UQO23" s="52"/>
      <c r="UQP23" s="52"/>
      <c r="UQQ23" s="52"/>
      <c r="UQR23" s="52"/>
      <c r="UQS23" s="52"/>
      <c r="UQT23" s="52"/>
      <c r="UQU23" s="52"/>
      <c r="UQV23" s="52"/>
      <c r="UQW23" s="52"/>
      <c r="UQX23" s="52"/>
      <c r="UQY23" s="52"/>
      <c r="UQZ23" s="52"/>
      <c r="URA23" s="52"/>
      <c r="URB23" s="52"/>
      <c r="URC23" s="52"/>
      <c r="URD23" s="52"/>
      <c r="URE23" s="52"/>
      <c r="URF23" s="52"/>
      <c r="URG23" s="52"/>
      <c r="URH23" s="52"/>
      <c r="URI23" s="52"/>
      <c r="URJ23" s="52"/>
      <c r="URK23" s="52"/>
      <c r="URL23" s="52"/>
      <c r="URM23" s="52"/>
      <c r="URN23" s="52"/>
      <c r="URO23" s="52"/>
      <c r="URP23" s="52"/>
      <c r="URQ23" s="52"/>
      <c r="URR23" s="52"/>
      <c r="URS23" s="52"/>
      <c r="URT23" s="52"/>
      <c r="URU23" s="52"/>
      <c r="URV23" s="52"/>
      <c r="URW23" s="52"/>
      <c r="URX23" s="52"/>
      <c r="URY23" s="52"/>
      <c r="URZ23" s="52"/>
      <c r="USA23" s="52"/>
      <c r="USB23" s="52"/>
      <c r="USC23" s="52"/>
      <c r="USD23" s="52"/>
      <c r="USE23" s="52"/>
      <c r="USF23" s="52"/>
      <c r="USG23" s="52"/>
      <c r="USH23" s="52"/>
      <c r="USI23" s="52"/>
      <c r="USJ23" s="52"/>
      <c r="USK23" s="52"/>
      <c r="USL23" s="52"/>
      <c r="USM23" s="52"/>
      <c r="USN23" s="52"/>
      <c r="USO23" s="52"/>
      <c r="USP23" s="52"/>
      <c r="USQ23" s="52"/>
      <c r="USR23" s="52"/>
      <c r="USS23" s="52"/>
      <c r="UST23" s="52"/>
      <c r="USU23" s="52"/>
      <c r="USV23" s="52"/>
      <c r="USW23" s="52"/>
      <c r="USX23" s="52"/>
      <c r="USY23" s="52"/>
      <c r="USZ23" s="52"/>
      <c r="UTA23" s="52"/>
      <c r="UTB23" s="52"/>
      <c r="UTC23" s="52"/>
      <c r="UTD23" s="52"/>
      <c r="UTE23" s="52"/>
      <c r="UTF23" s="52"/>
      <c r="UTG23" s="52"/>
      <c r="UTH23" s="52"/>
      <c r="UTI23" s="52"/>
      <c r="UTJ23" s="52"/>
      <c r="UTK23" s="52"/>
      <c r="UTL23" s="52"/>
      <c r="UTM23" s="52"/>
      <c r="UTN23" s="52"/>
      <c r="UTO23" s="52"/>
      <c r="UTP23" s="52"/>
      <c r="UTQ23" s="52"/>
      <c r="UTR23" s="52"/>
      <c r="UTS23" s="52"/>
      <c r="UTT23" s="52"/>
      <c r="UTU23" s="52"/>
      <c r="UTV23" s="52"/>
      <c r="UTW23" s="52"/>
      <c r="UTX23" s="52"/>
      <c r="UTY23" s="52"/>
      <c r="UTZ23" s="52"/>
      <c r="UUA23" s="52"/>
      <c r="UUB23" s="52"/>
      <c r="UUC23" s="52"/>
      <c r="UUD23" s="52"/>
      <c r="UUE23" s="52"/>
      <c r="UUF23" s="52"/>
      <c r="UUG23" s="52"/>
      <c r="UUH23" s="52"/>
      <c r="UUI23" s="52"/>
      <c r="UUJ23" s="52"/>
      <c r="UUK23" s="52"/>
      <c r="UUL23" s="52"/>
      <c r="UUM23" s="52"/>
      <c r="UUN23" s="52"/>
      <c r="UUO23" s="52"/>
      <c r="UUP23" s="52"/>
      <c r="UUQ23" s="52"/>
      <c r="UUR23" s="52"/>
      <c r="UUS23" s="52"/>
      <c r="UUT23" s="52"/>
      <c r="UUU23" s="52"/>
      <c r="UUV23" s="52"/>
      <c r="UUW23" s="52"/>
      <c r="UUX23" s="52"/>
      <c r="UUY23" s="52"/>
      <c r="UUZ23" s="52"/>
      <c r="UVA23" s="52"/>
      <c r="UVB23" s="52"/>
      <c r="UVC23" s="52"/>
      <c r="UVD23" s="52"/>
      <c r="UVE23" s="52"/>
      <c r="UVF23" s="52"/>
      <c r="UVG23" s="52"/>
      <c r="UVH23" s="52"/>
      <c r="UVI23" s="52"/>
      <c r="UVJ23" s="52"/>
      <c r="UVK23" s="52"/>
      <c r="UVL23" s="52"/>
      <c r="UVM23" s="52"/>
      <c r="UVN23" s="52"/>
      <c r="UVO23" s="52"/>
      <c r="UVP23" s="52"/>
      <c r="UVQ23" s="52"/>
      <c r="UVR23" s="52"/>
      <c r="UVS23" s="52"/>
      <c r="UVT23" s="52"/>
      <c r="UVU23" s="52"/>
      <c r="UVV23" s="52"/>
      <c r="UVW23" s="52"/>
      <c r="UVX23" s="52"/>
      <c r="UVY23" s="52"/>
      <c r="UVZ23" s="52"/>
      <c r="UWA23" s="52"/>
      <c r="UWB23" s="52"/>
      <c r="UWC23" s="52"/>
      <c r="UWD23" s="52"/>
      <c r="UWE23" s="52"/>
      <c r="UWF23" s="52"/>
      <c r="UWG23" s="52"/>
      <c r="UWH23" s="52"/>
      <c r="UWI23" s="52"/>
      <c r="UWJ23" s="52"/>
      <c r="UWK23" s="52"/>
      <c r="UWL23" s="52"/>
      <c r="UWM23" s="52"/>
      <c r="UWN23" s="52"/>
      <c r="UWO23" s="52"/>
      <c r="UWP23" s="52"/>
      <c r="UWQ23" s="52"/>
      <c r="UWR23" s="52"/>
      <c r="UWS23" s="52"/>
      <c r="UWT23" s="52"/>
      <c r="UWU23" s="52"/>
      <c r="UWV23" s="52"/>
      <c r="UWW23" s="52"/>
      <c r="UWX23" s="52"/>
      <c r="UWY23" s="52"/>
      <c r="UWZ23" s="52"/>
      <c r="UXA23" s="52"/>
      <c r="UXB23" s="52"/>
      <c r="UXC23" s="52"/>
      <c r="UXD23" s="52"/>
      <c r="UXE23" s="52"/>
      <c r="UXF23" s="52"/>
      <c r="UXG23" s="52"/>
      <c r="UXH23" s="52"/>
      <c r="UXI23" s="52"/>
      <c r="UXJ23" s="52"/>
      <c r="UXK23" s="52"/>
      <c r="UXL23" s="52"/>
      <c r="UXM23" s="52"/>
      <c r="UXN23" s="52"/>
      <c r="UXO23" s="52"/>
      <c r="UXP23" s="52"/>
      <c r="UXQ23" s="52"/>
      <c r="UXR23" s="52"/>
      <c r="UXS23" s="52"/>
      <c r="UXT23" s="52"/>
      <c r="UXU23" s="52"/>
      <c r="UXV23" s="52"/>
      <c r="UXW23" s="52"/>
      <c r="UXX23" s="52"/>
      <c r="UXY23" s="52"/>
      <c r="UXZ23" s="52"/>
      <c r="UYA23" s="52"/>
      <c r="UYB23" s="52"/>
      <c r="UYC23" s="52"/>
      <c r="UYD23" s="52"/>
      <c r="UYE23" s="52"/>
      <c r="UYF23" s="52"/>
      <c r="UYG23" s="52"/>
      <c r="UYH23" s="52"/>
      <c r="UYI23" s="52"/>
      <c r="UYJ23" s="52"/>
      <c r="UYK23" s="52"/>
      <c r="UYL23" s="52"/>
      <c r="UYM23" s="52"/>
      <c r="UYN23" s="52"/>
      <c r="UYO23" s="52"/>
      <c r="UYP23" s="52"/>
      <c r="UYQ23" s="52"/>
      <c r="UYR23" s="52"/>
      <c r="UYS23" s="52"/>
      <c r="UYT23" s="52"/>
      <c r="UYU23" s="52"/>
      <c r="UYV23" s="52"/>
      <c r="UYW23" s="52"/>
      <c r="UYX23" s="52"/>
      <c r="UYY23" s="52"/>
      <c r="UYZ23" s="52"/>
      <c r="UZA23" s="52"/>
      <c r="UZB23" s="52"/>
      <c r="UZC23" s="52"/>
      <c r="UZD23" s="52"/>
      <c r="UZE23" s="52"/>
      <c r="UZF23" s="52"/>
      <c r="UZG23" s="52"/>
      <c r="UZH23" s="52"/>
      <c r="UZI23" s="52"/>
      <c r="UZJ23" s="52"/>
      <c r="UZK23" s="52"/>
      <c r="UZL23" s="52"/>
      <c r="UZM23" s="52"/>
      <c r="UZN23" s="52"/>
      <c r="UZO23" s="52"/>
      <c r="UZP23" s="52"/>
      <c r="UZQ23" s="52"/>
      <c r="UZR23" s="52"/>
      <c r="UZS23" s="52"/>
      <c r="UZT23" s="52"/>
      <c r="UZU23" s="52"/>
      <c r="UZV23" s="52"/>
      <c r="UZW23" s="52"/>
      <c r="UZX23" s="52"/>
      <c r="UZY23" s="52"/>
      <c r="UZZ23" s="52"/>
      <c r="VAA23" s="52"/>
      <c r="VAB23" s="52"/>
      <c r="VAC23" s="52"/>
      <c r="VAD23" s="52"/>
      <c r="VAE23" s="52"/>
      <c r="VAF23" s="52"/>
      <c r="VAG23" s="52"/>
      <c r="VAH23" s="52"/>
      <c r="VAI23" s="52"/>
      <c r="VAJ23" s="52"/>
      <c r="VAK23" s="52"/>
      <c r="VAL23" s="52"/>
      <c r="VAM23" s="52"/>
      <c r="VAN23" s="52"/>
      <c r="VAO23" s="52"/>
      <c r="VAP23" s="52"/>
      <c r="VAQ23" s="52"/>
      <c r="VAR23" s="52"/>
      <c r="VAS23" s="52"/>
      <c r="VAT23" s="52"/>
      <c r="VAU23" s="52"/>
      <c r="VAV23" s="52"/>
      <c r="VAW23" s="52"/>
      <c r="VAX23" s="52"/>
      <c r="VAY23" s="52"/>
      <c r="VAZ23" s="52"/>
      <c r="VBA23" s="52"/>
      <c r="VBB23" s="52"/>
      <c r="VBC23" s="52"/>
      <c r="VBD23" s="52"/>
      <c r="VBE23" s="52"/>
      <c r="VBF23" s="52"/>
      <c r="VBG23" s="52"/>
      <c r="VBH23" s="52"/>
      <c r="VBI23" s="52"/>
      <c r="VBJ23" s="52"/>
      <c r="VBK23" s="52"/>
      <c r="VBL23" s="52"/>
      <c r="VBM23" s="52"/>
      <c r="VBN23" s="52"/>
      <c r="VBO23" s="52"/>
      <c r="VBP23" s="52"/>
      <c r="VBQ23" s="52"/>
      <c r="VBR23" s="52"/>
      <c r="VBS23" s="52"/>
      <c r="VBT23" s="52"/>
      <c r="VBU23" s="52"/>
      <c r="VBV23" s="52"/>
      <c r="VBW23" s="52"/>
      <c r="VBX23" s="52"/>
      <c r="VBY23" s="52"/>
      <c r="VBZ23" s="52"/>
      <c r="VCA23" s="52"/>
      <c r="VCB23" s="52"/>
      <c r="VCC23" s="52"/>
      <c r="VCD23" s="52"/>
      <c r="VCE23" s="52"/>
      <c r="VCF23" s="52"/>
      <c r="VCG23" s="52"/>
      <c r="VCH23" s="52"/>
      <c r="VCI23" s="52"/>
      <c r="VCJ23" s="52"/>
      <c r="VCK23" s="52"/>
      <c r="VCL23" s="52"/>
      <c r="VCM23" s="52"/>
      <c r="VCN23" s="52"/>
      <c r="VCO23" s="52"/>
      <c r="VCP23" s="52"/>
      <c r="VCQ23" s="52"/>
      <c r="VCR23" s="52"/>
      <c r="VCS23" s="52"/>
      <c r="VCT23" s="52"/>
      <c r="VCU23" s="52"/>
      <c r="VCV23" s="52"/>
      <c r="VCW23" s="52"/>
      <c r="VCX23" s="52"/>
      <c r="VCY23" s="52"/>
      <c r="VCZ23" s="52"/>
      <c r="VDA23" s="52"/>
      <c r="VDB23" s="52"/>
      <c r="VDC23" s="52"/>
      <c r="VDD23" s="52"/>
      <c r="VDE23" s="52"/>
      <c r="VDF23" s="52"/>
      <c r="VDG23" s="52"/>
      <c r="VDH23" s="52"/>
      <c r="VDI23" s="52"/>
      <c r="VDJ23" s="52"/>
      <c r="VDK23" s="52"/>
      <c r="VDL23" s="52"/>
      <c r="VDM23" s="52"/>
      <c r="VDN23" s="52"/>
      <c r="VDO23" s="52"/>
      <c r="VDP23" s="52"/>
      <c r="VDQ23" s="52"/>
      <c r="VDR23" s="52"/>
      <c r="VDS23" s="52"/>
      <c r="VDT23" s="52"/>
      <c r="VDU23" s="52"/>
      <c r="VDV23" s="52"/>
      <c r="VDW23" s="52"/>
      <c r="VDX23" s="52"/>
      <c r="VDY23" s="52"/>
      <c r="VDZ23" s="52"/>
      <c r="VEA23" s="52"/>
      <c r="VEB23" s="52"/>
      <c r="VEC23" s="52"/>
      <c r="VED23" s="52"/>
      <c r="VEE23" s="52"/>
      <c r="VEF23" s="52"/>
      <c r="VEG23" s="52"/>
      <c r="VEH23" s="52"/>
      <c r="VEI23" s="52"/>
      <c r="VEJ23" s="52"/>
      <c r="VEK23" s="52"/>
      <c r="VEL23" s="52"/>
      <c r="VEM23" s="52"/>
      <c r="VEN23" s="52"/>
      <c r="VEO23" s="52"/>
      <c r="VEP23" s="52"/>
      <c r="VEQ23" s="52"/>
      <c r="VER23" s="52"/>
      <c r="VES23" s="52"/>
      <c r="VET23" s="52"/>
      <c r="VEU23" s="52"/>
      <c r="VEV23" s="52"/>
      <c r="VEW23" s="52"/>
      <c r="VEX23" s="52"/>
      <c r="VEY23" s="52"/>
      <c r="VEZ23" s="52"/>
      <c r="VFA23" s="52"/>
      <c r="VFB23" s="52"/>
      <c r="VFC23" s="52"/>
      <c r="VFD23" s="52"/>
      <c r="VFE23" s="52"/>
      <c r="VFF23" s="52"/>
      <c r="VFG23" s="52"/>
      <c r="VFH23" s="52"/>
      <c r="VFI23" s="52"/>
      <c r="VFJ23" s="52"/>
      <c r="VFK23" s="52"/>
      <c r="VFL23" s="52"/>
      <c r="VFM23" s="52"/>
      <c r="VFN23" s="52"/>
      <c r="VFO23" s="52"/>
      <c r="VFP23" s="52"/>
      <c r="VFQ23" s="52"/>
      <c r="VFR23" s="52"/>
      <c r="VFS23" s="52"/>
      <c r="VFT23" s="52"/>
      <c r="VFU23" s="52"/>
      <c r="VFV23" s="52"/>
      <c r="VFW23" s="52"/>
      <c r="VFX23" s="52"/>
      <c r="VFY23" s="52"/>
      <c r="VFZ23" s="52"/>
      <c r="VGA23" s="52"/>
      <c r="VGB23" s="52"/>
      <c r="VGC23" s="52"/>
      <c r="VGD23" s="52"/>
      <c r="VGE23" s="52"/>
      <c r="VGF23" s="52"/>
      <c r="VGG23" s="52"/>
      <c r="VGH23" s="52"/>
      <c r="VGI23" s="52"/>
      <c r="VGJ23" s="52"/>
      <c r="VGK23" s="52"/>
      <c r="VGL23" s="52"/>
      <c r="VGM23" s="52"/>
      <c r="VGN23" s="52"/>
      <c r="VGO23" s="52"/>
      <c r="VGP23" s="52"/>
      <c r="VGQ23" s="52"/>
      <c r="VGR23" s="52"/>
      <c r="VGS23" s="52"/>
      <c r="VGT23" s="52"/>
      <c r="VGU23" s="52"/>
      <c r="VGV23" s="52"/>
      <c r="VGW23" s="52"/>
      <c r="VGX23" s="52"/>
      <c r="VGY23" s="52"/>
      <c r="VGZ23" s="52"/>
      <c r="VHA23" s="52"/>
      <c r="VHB23" s="52"/>
      <c r="VHC23" s="52"/>
      <c r="VHD23" s="52"/>
      <c r="VHE23" s="52"/>
      <c r="VHF23" s="52"/>
      <c r="VHG23" s="52"/>
      <c r="VHH23" s="52"/>
      <c r="VHI23" s="52"/>
      <c r="VHJ23" s="52"/>
      <c r="VHK23" s="52"/>
      <c r="VHL23" s="52"/>
      <c r="VHM23" s="52"/>
      <c r="VHN23" s="52"/>
      <c r="VHO23" s="52"/>
      <c r="VHP23" s="52"/>
      <c r="VHQ23" s="52"/>
      <c r="VHR23" s="52"/>
      <c r="VHS23" s="52"/>
      <c r="VHT23" s="52"/>
      <c r="VHU23" s="52"/>
      <c r="VHV23" s="52"/>
      <c r="VHW23" s="52"/>
      <c r="VHX23" s="52"/>
      <c r="VHY23" s="52"/>
      <c r="VHZ23" s="52"/>
      <c r="VIA23" s="52"/>
      <c r="VIB23" s="52"/>
      <c r="VIC23" s="52"/>
      <c r="VID23" s="52"/>
      <c r="VIE23" s="52"/>
      <c r="VIF23" s="52"/>
      <c r="VIG23" s="52"/>
      <c r="VIH23" s="52"/>
      <c r="VII23" s="52"/>
      <c r="VIJ23" s="52"/>
      <c r="VIK23" s="52"/>
      <c r="VIL23" s="52"/>
      <c r="VIM23" s="52"/>
      <c r="VIN23" s="52"/>
      <c r="VIO23" s="52"/>
      <c r="VIP23" s="52"/>
      <c r="VIQ23" s="52"/>
      <c r="VIR23" s="52"/>
      <c r="VIS23" s="52"/>
      <c r="VIT23" s="52"/>
      <c r="VIU23" s="52"/>
      <c r="VIV23" s="52"/>
      <c r="VIW23" s="52"/>
      <c r="VIX23" s="52"/>
      <c r="VIY23" s="52"/>
      <c r="VIZ23" s="52"/>
      <c r="VJA23" s="52"/>
      <c r="VJB23" s="52"/>
      <c r="VJC23" s="52"/>
      <c r="VJD23" s="52"/>
      <c r="VJE23" s="52"/>
      <c r="VJF23" s="52"/>
      <c r="VJG23" s="52"/>
      <c r="VJH23" s="52"/>
      <c r="VJI23" s="52"/>
      <c r="VJJ23" s="52"/>
      <c r="VJK23" s="52"/>
      <c r="VJL23" s="52"/>
      <c r="VJM23" s="52"/>
      <c r="VJN23" s="52"/>
      <c r="VJO23" s="52"/>
      <c r="VJP23" s="52"/>
      <c r="VJQ23" s="52"/>
      <c r="VJR23" s="52"/>
      <c r="VJS23" s="52"/>
      <c r="VJT23" s="52"/>
      <c r="VJU23" s="52"/>
      <c r="VJV23" s="52"/>
      <c r="VJW23" s="52"/>
      <c r="VJX23" s="52"/>
      <c r="VJY23" s="52"/>
      <c r="VJZ23" s="52"/>
      <c r="VKA23" s="52"/>
      <c r="VKB23" s="52"/>
      <c r="VKC23" s="52"/>
      <c r="VKD23" s="52"/>
      <c r="VKE23" s="52"/>
      <c r="VKF23" s="52"/>
      <c r="VKG23" s="52"/>
      <c r="VKH23" s="52"/>
      <c r="VKI23" s="52"/>
      <c r="VKJ23" s="52"/>
      <c r="VKK23" s="52"/>
      <c r="VKL23" s="52"/>
      <c r="VKM23" s="52"/>
      <c r="VKN23" s="52"/>
      <c r="VKO23" s="52"/>
      <c r="VKP23" s="52"/>
      <c r="VKQ23" s="52"/>
      <c r="VKR23" s="52"/>
      <c r="VKS23" s="52"/>
      <c r="VKT23" s="52"/>
      <c r="VKU23" s="52"/>
      <c r="VKV23" s="52"/>
      <c r="VKW23" s="52"/>
      <c r="VKX23" s="52"/>
      <c r="VKY23" s="52"/>
      <c r="VKZ23" s="52"/>
      <c r="VLA23" s="52"/>
      <c r="VLB23" s="52"/>
      <c r="VLC23" s="52"/>
      <c r="VLD23" s="52"/>
      <c r="VLE23" s="52"/>
      <c r="VLF23" s="52"/>
      <c r="VLG23" s="52"/>
      <c r="VLH23" s="52"/>
      <c r="VLI23" s="52"/>
      <c r="VLJ23" s="52"/>
      <c r="VLK23" s="52"/>
      <c r="VLL23" s="52"/>
      <c r="VLM23" s="52"/>
      <c r="VLN23" s="52"/>
      <c r="VLO23" s="52"/>
      <c r="VLP23" s="52"/>
      <c r="VLQ23" s="52"/>
      <c r="VLR23" s="52"/>
      <c r="VLS23" s="52"/>
      <c r="VLT23" s="52"/>
      <c r="VLU23" s="52"/>
      <c r="VLV23" s="52"/>
      <c r="VLW23" s="52"/>
      <c r="VLX23" s="52"/>
      <c r="VLY23" s="52"/>
      <c r="VLZ23" s="52"/>
      <c r="VMA23" s="52"/>
      <c r="VMB23" s="52"/>
      <c r="VMC23" s="52"/>
      <c r="VMD23" s="52"/>
      <c r="VME23" s="52"/>
      <c r="VMF23" s="52"/>
      <c r="VMG23" s="52"/>
      <c r="VMH23" s="52"/>
      <c r="VMI23" s="52"/>
      <c r="VMJ23" s="52"/>
      <c r="VMK23" s="52"/>
      <c r="VML23" s="52"/>
      <c r="VMM23" s="52"/>
      <c r="VMN23" s="52"/>
      <c r="VMO23" s="52"/>
      <c r="VMP23" s="52"/>
      <c r="VMQ23" s="52"/>
      <c r="VMR23" s="52"/>
      <c r="VMS23" s="52"/>
      <c r="VMT23" s="52"/>
      <c r="VMU23" s="52"/>
      <c r="VMV23" s="52"/>
      <c r="VMW23" s="52"/>
      <c r="VMX23" s="52"/>
      <c r="VMY23" s="52"/>
      <c r="VMZ23" s="52"/>
      <c r="VNA23" s="52"/>
      <c r="VNB23" s="52"/>
      <c r="VNC23" s="52"/>
      <c r="VND23" s="52"/>
      <c r="VNE23" s="52"/>
      <c r="VNF23" s="52"/>
      <c r="VNG23" s="52"/>
      <c r="VNH23" s="52"/>
      <c r="VNI23" s="52"/>
      <c r="VNJ23" s="52"/>
      <c r="VNK23" s="52"/>
      <c r="VNL23" s="52"/>
      <c r="VNM23" s="52"/>
      <c r="VNN23" s="52"/>
      <c r="VNO23" s="52"/>
      <c r="VNP23" s="52"/>
      <c r="VNQ23" s="52"/>
      <c r="VNR23" s="52"/>
      <c r="VNS23" s="52"/>
      <c r="VNT23" s="52"/>
      <c r="VNU23" s="52"/>
      <c r="VNV23" s="52"/>
      <c r="VNW23" s="52"/>
      <c r="VNX23" s="52"/>
      <c r="VNY23" s="52"/>
      <c r="VNZ23" s="52"/>
      <c r="VOA23" s="52"/>
      <c r="VOB23" s="52"/>
      <c r="VOC23" s="52"/>
      <c r="VOD23" s="52"/>
      <c r="VOE23" s="52"/>
      <c r="VOF23" s="52"/>
      <c r="VOG23" s="52"/>
      <c r="VOH23" s="52"/>
      <c r="VOI23" s="52"/>
      <c r="VOJ23" s="52"/>
      <c r="VOK23" s="52"/>
      <c r="VOL23" s="52"/>
      <c r="VOM23" s="52"/>
      <c r="VON23" s="52"/>
      <c r="VOO23" s="52"/>
      <c r="VOP23" s="52"/>
      <c r="VOQ23" s="52"/>
      <c r="VOR23" s="52"/>
      <c r="VOS23" s="52"/>
      <c r="VOT23" s="52"/>
      <c r="VOU23" s="52"/>
      <c r="VOV23" s="52"/>
      <c r="VOW23" s="52"/>
      <c r="VOX23" s="52"/>
      <c r="VOY23" s="52"/>
      <c r="VOZ23" s="52"/>
      <c r="VPA23" s="52"/>
      <c r="VPB23" s="52"/>
      <c r="VPC23" s="52"/>
      <c r="VPD23" s="52"/>
      <c r="VPE23" s="52"/>
      <c r="VPF23" s="52"/>
      <c r="VPG23" s="52"/>
      <c r="VPH23" s="52"/>
      <c r="VPI23" s="52"/>
      <c r="VPJ23" s="52"/>
      <c r="VPK23" s="52"/>
      <c r="VPL23" s="52"/>
      <c r="VPM23" s="52"/>
      <c r="VPN23" s="52"/>
      <c r="VPO23" s="52"/>
      <c r="VPP23" s="52"/>
      <c r="VPQ23" s="52"/>
      <c r="VPR23" s="52"/>
      <c r="VPS23" s="52"/>
      <c r="VPT23" s="52"/>
      <c r="VPU23" s="52"/>
      <c r="VPV23" s="52"/>
      <c r="VPW23" s="52"/>
      <c r="VPX23" s="52"/>
      <c r="VPY23" s="52"/>
      <c r="VPZ23" s="52"/>
      <c r="VQA23" s="52"/>
      <c r="VQB23" s="52"/>
      <c r="VQC23" s="52"/>
      <c r="VQD23" s="52"/>
      <c r="VQE23" s="52"/>
      <c r="VQF23" s="52"/>
      <c r="VQG23" s="52"/>
      <c r="VQH23" s="52"/>
      <c r="VQI23" s="52"/>
      <c r="VQJ23" s="52"/>
      <c r="VQK23" s="52"/>
      <c r="VQL23" s="52"/>
      <c r="VQM23" s="52"/>
      <c r="VQN23" s="52"/>
      <c r="VQO23" s="52"/>
      <c r="VQP23" s="52"/>
      <c r="VQQ23" s="52"/>
      <c r="VQR23" s="52"/>
      <c r="VQS23" s="52"/>
      <c r="VQT23" s="52"/>
      <c r="VQU23" s="52"/>
      <c r="VQV23" s="52"/>
      <c r="VQW23" s="52"/>
      <c r="VQX23" s="52"/>
      <c r="VQY23" s="52"/>
      <c r="VQZ23" s="52"/>
      <c r="VRA23" s="52"/>
      <c r="VRB23" s="52"/>
      <c r="VRC23" s="52"/>
      <c r="VRD23" s="52"/>
      <c r="VRE23" s="52"/>
      <c r="VRF23" s="52"/>
      <c r="VRG23" s="52"/>
      <c r="VRH23" s="52"/>
      <c r="VRI23" s="52"/>
      <c r="VRJ23" s="52"/>
      <c r="VRK23" s="52"/>
      <c r="VRL23" s="52"/>
      <c r="VRM23" s="52"/>
      <c r="VRN23" s="52"/>
      <c r="VRO23" s="52"/>
      <c r="VRP23" s="52"/>
      <c r="VRQ23" s="52"/>
      <c r="VRR23" s="52"/>
      <c r="VRS23" s="52"/>
      <c r="VRT23" s="52"/>
      <c r="VRU23" s="52"/>
      <c r="VRV23" s="52"/>
      <c r="VRW23" s="52"/>
      <c r="VRX23" s="52"/>
      <c r="VRY23" s="52"/>
      <c r="VRZ23" s="52"/>
      <c r="VSA23" s="52"/>
      <c r="VSB23" s="52"/>
      <c r="VSC23" s="52"/>
      <c r="VSD23" s="52"/>
      <c r="VSE23" s="52"/>
      <c r="VSF23" s="52"/>
      <c r="VSG23" s="52"/>
      <c r="VSH23" s="52"/>
      <c r="VSI23" s="52"/>
      <c r="VSJ23" s="52"/>
      <c r="VSK23" s="52"/>
      <c r="VSL23" s="52"/>
      <c r="VSM23" s="52"/>
      <c r="VSN23" s="52"/>
      <c r="VSO23" s="52"/>
      <c r="VSP23" s="52"/>
      <c r="VSQ23" s="52"/>
      <c r="VSR23" s="52"/>
      <c r="VSS23" s="52"/>
      <c r="VST23" s="52"/>
      <c r="VSU23" s="52"/>
      <c r="VSV23" s="52"/>
      <c r="VSW23" s="52"/>
      <c r="VSX23" s="52"/>
      <c r="VSY23" s="52"/>
      <c r="VSZ23" s="52"/>
      <c r="VTA23" s="52"/>
      <c r="VTB23" s="52"/>
      <c r="VTC23" s="52"/>
      <c r="VTD23" s="52"/>
      <c r="VTE23" s="52"/>
      <c r="VTF23" s="52"/>
      <c r="VTG23" s="52"/>
      <c r="VTH23" s="52"/>
      <c r="VTI23" s="52"/>
      <c r="VTJ23" s="52"/>
      <c r="VTK23" s="52"/>
      <c r="VTL23" s="52"/>
      <c r="VTM23" s="52"/>
      <c r="VTN23" s="52"/>
      <c r="VTO23" s="52"/>
      <c r="VTP23" s="52"/>
      <c r="VTQ23" s="52"/>
      <c r="VTR23" s="52"/>
      <c r="VTS23" s="52"/>
      <c r="VTT23" s="52"/>
      <c r="VTU23" s="52"/>
      <c r="VTV23" s="52"/>
      <c r="VTW23" s="52"/>
      <c r="VTX23" s="52"/>
      <c r="VTY23" s="52"/>
      <c r="VTZ23" s="52"/>
      <c r="VUA23" s="52"/>
      <c r="VUB23" s="52"/>
      <c r="VUC23" s="52"/>
      <c r="VUD23" s="52"/>
      <c r="VUE23" s="52"/>
      <c r="VUF23" s="52"/>
      <c r="VUG23" s="52"/>
      <c r="VUH23" s="52"/>
      <c r="VUI23" s="52"/>
      <c r="VUJ23" s="52"/>
      <c r="VUK23" s="52"/>
      <c r="VUL23" s="52"/>
      <c r="VUM23" s="52"/>
      <c r="VUN23" s="52"/>
      <c r="VUO23" s="52"/>
      <c r="VUP23" s="52"/>
      <c r="VUQ23" s="52"/>
      <c r="VUR23" s="52"/>
      <c r="VUS23" s="52"/>
      <c r="VUT23" s="52"/>
      <c r="VUU23" s="52"/>
      <c r="VUV23" s="52"/>
      <c r="VUW23" s="52"/>
      <c r="VUX23" s="52"/>
      <c r="VUY23" s="52"/>
      <c r="VUZ23" s="52"/>
      <c r="VVA23" s="52"/>
      <c r="VVB23" s="52"/>
      <c r="VVC23" s="52"/>
      <c r="VVD23" s="52"/>
      <c r="VVE23" s="52"/>
      <c r="VVF23" s="52"/>
      <c r="VVG23" s="52"/>
      <c r="VVH23" s="52"/>
      <c r="VVI23" s="52"/>
      <c r="VVJ23" s="52"/>
      <c r="VVK23" s="52"/>
      <c r="VVL23" s="52"/>
      <c r="VVM23" s="52"/>
      <c r="VVN23" s="52"/>
      <c r="VVO23" s="52"/>
      <c r="VVP23" s="52"/>
      <c r="VVQ23" s="52"/>
      <c r="VVR23" s="52"/>
      <c r="VVS23" s="52"/>
      <c r="VVT23" s="52"/>
      <c r="VVU23" s="52"/>
      <c r="VVV23" s="52"/>
      <c r="VVW23" s="52"/>
      <c r="VVX23" s="52"/>
      <c r="VVY23" s="52"/>
      <c r="VVZ23" s="52"/>
      <c r="VWA23" s="52"/>
      <c r="VWB23" s="52"/>
      <c r="VWC23" s="52"/>
      <c r="VWD23" s="52"/>
      <c r="VWE23" s="52"/>
      <c r="VWF23" s="52"/>
      <c r="VWG23" s="52"/>
      <c r="VWH23" s="52"/>
      <c r="VWI23" s="52"/>
      <c r="VWJ23" s="52"/>
      <c r="VWK23" s="52"/>
      <c r="VWL23" s="52"/>
      <c r="VWM23" s="52"/>
      <c r="VWN23" s="52"/>
      <c r="VWO23" s="52"/>
      <c r="VWP23" s="52"/>
      <c r="VWQ23" s="52"/>
      <c r="VWR23" s="52"/>
      <c r="VWS23" s="52"/>
      <c r="VWT23" s="52"/>
      <c r="VWU23" s="52"/>
      <c r="VWV23" s="52"/>
      <c r="VWW23" s="52"/>
      <c r="VWX23" s="52"/>
      <c r="VWY23" s="52"/>
      <c r="VWZ23" s="52"/>
      <c r="VXA23" s="52"/>
      <c r="VXB23" s="52"/>
      <c r="VXC23" s="52"/>
      <c r="VXD23" s="52"/>
      <c r="VXE23" s="52"/>
      <c r="VXF23" s="52"/>
      <c r="VXG23" s="52"/>
      <c r="VXH23" s="52"/>
      <c r="VXI23" s="52"/>
      <c r="VXJ23" s="52"/>
      <c r="VXK23" s="52"/>
      <c r="VXL23" s="52"/>
      <c r="VXM23" s="52"/>
      <c r="VXN23" s="52"/>
      <c r="VXO23" s="52"/>
      <c r="VXP23" s="52"/>
      <c r="VXQ23" s="52"/>
      <c r="VXR23" s="52"/>
      <c r="VXS23" s="52"/>
      <c r="VXT23" s="52"/>
      <c r="VXU23" s="52"/>
      <c r="VXV23" s="52"/>
      <c r="VXW23" s="52"/>
      <c r="VXX23" s="52"/>
      <c r="VXY23" s="52"/>
      <c r="VXZ23" s="52"/>
      <c r="VYA23" s="52"/>
      <c r="VYB23" s="52"/>
      <c r="VYC23" s="52"/>
      <c r="VYD23" s="52"/>
      <c r="VYE23" s="52"/>
      <c r="VYF23" s="52"/>
      <c r="VYG23" s="52"/>
      <c r="VYH23" s="52"/>
      <c r="VYI23" s="52"/>
      <c r="VYJ23" s="52"/>
      <c r="VYK23" s="52"/>
      <c r="VYL23" s="52"/>
      <c r="VYM23" s="52"/>
      <c r="VYN23" s="52"/>
      <c r="VYO23" s="52"/>
      <c r="VYP23" s="52"/>
      <c r="VYQ23" s="52"/>
      <c r="VYR23" s="52"/>
      <c r="VYS23" s="52"/>
      <c r="VYT23" s="52"/>
      <c r="VYU23" s="52"/>
      <c r="VYV23" s="52"/>
      <c r="VYW23" s="52"/>
      <c r="VYX23" s="52"/>
      <c r="VYY23" s="52"/>
      <c r="VYZ23" s="52"/>
      <c r="VZA23" s="52"/>
      <c r="VZB23" s="52"/>
      <c r="VZC23" s="52"/>
      <c r="VZD23" s="52"/>
      <c r="VZE23" s="52"/>
      <c r="VZF23" s="52"/>
      <c r="VZG23" s="52"/>
      <c r="VZH23" s="52"/>
      <c r="VZI23" s="52"/>
      <c r="VZJ23" s="52"/>
      <c r="VZK23" s="52"/>
      <c r="VZL23" s="52"/>
      <c r="VZM23" s="52"/>
      <c r="VZN23" s="52"/>
      <c r="VZO23" s="52"/>
      <c r="VZP23" s="52"/>
      <c r="VZQ23" s="52"/>
      <c r="VZR23" s="52"/>
      <c r="VZS23" s="52"/>
      <c r="VZT23" s="52"/>
      <c r="VZU23" s="52"/>
      <c r="VZV23" s="52"/>
      <c r="VZW23" s="52"/>
      <c r="VZX23" s="52"/>
      <c r="VZY23" s="52"/>
      <c r="VZZ23" s="52"/>
      <c r="WAA23" s="52"/>
      <c r="WAB23" s="52"/>
      <c r="WAC23" s="52"/>
      <c r="WAD23" s="52"/>
      <c r="WAE23" s="52"/>
      <c r="WAF23" s="52"/>
      <c r="WAG23" s="52"/>
      <c r="WAH23" s="52"/>
      <c r="WAI23" s="52"/>
      <c r="WAJ23" s="52"/>
      <c r="WAK23" s="52"/>
      <c r="WAL23" s="52"/>
      <c r="WAM23" s="52"/>
      <c r="WAN23" s="52"/>
      <c r="WAO23" s="52"/>
      <c r="WAP23" s="52"/>
      <c r="WAQ23" s="52"/>
      <c r="WAR23" s="52"/>
      <c r="WAS23" s="52"/>
      <c r="WAT23" s="52"/>
      <c r="WAU23" s="52"/>
      <c r="WAV23" s="52"/>
      <c r="WAW23" s="52"/>
      <c r="WAX23" s="52"/>
      <c r="WAY23" s="52"/>
      <c r="WAZ23" s="52"/>
      <c r="WBA23" s="52"/>
      <c r="WBB23" s="52"/>
      <c r="WBC23" s="52"/>
      <c r="WBD23" s="52"/>
      <c r="WBE23" s="52"/>
      <c r="WBF23" s="52"/>
      <c r="WBG23" s="52"/>
      <c r="WBH23" s="52"/>
      <c r="WBI23" s="52"/>
      <c r="WBJ23" s="52"/>
      <c r="WBK23" s="52"/>
      <c r="WBL23" s="52"/>
      <c r="WBM23" s="52"/>
      <c r="WBN23" s="52"/>
      <c r="WBO23" s="52"/>
      <c r="WBP23" s="52"/>
      <c r="WBQ23" s="52"/>
      <c r="WBR23" s="52"/>
      <c r="WBS23" s="52"/>
      <c r="WBT23" s="52"/>
      <c r="WBU23" s="52"/>
      <c r="WBV23" s="52"/>
      <c r="WBW23" s="52"/>
      <c r="WBX23" s="52"/>
      <c r="WBY23" s="52"/>
      <c r="WBZ23" s="52"/>
      <c r="WCA23" s="52"/>
      <c r="WCB23" s="52"/>
      <c r="WCC23" s="52"/>
      <c r="WCD23" s="52"/>
      <c r="WCE23" s="52"/>
      <c r="WCF23" s="52"/>
      <c r="WCG23" s="52"/>
      <c r="WCH23" s="52"/>
      <c r="WCI23" s="52"/>
      <c r="WCJ23" s="52"/>
      <c r="WCK23" s="52"/>
      <c r="WCL23" s="52"/>
      <c r="WCM23" s="52"/>
      <c r="WCN23" s="52"/>
      <c r="WCO23" s="52"/>
      <c r="WCP23" s="52"/>
      <c r="WCQ23" s="52"/>
      <c r="WCR23" s="52"/>
      <c r="WCS23" s="52"/>
      <c r="WCT23" s="52"/>
      <c r="WCU23" s="52"/>
      <c r="WCV23" s="52"/>
      <c r="WCW23" s="52"/>
      <c r="WCX23" s="52"/>
      <c r="WCY23" s="52"/>
      <c r="WCZ23" s="52"/>
      <c r="WDA23" s="52"/>
      <c r="WDB23" s="52"/>
      <c r="WDC23" s="52"/>
      <c r="WDD23" s="52"/>
      <c r="WDE23" s="52"/>
      <c r="WDF23" s="52"/>
      <c r="WDG23" s="52"/>
      <c r="WDH23" s="52"/>
      <c r="WDI23" s="52"/>
      <c r="WDJ23" s="52"/>
      <c r="WDK23" s="52"/>
      <c r="WDL23" s="52"/>
      <c r="WDM23" s="52"/>
      <c r="WDN23" s="52"/>
      <c r="WDO23" s="52"/>
      <c r="WDP23" s="52"/>
      <c r="WDQ23" s="52"/>
      <c r="WDR23" s="52"/>
      <c r="WDS23" s="52"/>
      <c r="WDT23" s="52"/>
      <c r="WDU23" s="52"/>
      <c r="WDV23" s="52"/>
      <c r="WDW23" s="52"/>
      <c r="WDX23" s="52"/>
      <c r="WDY23" s="52"/>
      <c r="WDZ23" s="52"/>
      <c r="WEA23" s="52"/>
      <c r="WEB23" s="52"/>
      <c r="WEC23" s="52"/>
      <c r="WED23" s="52"/>
      <c r="WEE23" s="52"/>
      <c r="WEF23" s="52"/>
      <c r="WEG23" s="52"/>
      <c r="WEH23" s="52"/>
      <c r="WEI23" s="52"/>
      <c r="WEJ23" s="52"/>
      <c r="WEK23" s="52"/>
      <c r="WEL23" s="52"/>
      <c r="WEM23" s="52"/>
      <c r="WEN23" s="52"/>
      <c r="WEO23" s="52"/>
      <c r="WEP23" s="52"/>
      <c r="WEQ23" s="52"/>
      <c r="WER23" s="52"/>
      <c r="WES23" s="52"/>
      <c r="WET23" s="52"/>
      <c r="WEU23" s="52"/>
      <c r="WEV23" s="52"/>
      <c r="WEW23" s="52"/>
      <c r="WEX23" s="52"/>
      <c r="WEY23" s="52"/>
      <c r="WEZ23" s="52"/>
      <c r="WFA23" s="52"/>
      <c r="WFB23" s="52"/>
      <c r="WFC23" s="52"/>
      <c r="WFD23" s="52"/>
      <c r="WFE23" s="52"/>
      <c r="WFF23" s="52"/>
      <c r="WFG23" s="52"/>
      <c r="WFH23" s="52"/>
      <c r="WFI23" s="52"/>
      <c r="WFJ23" s="52"/>
      <c r="WFK23" s="52"/>
      <c r="WFL23" s="52"/>
      <c r="WFM23" s="52"/>
      <c r="WFN23" s="52"/>
      <c r="WFO23" s="52"/>
      <c r="WFP23" s="52"/>
      <c r="WFQ23" s="52"/>
      <c r="WFR23" s="52"/>
      <c r="WFS23" s="52"/>
      <c r="WFT23" s="52"/>
      <c r="WFU23" s="52"/>
      <c r="WFV23" s="52"/>
      <c r="WFW23" s="52"/>
      <c r="WFX23" s="52"/>
      <c r="WFY23" s="52"/>
      <c r="WFZ23" s="52"/>
      <c r="WGA23" s="52"/>
      <c r="WGB23" s="52"/>
      <c r="WGC23" s="52"/>
      <c r="WGD23" s="52"/>
      <c r="WGE23" s="52"/>
      <c r="WGF23" s="52"/>
      <c r="WGG23" s="52"/>
      <c r="WGH23" s="52"/>
      <c r="WGI23" s="52"/>
      <c r="WGJ23" s="52"/>
      <c r="WGK23" s="52"/>
      <c r="WGL23" s="52"/>
      <c r="WGM23" s="52"/>
      <c r="WGN23" s="52"/>
      <c r="WGO23" s="52"/>
      <c r="WGP23" s="52"/>
      <c r="WGQ23" s="52"/>
      <c r="WGR23" s="52"/>
      <c r="WGS23" s="52"/>
      <c r="WGT23" s="52"/>
      <c r="WGU23" s="52"/>
      <c r="WGV23" s="52"/>
      <c r="WGW23" s="52"/>
      <c r="WGX23" s="52"/>
      <c r="WGY23" s="52"/>
      <c r="WGZ23" s="52"/>
      <c r="WHA23" s="52"/>
      <c r="WHB23" s="52"/>
      <c r="WHC23" s="52"/>
      <c r="WHD23" s="52"/>
      <c r="WHE23" s="52"/>
      <c r="WHF23" s="52"/>
      <c r="WHG23" s="52"/>
      <c r="WHH23" s="52"/>
      <c r="WHI23" s="52"/>
      <c r="WHJ23" s="52"/>
      <c r="WHK23" s="52"/>
      <c r="WHL23" s="52"/>
      <c r="WHM23" s="52"/>
      <c r="WHN23" s="52"/>
      <c r="WHO23" s="52"/>
      <c r="WHP23" s="52"/>
      <c r="WHQ23" s="52"/>
      <c r="WHR23" s="52"/>
      <c r="WHS23" s="52"/>
      <c r="WHT23" s="52"/>
      <c r="WHU23" s="52"/>
      <c r="WHV23" s="52"/>
      <c r="WHW23" s="52"/>
      <c r="WHX23" s="52"/>
      <c r="WHY23" s="52"/>
      <c r="WHZ23" s="52"/>
      <c r="WIA23" s="52"/>
      <c r="WIB23" s="52"/>
      <c r="WIC23" s="52"/>
      <c r="WID23" s="52"/>
      <c r="WIE23" s="52"/>
      <c r="WIF23" s="52"/>
      <c r="WIG23" s="52"/>
      <c r="WIH23" s="52"/>
      <c r="WII23" s="52"/>
      <c r="WIJ23" s="52"/>
      <c r="WIK23" s="52"/>
      <c r="WIL23" s="52"/>
      <c r="WIM23" s="52"/>
      <c r="WIN23" s="52"/>
      <c r="WIO23" s="52"/>
      <c r="WIP23" s="52"/>
      <c r="WIQ23" s="52"/>
      <c r="WIR23" s="52"/>
      <c r="WIS23" s="52"/>
      <c r="WIT23" s="52"/>
      <c r="WIU23" s="52"/>
      <c r="WIV23" s="52"/>
      <c r="WIW23" s="52"/>
      <c r="WIX23" s="52"/>
      <c r="WIY23" s="52"/>
      <c r="WIZ23" s="52"/>
      <c r="WJA23" s="52"/>
      <c r="WJB23" s="52"/>
      <c r="WJC23" s="52"/>
      <c r="WJD23" s="52"/>
      <c r="WJE23" s="52"/>
      <c r="WJF23" s="52"/>
      <c r="WJG23" s="52"/>
      <c r="WJH23" s="52"/>
      <c r="WJI23" s="52"/>
      <c r="WJJ23" s="52"/>
      <c r="WJK23" s="52"/>
      <c r="WJL23" s="52"/>
      <c r="WJM23" s="52"/>
      <c r="WJN23" s="52"/>
      <c r="WJO23" s="52"/>
      <c r="WJP23" s="52"/>
      <c r="WJQ23" s="52"/>
      <c r="WJR23" s="52"/>
      <c r="WJS23" s="52"/>
      <c r="WJT23" s="52"/>
      <c r="WJU23" s="52"/>
      <c r="WJV23" s="52"/>
      <c r="WJW23" s="52"/>
      <c r="WJX23" s="52"/>
      <c r="WJY23" s="52"/>
      <c r="WJZ23" s="52"/>
      <c r="WKA23" s="52"/>
      <c r="WKB23" s="52"/>
      <c r="WKC23" s="52"/>
      <c r="WKD23" s="52"/>
      <c r="WKE23" s="52"/>
      <c r="WKF23" s="52"/>
      <c r="WKG23" s="52"/>
      <c r="WKH23" s="52"/>
      <c r="WKI23" s="52"/>
      <c r="WKJ23" s="52"/>
      <c r="WKK23" s="52"/>
      <c r="WKL23" s="52"/>
      <c r="WKM23" s="52"/>
      <c r="WKN23" s="52"/>
      <c r="WKO23" s="52"/>
      <c r="WKP23" s="52"/>
      <c r="WKQ23" s="52"/>
      <c r="WKR23" s="52"/>
      <c r="WKS23" s="52"/>
      <c r="WKT23" s="52"/>
      <c r="WKU23" s="52"/>
      <c r="WKV23" s="52"/>
      <c r="WKW23" s="52"/>
      <c r="WKX23" s="52"/>
      <c r="WKY23" s="52"/>
      <c r="WKZ23" s="52"/>
      <c r="WLA23" s="52"/>
      <c r="WLB23" s="52"/>
      <c r="WLC23" s="52"/>
      <c r="WLD23" s="52"/>
      <c r="WLE23" s="52"/>
      <c r="WLF23" s="52"/>
      <c r="WLG23" s="52"/>
      <c r="WLH23" s="52"/>
      <c r="WLI23" s="52"/>
      <c r="WLJ23" s="52"/>
      <c r="WLK23" s="52"/>
      <c r="WLL23" s="52"/>
      <c r="WLM23" s="52"/>
      <c r="WLN23" s="52"/>
      <c r="WLO23" s="52"/>
      <c r="WLP23" s="52"/>
      <c r="WLQ23" s="52"/>
      <c r="WLR23" s="52"/>
      <c r="WLS23" s="52"/>
      <c r="WLT23" s="52"/>
      <c r="WLU23" s="52"/>
      <c r="WLV23" s="52"/>
      <c r="WLW23" s="52"/>
      <c r="WLX23" s="52"/>
      <c r="WLY23" s="52"/>
      <c r="WLZ23" s="52"/>
      <c r="WMA23" s="52"/>
      <c r="WMB23" s="52"/>
      <c r="WMC23" s="52"/>
      <c r="WMD23" s="52"/>
      <c r="WME23" s="52"/>
      <c r="WMF23" s="52"/>
      <c r="WMG23" s="52"/>
      <c r="WMH23" s="52"/>
      <c r="WMI23" s="52"/>
      <c r="WMJ23" s="52"/>
      <c r="WMK23" s="52"/>
      <c r="WML23" s="52"/>
      <c r="WMM23" s="52"/>
      <c r="WMN23" s="52"/>
      <c r="WMO23" s="52"/>
      <c r="WMP23" s="52"/>
      <c r="WMQ23" s="52"/>
      <c r="WMR23" s="52"/>
      <c r="WMS23" s="52"/>
      <c r="WMT23" s="52"/>
      <c r="WMU23" s="52"/>
      <c r="WMV23" s="52"/>
      <c r="WMW23" s="52"/>
      <c r="WMX23" s="52"/>
      <c r="WMY23" s="52"/>
      <c r="WMZ23" s="52"/>
      <c r="WNA23" s="52"/>
      <c r="WNB23" s="52"/>
      <c r="WNC23" s="52"/>
      <c r="WND23" s="52"/>
      <c r="WNE23" s="52"/>
      <c r="WNF23" s="52"/>
      <c r="WNG23" s="52"/>
      <c r="WNH23" s="52"/>
      <c r="WNI23" s="52"/>
      <c r="WNJ23" s="52"/>
      <c r="WNK23" s="52"/>
      <c r="WNL23" s="52"/>
      <c r="WNM23" s="52"/>
      <c r="WNN23" s="52"/>
      <c r="WNO23" s="52"/>
      <c r="WNP23" s="52"/>
      <c r="WNQ23" s="52"/>
      <c r="WNR23" s="52"/>
      <c r="WNS23" s="52"/>
      <c r="WNT23" s="52"/>
      <c r="WNU23" s="52"/>
      <c r="WNV23" s="52"/>
      <c r="WNW23" s="52"/>
      <c r="WNX23" s="52"/>
      <c r="WNY23" s="52"/>
      <c r="WNZ23" s="52"/>
      <c r="WOA23" s="52"/>
      <c r="WOB23" s="52"/>
      <c r="WOC23" s="52"/>
      <c r="WOD23" s="52"/>
      <c r="WOE23" s="52"/>
      <c r="WOF23" s="52"/>
      <c r="WOG23" s="52"/>
      <c r="WOH23" s="52"/>
      <c r="WOI23" s="52"/>
      <c r="WOJ23" s="52"/>
      <c r="WOK23" s="52"/>
      <c r="WOL23" s="52"/>
      <c r="WOM23" s="52"/>
      <c r="WON23" s="52"/>
      <c r="WOO23" s="52"/>
      <c r="WOP23" s="52"/>
      <c r="WOQ23" s="52"/>
      <c r="WOR23" s="52"/>
      <c r="WOS23" s="52"/>
      <c r="WOT23" s="52"/>
      <c r="WOU23" s="52"/>
      <c r="WOV23" s="52"/>
      <c r="WOW23" s="52"/>
      <c r="WOX23" s="52"/>
      <c r="WOY23" s="52"/>
      <c r="WOZ23" s="52"/>
      <c r="WPA23" s="52"/>
      <c r="WPB23" s="52"/>
      <c r="WPC23" s="52"/>
      <c r="WPD23" s="52"/>
      <c r="WPE23" s="52"/>
      <c r="WPF23" s="52"/>
      <c r="WPG23" s="52"/>
      <c r="WPH23" s="52"/>
      <c r="WPI23" s="52"/>
      <c r="WPJ23" s="52"/>
      <c r="WPK23" s="52"/>
      <c r="WPL23" s="52"/>
      <c r="WPM23" s="52"/>
      <c r="WPN23" s="52"/>
      <c r="WPO23" s="52"/>
      <c r="WPP23" s="52"/>
      <c r="WPQ23" s="52"/>
      <c r="WPR23" s="52"/>
      <c r="WPS23" s="52"/>
      <c r="WPT23" s="52"/>
      <c r="WPU23" s="52"/>
      <c r="WPV23" s="52"/>
      <c r="WPW23" s="52"/>
      <c r="WPX23" s="52"/>
      <c r="WPY23" s="52"/>
      <c r="WPZ23" s="52"/>
      <c r="WQA23" s="52"/>
      <c r="WQB23" s="52"/>
      <c r="WQC23" s="52"/>
      <c r="WQD23" s="52"/>
      <c r="WQE23" s="52"/>
      <c r="WQF23" s="52"/>
      <c r="WQG23" s="52"/>
      <c r="WQH23" s="52"/>
      <c r="WQI23" s="52"/>
      <c r="WQJ23" s="52"/>
      <c r="WQK23" s="52"/>
      <c r="WQL23" s="52"/>
      <c r="WQM23" s="52"/>
      <c r="WQN23" s="52"/>
      <c r="WQO23" s="52"/>
      <c r="WQP23" s="52"/>
      <c r="WQQ23" s="52"/>
      <c r="WQR23" s="52"/>
      <c r="WQS23" s="52"/>
      <c r="WQT23" s="52"/>
      <c r="WQU23" s="52"/>
      <c r="WQV23" s="52"/>
      <c r="WQW23" s="52"/>
      <c r="WQX23" s="52"/>
      <c r="WQY23" s="52"/>
      <c r="WQZ23" s="52"/>
      <c r="WRA23" s="52"/>
      <c r="WRB23" s="52"/>
      <c r="WRC23" s="52"/>
      <c r="WRD23" s="52"/>
      <c r="WRE23" s="52"/>
      <c r="WRF23" s="52"/>
      <c r="WRG23" s="52"/>
      <c r="WRH23" s="52"/>
      <c r="WRI23" s="52"/>
      <c r="WRJ23" s="52"/>
      <c r="WRK23" s="52"/>
      <c r="WRL23" s="52"/>
      <c r="WRM23" s="52"/>
      <c r="WRN23" s="52"/>
      <c r="WRO23" s="52"/>
      <c r="WRP23" s="52"/>
      <c r="WRQ23" s="52"/>
      <c r="WRR23" s="52"/>
      <c r="WRS23" s="52"/>
      <c r="WRT23" s="52"/>
      <c r="WRU23" s="52"/>
      <c r="WRV23" s="52"/>
      <c r="WRW23" s="52"/>
      <c r="WRX23" s="52"/>
      <c r="WRY23" s="52"/>
      <c r="WRZ23" s="52"/>
      <c r="WSA23" s="52"/>
      <c r="WSB23" s="52"/>
      <c r="WSC23" s="52"/>
      <c r="WSD23" s="52"/>
      <c r="WSE23" s="52"/>
      <c r="WSF23" s="52"/>
      <c r="WSG23" s="52"/>
      <c r="WSH23" s="52"/>
      <c r="WSI23" s="52"/>
      <c r="WSJ23" s="52"/>
      <c r="WSK23" s="52"/>
      <c r="WSL23" s="52"/>
      <c r="WSM23" s="52"/>
      <c r="WSN23" s="52"/>
      <c r="WSO23" s="52"/>
      <c r="WSP23" s="52"/>
      <c r="WSQ23" s="52"/>
      <c r="WSR23" s="52"/>
      <c r="WSS23" s="52"/>
      <c r="WST23" s="52"/>
      <c r="WSU23" s="52"/>
      <c r="WSV23" s="52"/>
      <c r="WSW23" s="52"/>
      <c r="WSX23" s="52"/>
      <c r="WSY23" s="52"/>
      <c r="WSZ23" s="52"/>
      <c r="WTA23" s="52"/>
      <c r="WTB23" s="52"/>
      <c r="WTC23" s="52"/>
      <c r="WTD23" s="52"/>
      <c r="WTE23" s="52"/>
      <c r="WTF23" s="52"/>
      <c r="WTG23" s="52"/>
      <c r="WTH23" s="52"/>
      <c r="WTI23" s="52"/>
      <c r="WTJ23" s="52"/>
      <c r="WTK23" s="52"/>
      <c r="WTL23" s="52"/>
      <c r="WTM23" s="52"/>
      <c r="WTN23" s="52"/>
      <c r="WTO23" s="52"/>
      <c r="WTP23" s="52"/>
      <c r="WTQ23" s="52"/>
      <c r="WTR23" s="52"/>
      <c r="WTS23" s="52"/>
      <c r="WTT23" s="52"/>
      <c r="WTU23" s="52"/>
      <c r="WTV23" s="52"/>
      <c r="WTW23" s="52"/>
      <c r="WTX23" s="52"/>
      <c r="WTY23" s="52"/>
      <c r="WTZ23" s="52"/>
      <c r="WUA23" s="52"/>
      <c r="WUB23" s="52"/>
      <c r="WUC23" s="52"/>
      <c r="WUD23" s="52"/>
      <c r="WUE23" s="52"/>
      <c r="WUF23" s="52"/>
      <c r="WUG23" s="52"/>
      <c r="WUH23" s="52"/>
      <c r="WUI23" s="52"/>
      <c r="WUJ23" s="52"/>
      <c r="WUK23" s="52"/>
      <c r="WUL23" s="52"/>
      <c r="WUM23" s="52"/>
      <c r="WUN23" s="52"/>
      <c r="WUO23" s="52"/>
      <c r="WUP23" s="52"/>
      <c r="WUQ23" s="52"/>
      <c r="WUR23" s="52"/>
      <c r="WUS23" s="52"/>
      <c r="WUT23" s="52"/>
      <c r="WUU23" s="52"/>
      <c r="WUV23" s="52"/>
      <c r="WUW23" s="52"/>
      <c r="WUX23" s="52"/>
      <c r="WUY23" s="52"/>
      <c r="WUZ23" s="52"/>
      <c r="WVA23" s="52"/>
      <c r="WVB23" s="52"/>
      <c r="WVC23" s="52"/>
      <c r="WVD23" s="52"/>
      <c r="WVE23" s="52"/>
      <c r="WVF23" s="52"/>
      <c r="WVG23" s="52"/>
      <c r="WVH23" s="52"/>
      <c r="WVI23" s="52"/>
      <c r="WVJ23" s="52"/>
      <c r="WVK23" s="52"/>
      <c r="WVL23" s="52"/>
      <c r="WVM23" s="52"/>
      <c r="WVN23" s="52"/>
      <c r="WVO23" s="52"/>
      <c r="WVP23" s="52"/>
      <c r="WVQ23" s="52"/>
      <c r="WVR23" s="52"/>
      <c r="WVS23" s="52"/>
      <c r="WVT23" s="52"/>
      <c r="WVU23" s="52"/>
      <c r="WVV23" s="52"/>
      <c r="WVW23" s="52"/>
      <c r="WVX23" s="52"/>
      <c r="WVY23" s="52"/>
      <c r="WVZ23" s="52"/>
      <c r="WWA23" s="52"/>
      <c r="WWB23" s="52"/>
      <c r="WWC23" s="52"/>
      <c r="WWD23" s="52"/>
      <c r="WWE23" s="52"/>
      <c r="WWF23" s="52"/>
      <c r="WWG23" s="52"/>
      <c r="WWH23" s="52"/>
      <c r="WWI23" s="52"/>
      <c r="WWJ23" s="52"/>
      <c r="WWK23" s="52"/>
      <c r="WWL23" s="52"/>
      <c r="WWM23" s="52"/>
      <c r="WWN23" s="52"/>
      <c r="WWO23" s="52"/>
      <c r="WWP23" s="52"/>
      <c r="WWQ23" s="52"/>
      <c r="WWR23" s="52"/>
      <c r="WWS23" s="52"/>
      <c r="WWT23" s="52"/>
      <c r="WWU23" s="52"/>
      <c r="WWV23" s="52"/>
      <c r="WWW23" s="52"/>
      <c r="WWX23" s="52"/>
      <c r="WWY23" s="52"/>
      <c r="WWZ23" s="52"/>
      <c r="WXA23" s="52"/>
      <c r="WXB23" s="52"/>
      <c r="WXC23" s="52"/>
      <c r="WXD23" s="52"/>
      <c r="WXE23" s="52"/>
      <c r="WXF23" s="52"/>
      <c r="WXG23" s="52"/>
      <c r="WXH23" s="52"/>
      <c r="WXI23" s="52"/>
      <c r="WXJ23" s="52"/>
      <c r="WXK23" s="52"/>
      <c r="WXL23" s="52"/>
      <c r="WXM23" s="52"/>
      <c r="WXN23" s="52"/>
      <c r="WXO23" s="52"/>
      <c r="WXP23" s="52"/>
      <c r="WXQ23" s="52"/>
      <c r="WXR23" s="52"/>
      <c r="WXS23" s="52"/>
      <c r="WXT23" s="52"/>
      <c r="WXU23" s="52"/>
      <c r="WXV23" s="52"/>
      <c r="WXW23" s="52"/>
      <c r="WXX23" s="52"/>
      <c r="WXY23" s="52"/>
      <c r="WXZ23" s="52"/>
      <c r="WYA23" s="52"/>
      <c r="WYB23" s="52"/>
      <c r="WYC23" s="52"/>
      <c r="WYD23" s="52"/>
      <c r="WYE23" s="52"/>
      <c r="WYF23" s="52"/>
      <c r="WYG23" s="52"/>
      <c r="WYH23" s="52"/>
      <c r="WYI23" s="52"/>
      <c r="WYJ23" s="52"/>
      <c r="WYK23" s="52"/>
      <c r="WYL23" s="52"/>
      <c r="WYM23" s="52"/>
      <c r="WYN23" s="52"/>
      <c r="WYO23" s="52"/>
      <c r="WYP23" s="52"/>
      <c r="WYQ23" s="52"/>
      <c r="WYR23" s="52"/>
      <c r="WYS23" s="52"/>
      <c r="WYT23" s="52"/>
      <c r="WYU23" s="52"/>
      <c r="WYV23" s="52"/>
      <c r="WYW23" s="52"/>
      <c r="WYX23" s="52"/>
      <c r="WYY23" s="52"/>
      <c r="WYZ23" s="52"/>
      <c r="WZA23" s="52"/>
      <c r="WZB23" s="52"/>
      <c r="WZC23" s="52"/>
      <c r="WZD23" s="52"/>
      <c r="WZE23" s="52"/>
      <c r="WZF23" s="52"/>
      <c r="WZG23" s="52"/>
      <c r="WZH23" s="52"/>
      <c r="WZI23" s="52"/>
      <c r="WZJ23" s="52"/>
      <c r="WZK23" s="52"/>
      <c r="WZL23" s="52"/>
      <c r="WZM23" s="52"/>
      <c r="WZN23" s="52"/>
      <c r="WZO23" s="52"/>
      <c r="WZP23" s="52"/>
      <c r="WZQ23" s="52"/>
      <c r="WZR23" s="52"/>
      <c r="WZS23" s="52"/>
      <c r="WZT23" s="52"/>
      <c r="WZU23" s="52"/>
      <c r="WZV23" s="52"/>
      <c r="WZW23" s="52"/>
      <c r="WZX23" s="52"/>
      <c r="WZY23" s="52"/>
      <c r="WZZ23" s="52"/>
      <c r="XAA23" s="52"/>
      <c r="XAB23" s="52"/>
      <c r="XAC23" s="52"/>
      <c r="XAD23" s="52"/>
      <c r="XAE23" s="52"/>
      <c r="XAF23" s="52"/>
      <c r="XAG23" s="52"/>
      <c r="XAH23" s="52"/>
      <c r="XAI23" s="52"/>
      <c r="XAJ23" s="52"/>
      <c r="XAK23" s="52"/>
      <c r="XAL23" s="52"/>
      <c r="XAM23" s="52"/>
      <c r="XAN23" s="52"/>
      <c r="XAO23" s="52"/>
      <c r="XAP23" s="52"/>
      <c r="XAQ23" s="52"/>
      <c r="XAR23" s="52"/>
      <c r="XAS23" s="52"/>
      <c r="XAT23" s="52"/>
      <c r="XAU23" s="52"/>
      <c r="XAV23" s="52"/>
      <c r="XAW23" s="52"/>
      <c r="XAX23" s="52"/>
      <c r="XAY23" s="52"/>
      <c r="XAZ23" s="52"/>
      <c r="XBA23" s="52"/>
      <c r="XBB23" s="52"/>
      <c r="XBC23" s="52"/>
      <c r="XBD23" s="52"/>
      <c r="XBE23" s="52"/>
      <c r="XBF23" s="52"/>
      <c r="XBG23" s="52"/>
      <c r="XBH23" s="52"/>
      <c r="XBI23" s="52"/>
      <c r="XBJ23" s="52"/>
      <c r="XBK23" s="52"/>
      <c r="XBL23" s="52"/>
      <c r="XBM23" s="52"/>
      <c r="XBN23" s="52"/>
      <c r="XBO23" s="52"/>
      <c r="XBP23" s="52"/>
      <c r="XBQ23" s="52"/>
      <c r="XBR23" s="52"/>
      <c r="XBS23" s="52"/>
      <c r="XBT23" s="52"/>
      <c r="XBU23" s="52"/>
      <c r="XBV23" s="52"/>
      <c r="XBW23" s="52"/>
      <c r="XBX23" s="52"/>
      <c r="XBY23" s="52"/>
      <c r="XBZ23" s="52"/>
      <c r="XCA23" s="52"/>
      <c r="XCB23" s="52"/>
      <c r="XCC23" s="52"/>
      <c r="XCD23" s="52"/>
      <c r="XCE23" s="52"/>
      <c r="XCF23" s="52"/>
      <c r="XCG23" s="52"/>
      <c r="XCH23" s="52"/>
      <c r="XCI23" s="52"/>
      <c r="XCJ23" s="52"/>
      <c r="XCK23" s="52"/>
      <c r="XCL23" s="52"/>
      <c r="XCM23" s="52"/>
      <c r="XCN23" s="52"/>
      <c r="XCO23" s="52"/>
      <c r="XCP23" s="52"/>
      <c r="XCQ23" s="52"/>
      <c r="XCR23" s="52"/>
      <c r="XCS23" s="52"/>
      <c r="XCT23" s="52"/>
      <c r="XCU23" s="52"/>
      <c r="XCV23" s="52"/>
      <c r="XCW23" s="52"/>
      <c r="XCX23" s="52"/>
      <c r="XCY23" s="52"/>
      <c r="XCZ23" s="52"/>
      <c r="XDA23" s="52"/>
      <c r="XDB23" s="52"/>
      <c r="XDC23" s="52"/>
      <c r="XDD23" s="52"/>
      <c r="XDE23" s="52"/>
      <c r="XDF23" s="52"/>
      <c r="XDG23" s="52"/>
      <c r="XDH23" s="52"/>
      <c r="XDI23" s="52"/>
      <c r="XDJ23" s="52"/>
      <c r="XDK23" s="52"/>
      <c r="XDL23" s="52"/>
      <c r="XDM23" s="52"/>
      <c r="XDN23" s="52"/>
      <c r="XDO23" s="52"/>
      <c r="XDP23" s="52"/>
      <c r="XDQ23" s="52"/>
      <c r="XDR23" s="52"/>
      <c r="XDS23" s="52"/>
      <c r="XDT23" s="52"/>
      <c r="XDU23" s="52"/>
      <c r="XDV23" s="52"/>
      <c r="XDW23" s="52"/>
      <c r="XDX23" s="52"/>
      <c r="XDY23" s="52"/>
      <c r="XDZ23" s="52"/>
      <c r="XEA23" s="52"/>
      <c r="XEB23" s="52"/>
      <c r="XEC23" s="52"/>
      <c r="XED23" s="52"/>
      <c r="XEE23" s="52"/>
      <c r="XEF23" s="52"/>
      <c r="XEG23" s="52"/>
      <c r="XEH23" s="52"/>
      <c r="XEI23" s="52"/>
      <c r="XEJ23" s="52"/>
      <c r="XEK23" s="52"/>
      <c r="XEL23" s="52"/>
      <c r="XEM23" s="52"/>
      <c r="XEN23" s="52"/>
      <c r="XEO23" s="52"/>
      <c r="XEP23" s="52"/>
      <c r="XEQ23" s="52"/>
      <c r="XER23" s="52"/>
      <c r="XES23" s="52"/>
      <c r="XET23" s="52"/>
      <c r="XEU23" s="52"/>
      <c r="XEV23" s="52"/>
      <c r="XEW23" s="52"/>
      <c r="XEX23" s="52"/>
      <c r="XEY23" s="52"/>
      <c r="XEZ23" s="52"/>
      <c r="XFA23" s="52"/>
      <c r="XFB23" s="52"/>
    </row>
    <row r="24" spans="1:16382" s="4" customFormat="1" ht="11.65" customHeight="1">
      <c r="A24" s="55"/>
      <c r="B24" s="372" t="s">
        <v>327</v>
      </c>
      <c r="C24" s="373"/>
      <c r="D24" s="374"/>
      <c r="E24" s="393" t="s">
        <v>248</v>
      </c>
      <c r="F24" s="11"/>
      <c r="G24" s="28"/>
      <c r="P24" s="28"/>
      <c r="Y24" s="28"/>
      <c r="AA24" s="141">
        <f>IF(AA13="","-",((AA13)*(1+(AA17/100)))/AA21)</f>
        <v>1.7203921516282583</v>
      </c>
      <c r="AB24" s="141" t="str">
        <f>IF(AB13="","-",((AB13)*(1+(AB17/100)))/AB21)</f>
        <v>-</v>
      </c>
      <c r="AC24" s="141" t="str">
        <f t="shared" ref="AC24:BD24" si="1">IF(AC13="","-",((AC13)*(1+(AC17/100)))/AC21)</f>
        <v>-</v>
      </c>
      <c r="AD24" s="141" t="str">
        <f t="shared" si="1"/>
        <v>-</v>
      </c>
      <c r="AE24" s="141" t="str">
        <f t="shared" si="1"/>
        <v>-</v>
      </c>
      <c r="AF24" s="141" t="str">
        <f t="shared" si="1"/>
        <v>-</v>
      </c>
      <c r="AG24" s="141" t="str">
        <f t="shared" si="1"/>
        <v>-</v>
      </c>
      <c r="AH24" s="141" t="str">
        <f t="shared" si="1"/>
        <v>-</v>
      </c>
      <c r="AI24" s="141" t="str">
        <f t="shared" si="1"/>
        <v>-</v>
      </c>
      <c r="AJ24" s="141" t="str">
        <f t="shared" si="1"/>
        <v>-</v>
      </c>
      <c r="AK24" s="141" t="str">
        <f t="shared" si="1"/>
        <v>-</v>
      </c>
      <c r="AL24" s="141" t="str">
        <f t="shared" si="1"/>
        <v>-</v>
      </c>
      <c r="AM24" s="141" t="str">
        <f t="shared" si="1"/>
        <v>-</v>
      </c>
      <c r="AN24" s="141" t="str">
        <f t="shared" si="1"/>
        <v>-</v>
      </c>
      <c r="AO24" s="141" t="str">
        <f t="shared" si="1"/>
        <v>-</v>
      </c>
      <c r="AP24" s="141" t="str">
        <f t="shared" si="1"/>
        <v>-</v>
      </c>
      <c r="AQ24" s="141" t="str">
        <f t="shared" si="1"/>
        <v>-</v>
      </c>
      <c r="AR24" s="141" t="str">
        <f t="shared" si="1"/>
        <v>-</v>
      </c>
      <c r="AS24" s="141" t="str">
        <f t="shared" si="1"/>
        <v>-</v>
      </c>
      <c r="AT24" s="141" t="str">
        <f t="shared" si="1"/>
        <v>-</v>
      </c>
      <c r="AU24" s="141" t="str">
        <f t="shared" si="1"/>
        <v>-</v>
      </c>
      <c r="AV24" s="141" t="str">
        <f t="shared" si="1"/>
        <v>-</v>
      </c>
      <c r="AW24" s="141" t="str">
        <f t="shared" si="1"/>
        <v>-</v>
      </c>
      <c r="AX24" s="141" t="str">
        <f t="shared" si="1"/>
        <v>-</v>
      </c>
      <c r="AY24" s="141" t="str">
        <f t="shared" si="1"/>
        <v>-</v>
      </c>
      <c r="AZ24" s="141" t="str">
        <f t="shared" si="1"/>
        <v>-</v>
      </c>
      <c r="BA24" s="141" t="str">
        <f t="shared" si="1"/>
        <v>-</v>
      </c>
      <c r="BB24" s="141" t="str">
        <f t="shared" si="1"/>
        <v>-</v>
      </c>
      <c r="BC24" s="141" t="str">
        <f t="shared" si="1"/>
        <v>-</v>
      </c>
      <c r="BD24" s="141" t="str">
        <f t="shared" si="1"/>
        <v>-</v>
      </c>
    </row>
    <row r="25" spans="1:16382">
      <c r="A25" s="14"/>
      <c r="B25" s="372" t="s">
        <v>328</v>
      </c>
      <c r="C25" s="373"/>
      <c r="D25" s="374"/>
      <c r="E25" s="394"/>
      <c r="F25" s="11"/>
      <c r="G25" s="28"/>
      <c r="P25" s="28"/>
      <c r="Y25" s="28"/>
      <c r="AA25" s="141">
        <f>IF(AA14="","-",((AA14)*(1+(AA17/100)))/AA22)</f>
        <v>6.3371663687749082</v>
      </c>
      <c r="AB25" s="141" t="str">
        <f>IF(AB14="","-",((AB14)*(1+(AB17/100)))/AB22)</f>
        <v>-</v>
      </c>
      <c r="AC25" s="141" t="str">
        <f t="shared" ref="AC25:BD25" si="2">IF(AC14="","-",((AC14)*(1+(AC17/100)))/AC22)</f>
        <v>-</v>
      </c>
      <c r="AD25" s="141" t="str">
        <f t="shared" si="2"/>
        <v>-</v>
      </c>
      <c r="AE25" s="141" t="str">
        <f t="shared" si="2"/>
        <v>-</v>
      </c>
      <c r="AF25" s="141" t="str">
        <f t="shared" si="2"/>
        <v>-</v>
      </c>
      <c r="AG25" s="141" t="str">
        <f t="shared" si="2"/>
        <v>-</v>
      </c>
      <c r="AH25" s="141" t="str">
        <f t="shared" si="2"/>
        <v>-</v>
      </c>
      <c r="AI25" s="141" t="str">
        <f t="shared" si="2"/>
        <v>-</v>
      </c>
      <c r="AJ25" s="141" t="str">
        <f t="shared" si="2"/>
        <v>-</v>
      </c>
      <c r="AK25" s="141" t="str">
        <f t="shared" si="2"/>
        <v>-</v>
      </c>
      <c r="AL25" s="141" t="str">
        <f t="shared" si="2"/>
        <v>-</v>
      </c>
      <c r="AM25" s="141" t="str">
        <f>IF(AM14="","-",((AM14)*(1+(AM17/100)))/AM22)</f>
        <v>-</v>
      </c>
      <c r="AN25" s="141" t="str">
        <f t="shared" si="2"/>
        <v>-</v>
      </c>
      <c r="AO25" s="141" t="str">
        <f t="shared" si="2"/>
        <v>-</v>
      </c>
      <c r="AP25" s="141" t="str">
        <f t="shared" si="2"/>
        <v>-</v>
      </c>
      <c r="AQ25" s="141" t="str">
        <f t="shared" si="2"/>
        <v>-</v>
      </c>
      <c r="AR25" s="141" t="str">
        <f t="shared" si="2"/>
        <v>-</v>
      </c>
      <c r="AS25" s="141" t="str">
        <f t="shared" si="2"/>
        <v>-</v>
      </c>
      <c r="AT25" s="141" t="str">
        <f t="shared" si="2"/>
        <v>-</v>
      </c>
      <c r="AU25" s="141" t="str">
        <f t="shared" si="2"/>
        <v>-</v>
      </c>
      <c r="AV25" s="141" t="str">
        <f t="shared" si="2"/>
        <v>-</v>
      </c>
      <c r="AW25" s="141" t="str">
        <f t="shared" si="2"/>
        <v>-</v>
      </c>
      <c r="AX25" s="141" t="str">
        <f t="shared" si="2"/>
        <v>-</v>
      </c>
      <c r="AY25" s="141" t="str">
        <f t="shared" si="2"/>
        <v>-</v>
      </c>
      <c r="AZ25" s="141" t="str">
        <f t="shared" si="2"/>
        <v>-</v>
      </c>
      <c r="BA25" s="141" t="str">
        <f t="shared" si="2"/>
        <v>-</v>
      </c>
      <c r="BB25" s="141" t="str">
        <f t="shared" si="2"/>
        <v>-</v>
      </c>
      <c r="BC25" s="141" t="str">
        <f t="shared" si="2"/>
        <v>-</v>
      </c>
      <c r="BD25" s="141" t="str">
        <f t="shared" si="2"/>
        <v>-</v>
      </c>
    </row>
    <row r="26" spans="1:16382">
      <c r="A26" s="14"/>
      <c r="B26" s="372" t="s">
        <v>329</v>
      </c>
      <c r="C26" s="373"/>
      <c r="D26" s="374"/>
      <c r="E26" s="393" t="s">
        <v>248</v>
      </c>
      <c r="F26" s="11"/>
      <c r="G26" s="28"/>
      <c r="H26" s="261"/>
      <c r="I26" s="261"/>
      <c r="J26" s="261"/>
      <c r="K26" s="261"/>
      <c r="L26" s="261"/>
      <c r="M26" s="261"/>
      <c r="N26" s="261"/>
      <c r="O26" s="261"/>
      <c r="P26" s="28"/>
      <c r="Q26" s="261"/>
      <c r="R26" s="261"/>
      <c r="S26" s="261"/>
      <c r="T26" s="261"/>
      <c r="U26" s="261"/>
      <c r="V26" s="261"/>
      <c r="W26" s="261"/>
      <c r="X26" s="261"/>
      <c r="Y26" s="28"/>
      <c r="Z26" s="261"/>
      <c r="AA26" s="141">
        <f>IF(AA15="","-",((AA15)*(1+(AA18/100)))/AA21)</f>
        <v>0.21358659482547873</v>
      </c>
      <c r="AB26" s="141" t="str">
        <f>IF(AB15="","-",((AB15)*(1+(AB18/100)))/AB21)</f>
        <v>-</v>
      </c>
      <c r="AC26" s="141" t="str">
        <f t="shared" ref="AC26:BD26" si="3">IF(AC15="","-",((AC15)*(1+(AC18/100)))/AC21)</f>
        <v>-</v>
      </c>
      <c r="AD26" s="141" t="str">
        <f t="shared" si="3"/>
        <v>-</v>
      </c>
      <c r="AE26" s="141" t="str">
        <f t="shared" si="3"/>
        <v>-</v>
      </c>
      <c r="AF26" s="141" t="str">
        <f t="shared" si="3"/>
        <v>-</v>
      </c>
      <c r="AG26" s="141" t="str">
        <f t="shared" si="3"/>
        <v>-</v>
      </c>
      <c r="AH26" s="141" t="str">
        <f t="shared" si="3"/>
        <v>-</v>
      </c>
      <c r="AI26" s="141" t="str">
        <f t="shared" si="3"/>
        <v>-</v>
      </c>
      <c r="AJ26" s="141" t="str">
        <f t="shared" si="3"/>
        <v>-</v>
      </c>
      <c r="AK26" s="141" t="str">
        <f t="shared" si="3"/>
        <v>-</v>
      </c>
      <c r="AL26" s="141" t="str">
        <f t="shared" si="3"/>
        <v>-</v>
      </c>
      <c r="AM26" s="141" t="str">
        <f t="shared" si="3"/>
        <v>-</v>
      </c>
      <c r="AN26" s="141" t="str">
        <f t="shared" si="3"/>
        <v>-</v>
      </c>
      <c r="AO26" s="141" t="str">
        <f t="shared" si="3"/>
        <v>-</v>
      </c>
      <c r="AP26" s="141" t="str">
        <f t="shared" si="3"/>
        <v>-</v>
      </c>
      <c r="AQ26" s="141" t="str">
        <f t="shared" si="3"/>
        <v>-</v>
      </c>
      <c r="AR26" s="141" t="str">
        <f t="shared" si="3"/>
        <v>-</v>
      </c>
      <c r="AS26" s="141" t="str">
        <f t="shared" si="3"/>
        <v>-</v>
      </c>
      <c r="AT26" s="141" t="str">
        <f t="shared" si="3"/>
        <v>-</v>
      </c>
      <c r="AU26" s="141" t="str">
        <f t="shared" si="3"/>
        <v>-</v>
      </c>
      <c r="AV26" s="141" t="str">
        <f t="shared" si="3"/>
        <v>-</v>
      </c>
      <c r="AW26" s="141" t="str">
        <f t="shared" si="3"/>
        <v>-</v>
      </c>
      <c r="AX26" s="141" t="str">
        <f t="shared" si="3"/>
        <v>-</v>
      </c>
      <c r="AY26" s="141" t="str">
        <f t="shared" si="3"/>
        <v>-</v>
      </c>
      <c r="AZ26" s="141" t="str">
        <f t="shared" si="3"/>
        <v>-</v>
      </c>
      <c r="BA26" s="141" t="str">
        <f t="shared" si="3"/>
        <v>-</v>
      </c>
      <c r="BB26" s="141" t="str">
        <f t="shared" si="3"/>
        <v>-</v>
      </c>
      <c r="BC26" s="141" t="str">
        <f t="shared" si="3"/>
        <v>-</v>
      </c>
      <c r="BD26" s="141" t="str">
        <f t="shared" si="3"/>
        <v>-</v>
      </c>
    </row>
    <row r="27" spans="1:16382">
      <c r="A27" s="14"/>
      <c r="B27" s="372" t="s">
        <v>330</v>
      </c>
      <c r="C27" s="373"/>
      <c r="D27" s="374"/>
      <c r="E27" s="394"/>
      <c r="F27" s="11"/>
      <c r="G27" s="28"/>
      <c r="H27" s="261"/>
      <c r="I27" s="261"/>
      <c r="J27" s="261"/>
      <c r="K27" s="261"/>
      <c r="L27" s="261"/>
      <c r="M27" s="261"/>
      <c r="N27" s="261"/>
      <c r="O27" s="261"/>
      <c r="P27" s="28"/>
      <c r="Q27" s="261"/>
      <c r="R27" s="261"/>
      <c r="S27" s="261"/>
      <c r="T27" s="261"/>
      <c r="U27" s="261"/>
      <c r="V27" s="261"/>
      <c r="W27" s="261"/>
      <c r="X27" s="261"/>
      <c r="Y27" s="28"/>
      <c r="Z27" s="261"/>
      <c r="AA27" s="141">
        <f>IF(AA16="","-",((AA16)*(1+(AA18/100)))/AA22)</f>
        <v>0.78675887021928692</v>
      </c>
      <c r="AB27" s="141" t="str">
        <f>IF(AB16="","-",((AB16)*(1+(AB18/100)))/AB22)</f>
        <v>-</v>
      </c>
      <c r="AC27" s="141" t="str">
        <f t="shared" ref="AC27:BD27" si="4">IF(AC16="","-",((AC16)*(1+(AC18/100)))/AC22)</f>
        <v>-</v>
      </c>
      <c r="AD27" s="141" t="str">
        <f t="shared" si="4"/>
        <v>-</v>
      </c>
      <c r="AE27" s="141" t="str">
        <f t="shared" si="4"/>
        <v>-</v>
      </c>
      <c r="AF27" s="141" t="str">
        <f t="shared" si="4"/>
        <v>-</v>
      </c>
      <c r="AG27" s="141" t="str">
        <f t="shared" si="4"/>
        <v>-</v>
      </c>
      <c r="AH27" s="141" t="str">
        <f t="shared" si="4"/>
        <v>-</v>
      </c>
      <c r="AI27" s="141" t="str">
        <f t="shared" si="4"/>
        <v>-</v>
      </c>
      <c r="AJ27" s="141" t="str">
        <f t="shared" si="4"/>
        <v>-</v>
      </c>
      <c r="AK27" s="141" t="str">
        <f t="shared" si="4"/>
        <v>-</v>
      </c>
      <c r="AL27" s="141" t="str">
        <f t="shared" si="4"/>
        <v>-</v>
      </c>
      <c r="AM27" s="141" t="str">
        <f t="shared" si="4"/>
        <v>-</v>
      </c>
      <c r="AN27" s="141" t="str">
        <f t="shared" si="4"/>
        <v>-</v>
      </c>
      <c r="AO27" s="141" t="str">
        <f t="shared" si="4"/>
        <v>-</v>
      </c>
      <c r="AP27" s="141" t="str">
        <f t="shared" si="4"/>
        <v>-</v>
      </c>
      <c r="AQ27" s="141" t="str">
        <f t="shared" si="4"/>
        <v>-</v>
      </c>
      <c r="AR27" s="141" t="str">
        <f t="shared" si="4"/>
        <v>-</v>
      </c>
      <c r="AS27" s="141" t="str">
        <f t="shared" si="4"/>
        <v>-</v>
      </c>
      <c r="AT27" s="141" t="str">
        <f t="shared" si="4"/>
        <v>-</v>
      </c>
      <c r="AU27" s="141" t="str">
        <f t="shared" si="4"/>
        <v>-</v>
      </c>
      <c r="AV27" s="141" t="str">
        <f t="shared" si="4"/>
        <v>-</v>
      </c>
      <c r="AW27" s="141" t="str">
        <f>IF(AW16="","-",((AW16)*(1+(AW18/100)))/AW22)</f>
        <v>-</v>
      </c>
      <c r="AX27" s="141" t="str">
        <f t="shared" si="4"/>
        <v>-</v>
      </c>
      <c r="AY27" s="141" t="str">
        <f t="shared" si="4"/>
        <v>-</v>
      </c>
      <c r="AZ27" s="141" t="str">
        <f t="shared" si="4"/>
        <v>-</v>
      </c>
      <c r="BA27" s="141" t="str">
        <f t="shared" si="4"/>
        <v>-</v>
      </c>
      <c r="BB27" s="141" t="str">
        <f t="shared" si="4"/>
        <v>-</v>
      </c>
      <c r="BC27" s="141" t="str">
        <f>IF(BC16="","-",((BC16)*(1+(BC18/100)))/BC22)</f>
        <v>-</v>
      </c>
      <c r="BD27" s="141" t="str">
        <f t="shared" si="4"/>
        <v>-</v>
      </c>
    </row>
    <row r="28" spans="1:16382">
      <c r="A28" s="14"/>
      <c r="B28" s="372" t="s">
        <v>331</v>
      </c>
      <c r="C28" s="373"/>
      <c r="D28" s="374"/>
      <c r="E28" s="393" t="s">
        <v>248</v>
      </c>
      <c r="F28" s="11"/>
      <c r="G28" s="28"/>
      <c r="H28" s="141">
        <f>IF(H13="","-",((H13*H19)*(1+(H17/100)))/H21)</f>
        <v>1.2807925205600019</v>
      </c>
      <c r="I28" s="141">
        <f t="shared" ref="I28:O28" si="5">IF(I13="","-",((I13*I19)*(1+(I17/100)))/I21)</f>
        <v>1.2807925205600019</v>
      </c>
      <c r="J28" s="141">
        <f t="shared" si="5"/>
        <v>1.335659353563418</v>
      </c>
      <c r="K28" s="141">
        <f t="shared" si="5"/>
        <v>1.3237809601028736</v>
      </c>
      <c r="L28" s="141">
        <f t="shared" si="5"/>
        <v>1.0338995283355803</v>
      </c>
      <c r="M28" s="141">
        <f t="shared" si="5"/>
        <v>1.0338995283355803</v>
      </c>
      <c r="N28" s="141">
        <f t="shared" si="5"/>
        <v>1.1449392746201887</v>
      </c>
      <c r="O28" s="141">
        <f t="shared" si="5"/>
        <v>1.1446873714788544</v>
      </c>
      <c r="P28" s="28"/>
      <c r="Q28" s="141">
        <f>IF(Q13="","-",((Q13*Q19)*(1+(Q17/100)))/Q21)</f>
        <v>1.1446873714788544</v>
      </c>
      <c r="R28" s="141">
        <f t="shared" ref="R28:X28" si="6">IF(R13="","-",((R13)*(1+(R17/100)))/R21)</f>
        <v>1.1852279541409441</v>
      </c>
      <c r="S28" s="141">
        <f t="shared" si="6"/>
        <v>1.2188247882877752</v>
      </c>
      <c r="T28" s="141">
        <f t="shared" si="6"/>
        <v>1.4914429930722879</v>
      </c>
      <c r="U28" s="141">
        <f t="shared" si="6"/>
        <v>1.4265065757514408</v>
      </c>
      <c r="V28" s="141">
        <f t="shared" si="6"/>
        <v>1.4044621556312693</v>
      </c>
      <c r="W28" s="141">
        <f t="shared" si="6"/>
        <v>1.406307692740828</v>
      </c>
      <c r="X28" s="141">
        <f t="shared" si="6"/>
        <v>1.7539761922050034</v>
      </c>
      <c r="Y28" s="28"/>
      <c r="Z28" s="141">
        <f>IF(Z13="","-",((Z13)*(1+(Z17/100)))/Z21)</f>
        <v>1.7360420655827042</v>
      </c>
      <c r="AA28" s="141">
        <f>IF(OR(AA13="",AA15=""),"-",(((AA13)*(1+(AA17/100)))+((AA15)*(1+(AA18/100))))/AA21)</f>
        <v>1.933978746453737</v>
      </c>
      <c r="AB28" s="141" t="str">
        <f>IF(OR(AB13="",AB15=""),"-",(((AB13)*(1+(AB17/100)))+((AB15)*(1+(AB18/100))))/AB21)</f>
        <v>-</v>
      </c>
      <c r="AC28" s="141" t="str">
        <f t="shared" ref="AC28:BD28" si="7">IF(OR(AC13="",AC15=""),"-",(((AC13)*(1+(AC17/100)))+((AC15)*(1+(AC18/100))))/AC21)</f>
        <v>-</v>
      </c>
      <c r="AD28" s="141" t="str">
        <f t="shared" si="7"/>
        <v>-</v>
      </c>
      <c r="AE28" s="141" t="str">
        <f t="shared" si="7"/>
        <v>-</v>
      </c>
      <c r="AF28" s="141" t="str">
        <f t="shared" si="7"/>
        <v>-</v>
      </c>
      <c r="AG28" s="141" t="str">
        <f t="shared" si="7"/>
        <v>-</v>
      </c>
      <c r="AH28" s="141" t="str">
        <f t="shared" si="7"/>
        <v>-</v>
      </c>
      <c r="AI28" s="141" t="str">
        <f t="shared" si="7"/>
        <v>-</v>
      </c>
      <c r="AJ28" s="141" t="str">
        <f t="shared" si="7"/>
        <v>-</v>
      </c>
      <c r="AK28" s="141" t="str">
        <f t="shared" si="7"/>
        <v>-</v>
      </c>
      <c r="AL28" s="141" t="str">
        <f t="shared" si="7"/>
        <v>-</v>
      </c>
      <c r="AM28" s="141" t="str">
        <f t="shared" si="7"/>
        <v>-</v>
      </c>
      <c r="AN28" s="141" t="str">
        <f t="shared" si="7"/>
        <v>-</v>
      </c>
      <c r="AO28" s="141" t="str">
        <f t="shared" si="7"/>
        <v>-</v>
      </c>
      <c r="AP28" s="141" t="str">
        <f t="shared" si="7"/>
        <v>-</v>
      </c>
      <c r="AQ28" s="141" t="str">
        <f t="shared" si="7"/>
        <v>-</v>
      </c>
      <c r="AR28" s="141" t="str">
        <f t="shared" si="7"/>
        <v>-</v>
      </c>
      <c r="AS28" s="141" t="str">
        <f t="shared" si="7"/>
        <v>-</v>
      </c>
      <c r="AT28" s="141" t="str">
        <f t="shared" si="7"/>
        <v>-</v>
      </c>
      <c r="AU28" s="141" t="str">
        <f t="shared" si="7"/>
        <v>-</v>
      </c>
      <c r="AV28" s="141" t="str">
        <f t="shared" si="7"/>
        <v>-</v>
      </c>
      <c r="AW28" s="141" t="str">
        <f t="shared" si="7"/>
        <v>-</v>
      </c>
      <c r="AX28" s="141" t="str">
        <f t="shared" si="7"/>
        <v>-</v>
      </c>
      <c r="AY28" s="141" t="str">
        <f t="shared" si="7"/>
        <v>-</v>
      </c>
      <c r="AZ28" s="141" t="str">
        <f t="shared" si="7"/>
        <v>-</v>
      </c>
      <c r="BA28" s="141" t="str">
        <f t="shared" si="7"/>
        <v>-</v>
      </c>
      <c r="BB28" s="141" t="str">
        <f t="shared" si="7"/>
        <v>-</v>
      </c>
      <c r="BC28" s="141" t="str">
        <f>IF(OR(BC13="",BC15=""),"-",(((BC13)*(1+(BC17/100)))+((BC15)*(1+(BC18/100))))/BC21)</f>
        <v>-</v>
      </c>
      <c r="BD28" s="141" t="str">
        <f t="shared" si="7"/>
        <v>-</v>
      </c>
    </row>
    <row r="29" spans="1:16382">
      <c r="A29" s="14"/>
      <c r="B29" s="372" t="s">
        <v>332</v>
      </c>
      <c r="C29" s="373"/>
      <c r="D29" s="374"/>
      <c r="E29" s="394"/>
      <c r="F29" s="11"/>
      <c r="G29" s="28"/>
      <c r="H29" s="141">
        <f>IF(H14="","-",((H14*H20)*(1+(H17/100)))/H22)</f>
        <v>3.800644849537282</v>
      </c>
      <c r="I29" s="141">
        <f t="shared" ref="I29:O29" si="8">IF(I14="","-",((I14*I20)*(1+(I17/100)))/I22)</f>
        <v>3.800644849537282</v>
      </c>
      <c r="J29" s="141">
        <f t="shared" si="8"/>
        <v>3.840542773328024</v>
      </c>
      <c r="K29" s="141">
        <f t="shared" si="8"/>
        <v>3.8063877486640387</v>
      </c>
      <c r="L29" s="141">
        <f t="shared" si="8"/>
        <v>3.0414069526975425</v>
      </c>
      <c r="M29" s="141">
        <f t="shared" si="8"/>
        <v>3.0414069526975425</v>
      </c>
      <c r="N29" s="141">
        <f t="shared" si="8"/>
        <v>3.3175524355353234</v>
      </c>
      <c r="O29" s="141">
        <f t="shared" si="8"/>
        <v>3.3378759371842848</v>
      </c>
      <c r="P29" s="28"/>
      <c r="Q29" s="141">
        <f>IF(Q14="","-",((Q14*Q20)*(1+(Q17/100)))/Q22)</f>
        <v>3.3378759371842848</v>
      </c>
      <c r="R29" s="141">
        <f t="shared" ref="R29:X29" si="9">IF(R14="","-",((R14)*(1+(R17/100)))/R22)</f>
        <v>3.458686192546887</v>
      </c>
      <c r="S29" s="141">
        <f t="shared" si="9"/>
        <v>3.7058915530784011</v>
      </c>
      <c r="T29" s="141">
        <f t="shared" si="9"/>
        <v>4.5347994584924356</v>
      </c>
      <c r="U29" s="141">
        <f t="shared" si="9"/>
        <v>4.5210234547962456</v>
      </c>
      <c r="V29" s="141">
        <f t="shared" si="9"/>
        <v>4.4511581333846166</v>
      </c>
      <c r="W29" s="141">
        <f t="shared" si="9"/>
        <v>4.3254615450700591</v>
      </c>
      <c r="X29" s="141">
        <f t="shared" si="9"/>
        <v>5.3948055674536768</v>
      </c>
      <c r="Y29" s="28"/>
      <c r="Z29" s="141">
        <f>IF(Z14="","-",((Z14)*(1+(Z17/100)))/Z22)</f>
        <v>5.2411778994660096</v>
      </c>
      <c r="AA29" s="141">
        <f>IF(OR(AA14="",AA16=""),"-",(((AA14)*(1+(AA17/100)))+((AA16)*(1+(AA18/100))))/AA22)</f>
        <v>7.1239252389941949</v>
      </c>
      <c r="AB29" s="141" t="str">
        <f>IF(OR(AB14="",AB16=""),"-",(((AB14)*(1+(AB17/100)))+((AB16)*(1+(AB18/100))))/AB22)</f>
        <v>-</v>
      </c>
      <c r="AC29" s="141" t="str">
        <f t="shared" ref="AC29:BD29" si="10">IF(OR(AC14="",AC16=""),"-",(((AC14)*(1+(AC17/100)))+((AC16)*(1+(AC18/100))))/AC22)</f>
        <v>-</v>
      </c>
      <c r="AD29" s="141" t="str">
        <f t="shared" si="10"/>
        <v>-</v>
      </c>
      <c r="AE29" s="141" t="str">
        <f t="shared" si="10"/>
        <v>-</v>
      </c>
      <c r="AF29" s="141" t="str">
        <f t="shared" si="10"/>
        <v>-</v>
      </c>
      <c r="AG29" s="141" t="str">
        <f t="shared" si="10"/>
        <v>-</v>
      </c>
      <c r="AH29" s="141" t="str">
        <f t="shared" si="10"/>
        <v>-</v>
      </c>
      <c r="AI29" s="141" t="str">
        <f t="shared" si="10"/>
        <v>-</v>
      </c>
      <c r="AJ29" s="141" t="str">
        <f t="shared" si="10"/>
        <v>-</v>
      </c>
      <c r="AK29" s="141" t="str">
        <f t="shared" si="10"/>
        <v>-</v>
      </c>
      <c r="AL29" s="141" t="str">
        <f t="shared" si="10"/>
        <v>-</v>
      </c>
      <c r="AM29" s="141" t="str">
        <f t="shared" si="10"/>
        <v>-</v>
      </c>
      <c r="AN29" s="141" t="str">
        <f t="shared" si="10"/>
        <v>-</v>
      </c>
      <c r="AO29" s="141" t="str">
        <f t="shared" si="10"/>
        <v>-</v>
      </c>
      <c r="AP29" s="141" t="str">
        <f t="shared" si="10"/>
        <v>-</v>
      </c>
      <c r="AQ29" s="141" t="str">
        <f t="shared" si="10"/>
        <v>-</v>
      </c>
      <c r="AR29" s="141" t="str">
        <f t="shared" si="10"/>
        <v>-</v>
      </c>
      <c r="AS29" s="141" t="str">
        <f t="shared" si="10"/>
        <v>-</v>
      </c>
      <c r="AT29" s="141" t="str">
        <f t="shared" si="10"/>
        <v>-</v>
      </c>
      <c r="AU29" s="141" t="str">
        <f t="shared" si="10"/>
        <v>-</v>
      </c>
      <c r="AV29" s="141" t="str">
        <f t="shared" si="10"/>
        <v>-</v>
      </c>
      <c r="AW29" s="141" t="str">
        <f t="shared" si="10"/>
        <v>-</v>
      </c>
      <c r="AX29" s="141" t="str">
        <f t="shared" si="10"/>
        <v>-</v>
      </c>
      <c r="AY29" s="141" t="str">
        <f t="shared" si="10"/>
        <v>-</v>
      </c>
      <c r="AZ29" s="141" t="str">
        <f t="shared" si="10"/>
        <v>-</v>
      </c>
      <c r="BA29" s="141" t="str">
        <f t="shared" si="10"/>
        <v>-</v>
      </c>
      <c r="BB29" s="141" t="str">
        <f t="shared" si="10"/>
        <v>-</v>
      </c>
      <c r="BC29" s="141" t="str">
        <f>IF(OR(BC14="",BC16=""),"-",(((BC14)*(1+(BC17/100)))+((BC16)*(1+(BC18/100))))/BC22)</f>
        <v>-</v>
      </c>
      <c r="BD29" s="141" t="str">
        <f t="shared" si="10"/>
        <v>-</v>
      </c>
    </row>
    <row r="30" spans="1:16382" s="14" customFormat="1"/>
    <row r="31" spans="1:16382" s="14" customFormat="1"/>
    <row r="32" spans="1:16382" s="14" customFormat="1"/>
    <row r="33" spans="1:25" s="14" customFormat="1">
      <c r="B33" s="66"/>
      <c r="C33" s="66"/>
      <c r="W33" s="204"/>
    </row>
    <row r="34" spans="1:25" s="14" customFormat="1"/>
    <row r="35" spans="1:25" s="14" customFormat="1"/>
    <row r="36" spans="1:25" s="14" customFormat="1"/>
    <row r="37" spans="1:25" s="14" customFormat="1">
      <c r="G37"/>
      <c r="P37"/>
      <c r="Y37"/>
    </row>
    <row r="38" spans="1:25" s="14" customFormat="1" hidden="1">
      <c r="G38"/>
      <c r="M38" s="75"/>
      <c r="P38"/>
      <c r="Y38"/>
    </row>
    <row r="39" spans="1:25" s="14" customFormat="1" hidden="1">
      <c r="G39"/>
      <c r="M39" s="75"/>
      <c r="P39"/>
      <c r="Y39"/>
    </row>
    <row r="40" spans="1:25" s="14" customFormat="1" hidden="1">
      <c r="G40"/>
      <c r="K40" s="76"/>
      <c r="M40" s="77"/>
      <c r="P40"/>
      <c r="Y40"/>
    </row>
    <row r="41" spans="1:25" hidden="1">
      <c r="A41" s="14"/>
    </row>
    <row r="42" spans="1:25" hidden="1">
      <c r="A42" s="14"/>
    </row>
    <row r="43" spans="1:25" hidden="1">
      <c r="A43" s="14"/>
    </row>
  </sheetData>
  <mergeCells count="28">
    <mergeCell ref="B3:F3"/>
    <mergeCell ref="H7:O7"/>
    <mergeCell ref="B12:F12"/>
    <mergeCell ref="B24:D24"/>
    <mergeCell ref="B25:D25"/>
    <mergeCell ref="B23:F23"/>
    <mergeCell ref="C13:C14"/>
    <mergeCell ref="C19:C22"/>
    <mergeCell ref="D13:D14"/>
    <mergeCell ref="D19:D22"/>
    <mergeCell ref="F13:F22"/>
    <mergeCell ref="L17:M17"/>
    <mergeCell ref="H17:I17"/>
    <mergeCell ref="E24:E25"/>
    <mergeCell ref="B6:B11"/>
    <mergeCell ref="C6:C11"/>
    <mergeCell ref="D6:D11"/>
    <mergeCell ref="E6:E11"/>
    <mergeCell ref="F6:F7"/>
    <mergeCell ref="H6:O6"/>
    <mergeCell ref="D15:D16"/>
    <mergeCell ref="R19:BD20"/>
    <mergeCell ref="B26:D26"/>
    <mergeCell ref="E26:E27"/>
    <mergeCell ref="B27:D27"/>
    <mergeCell ref="B28:D28"/>
    <mergeCell ref="E28:E29"/>
    <mergeCell ref="B29:D29"/>
  </mergeCells>
  <hyperlinks>
    <hyperlink ref="D17" r:id="rId1" xr:uid="{696DD620-A956-4F33-83F4-6630EC5087F7}"/>
    <hyperlink ref="D18" r:id="rId2" xr:uid="{C2FE374B-61F1-4C89-957D-CCD52DECF1F6}"/>
    <hyperlink ref="D15:D16" r:id="rId3" display="BEIS impact assessment for ECO+" xr:uid="{6373A944-31B5-40F4-9105-87B1256BF3EA}"/>
    <hyperlink ref="D13:D14" r:id="rId4" display="BEIS impact assessment for ECO4" xr:uid="{A0110270-8925-4F45-B17D-035C245A6DCF}"/>
  </hyperlinks>
  <pageMargins left="0.7" right="0.7" top="0.75" bottom="0.75" header="0.3" footer="0.3"/>
  <pageSetup orientation="portrait" r:id="rId5"/>
  <headerFooter>
    <oddFooter>&amp;C_x000D_&amp;1#&amp;"Calibri"&amp;10&amp;K000000 OFFICIAL-InternalOnly</oddFooter>
  </headerFooter>
  <legacyDrawing r:id="rId6"/>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79998168889431442"/>
    <pageSetUpPr autoPageBreaks="0"/>
  </sheetPr>
  <dimension ref="A1:BD40"/>
  <sheetViews>
    <sheetView topLeftCell="A2" zoomScaleNormal="100" workbookViewId="0">
      <selection activeCell="AZ20" sqref="AZ20"/>
    </sheetView>
  </sheetViews>
  <sheetFormatPr defaultColWidth="0" defaultRowHeight="13.5" zeroHeight="1"/>
  <cols>
    <col min="1" max="1" width="3" customWidth="1"/>
    <col min="2" max="2" width="36" customWidth="1"/>
    <col min="3" max="3" width="40" customWidth="1"/>
    <col min="4" max="4" width="22.84375" customWidth="1"/>
    <col min="5" max="5" width="9" customWidth="1"/>
    <col min="6" max="6" width="20.4609375" customWidth="1"/>
    <col min="7" max="7" width="1.4609375" customWidth="1"/>
    <col min="8" max="8" width="18" customWidth="1"/>
    <col min="9" max="9" width="13" customWidth="1"/>
    <col min="10" max="10" width="16" customWidth="1"/>
    <col min="11" max="11" width="11.4609375" customWidth="1"/>
    <col min="12" max="12" width="15.61328125" customWidth="1"/>
    <col min="13" max="13" width="13.84375" customWidth="1"/>
    <col min="14" max="15" width="13" customWidth="1"/>
    <col min="16" max="16" width="1.4609375" customWidth="1"/>
    <col min="17" max="24" width="15.61328125" customWidth="1"/>
    <col min="25" max="25" width="1.4609375" customWidth="1"/>
    <col min="26" max="56" width="15.61328125" customWidth="1"/>
    <col min="57" max="16384" width="9.23046875" hidden="1"/>
  </cols>
  <sheetData>
    <row r="1" spans="1:56" s="2" customFormat="1" ht="12.75" customHeight="1">
      <c r="E1" s="39"/>
    </row>
    <row r="2" spans="1:56" s="2" customFormat="1" ht="18.75" customHeight="1">
      <c r="B2" s="40" t="s">
        <v>333</v>
      </c>
      <c r="C2" s="40"/>
      <c r="E2" s="39"/>
    </row>
    <row r="3" spans="1:56" s="2" customFormat="1" ht="42" customHeight="1">
      <c r="B3" s="308" t="s">
        <v>334</v>
      </c>
      <c r="C3" s="308"/>
      <c r="D3" s="308"/>
      <c r="E3" s="308"/>
      <c r="F3" s="308"/>
      <c r="G3" s="39"/>
      <c r="H3" s="39"/>
      <c r="I3" s="39"/>
      <c r="J3" s="39"/>
      <c r="K3" s="39"/>
      <c r="L3" s="39"/>
      <c r="M3" s="39"/>
      <c r="N3" s="39"/>
      <c r="O3" s="39"/>
      <c r="P3" s="39"/>
      <c r="Q3" s="39"/>
      <c r="R3" s="39"/>
      <c r="S3" s="39"/>
      <c r="T3" s="39"/>
      <c r="Y3" s="39"/>
    </row>
    <row r="4" spans="1:56" s="2" customFormat="1" ht="12.75" customHeight="1">
      <c r="E4" s="39"/>
    </row>
    <row r="5" spans="1:56" s="14" customFormat="1">
      <c r="G5" s="55"/>
      <c r="P5" s="55"/>
      <c r="Y5" s="55"/>
    </row>
    <row r="6" spans="1:56" ht="12.75" customHeight="1">
      <c r="A6" s="14"/>
      <c r="B6" s="316" t="s">
        <v>37</v>
      </c>
      <c r="C6" s="360" t="s">
        <v>53</v>
      </c>
      <c r="D6" s="361" t="s">
        <v>275</v>
      </c>
      <c r="E6" s="360" t="s">
        <v>89</v>
      </c>
      <c r="F6" s="317"/>
      <c r="G6" s="28"/>
      <c r="H6" s="337" t="s">
        <v>90</v>
      </c>
      <c r="I6" s="338"/>
      <c r="J6" s="338"/>
      <c r="K6" s="338"/>
      <c r="L6" s="338"/>
      <c r="M6" s="338"/>
      <c r="N6" s="338"/>
      <c r="O6" s="339"/>
      <c r="P6" s="136"/>
      <c r="Q6" s="230" t="s">
        <v>91</v>
      </c>
      <c r="R6" s="231"/>
      <c r="S6" s="231"/>
      <c r="T6" s="231"/>
      <c r="U6" s="231"/>
      <c r="V6" s="231"/>
      <c r="W6" s="231"/>
      <c r="X6" s="231"/>
      <c r="Y6" s="28"/>
      <c r="Z6" s="231"/>
      <c r="AA6" s="231"/>
      <c r="AB6" s="231"/>
      <c r="AC6" s="231"/>
      <c r="AD6" s="231"/>
      <c r="AE6" s="231"/>
      <c r="AF6" s="231"/>
      <c r="AG6" s="231"/>
      <c r="AH6" s="231"/>
      <c r="AI6" s="231"/>
      <c r="AJ6" s="231"/>
      <c r="AK6" s="231"/>
      <c r="AL6" s="231"/>
      <c r="AM6" s="231"/>
      <c r="AN6" s="231"/>
      <c r="AO6" s="231"/>
      <c r="AP6" s="231"/>
      <c r="AQ6" s="231"/>
      <c r="AR6" s="231"/>
      <c r="AS6" s="231"/>
      <c r="AT6" s="231"/>
      <c r="AU6" s="231"/>
      <c r="AV6" s="231"/>
      <c r="AW6" s="231"/>
      <c r="AX6" s="231"/>
      <c r="AY6" s="231"/>
      <c r="AZ6" s="231"/>
      <c r="BA6" s="231"/>
      <c r="BB6" s="231"/>
      <c r="BC6" s="231"/>
      <c r="BD6" s="232"/>
    </row>
    <row r="7" spans="1:56" ht="12.75" customHeight="1">
      <c r="A7" s="14"/>
      <c r="B7" s="316"/>
      <c r="C7" s="360"/>
      <c r="D7" s="361"/>
      <c r="E7" s="360"/>
      <c r="F7" s="317"/>
      <c r="G7" s="28"/>
      <c r="H7" s="321" t="s">
        <v>92</v>
      </c>
      <c r="I7" s="322"/>
      <c r="J7" s="322"/>
      <c r="K7" s="322"/>
      <c r="L7" s="322"/>
      <c r="M7" s="322"/>
      <c r="N7" s="322"/>
      <c r="O7" s="323"/>
      <c r="P7" s="136"/>
      <c r="Q7" s="233" t="s">
        <v>93</v>
      </c>
      <c r="R7" s="234"/>
      <c r="S7" s="234"/>
      <c r="T7" s="234"/>
      <c r="U7" s="234"/>
      <c r="V7" s="234"/>
      <c r="W7" s="234"/>
      <c r="X7" s="234"/>
      <c r="Y7" s="28"/>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4"/>
      <c r="AY7" s="234"/>
      <c r="AZ7" s="234"/>
      <c r="BA7" s="234"/>
      <c r="BB7" s="234"/>
      <c r="BC7" s="234"/>
      <c r="BD7" s="235"/>
    </row>
    <row r="8" spans="1:56" ht="25.5" customHeight="1">
      <c r="A8" s="14"/>
      <c r="B8" s="316"/>
      <c r="C8" s="360"/>
      <c r="D8" s="361"/>
      <c r="E8" s="360"/>
      <c r="F8" s="53" t="s">
        <v>94</v>
      </c>
      <c r="G8" s="28"/>
      <c r="H8" s="33" t="s">
        <v>95</v>
      </c>
      <c r="I8" s="33" t="s">
        <v>96</v>
      </c>
      <c r="J8" s="33" t="s">
        <v>97</v>
      </c>
      <c r="K8" s="33" t="s">
        <v>98</v>
      </c>
      <c r="L8" s="33" t="s">
        <v>99</v>
      </c>
      <c r="M8" s="34" t="s">
        <v>100</v>
      </c>
      <c r="N8" s="33" t="s">
        <v>101</v>
      </c>
      <c r="O8" s="33" t="s">
        <v>102</v>
      </c>
      <c r="P8" s="28"/>
      <c r="Q8" s="29" t="s">
        <v>103</v>
      </c>
      <c r="R8" s="29" t="s">
        <v>104</v>
      </c>
      <c r="S8" s="29" t="s">
        <v>105</v>
      </c>
      <c r="T8" s="35" t="s">
        <v>106</v>
      </c>
      <c r="U8" s="29" t="s">
        <v>107</v>
      </c>
      <c r="V8" s="29" t="s">
        <v>108</v>
      </c>
      <c r="W8" s="29" t="s">
        <v>109</v>
      </c>
      <c r="X8" s="29" t="s">
        <v>110</v>
      </c>
      <c r="Y8" s="28"/>
      <c r="Z8" s="29" t="s">
        <v>111</v>
      </c>
      <c r="AA8" s="29" t="s">
        <v>112</v>
      </c>
      <c r="AB8" s="266" t="s">
        <v>113</v>
      </c>
      <c r="AC8" s="266" t="s">
        <v>113</v>
      </c>
      <c r="AD8" s="267" t="s">
        <v>114</v>
      </c>
      <c r="AE8" s="265" t="s">
        <v>114</v>
      </c>
      <c r="AF8" s="265" t="s">
        <v>115</v>
      </c>
      <c r="AG8" s="265" t="s">
        <v>115</v>
      </c>
      <c r="AH8" s="265" t="s">
        <v>116</v>
      </c>
      <c r="AI8" s="265" t="s">
        <v>116</v>
      </c>
      <c r="AJ8" s="265" t="s">
        <v>117</v>
      </c>
      <c r="AK8" s="265" t="s">
        <v>117</v>
      </c>
      <c r="AL8" s="265" t="s">
        <v>118</v>
      </c>
      <c r="AM8" s="265" t="s">
        <v>118</v>
      </c>
      <c r="AN8" s="265" t="s">
        <v>119</v>
      </c>
      <c r="AO8" s="265" t="s">
        <v>119</v>
      </c>
      <c r="AP8" s="265" t="s">
        <v>120</v>
      </c>
      <c r="AQ8" s="265" t="s">
        <v>120</v>
      </c>
      <c r="AR8" s="265" t="s">
        <v>121</v>
      </c>
      <c r="AS8" s="265" t="s">
        <v>121</v>
      </c>
      <c r="AT8" s="265" t="s">
        <v>122</v>
      </c>
      <c r="AU8" s="265" t="s">
        <v>122</v>
      </c>
      <c r="AV8" s="265" t="s">
        <v>123</v>
      </c>
      <c r="AW8" s="265" t="s">
        <v>123</v>
      </c>
      <c r="AX8" s="265" t="s">
        <v>124</v>
      </c>
      <c r="AY8" s="265" t="s">
        <v>124</v>
      </c>
      <c r="AZ8" s="265" t="s">
        <v>125</v>
      </c>
      <c r="BA8" s="265" t="s">
        <v>125</v>
      </c>
      <c r="BB8" s="265" t="s">
        <v>126</v>
      </c>
      <c r="BC8" s="265" t="s">
        <v>126</v>
      </c>
      <c r="BD8" s="265" t="s">
        <v>127</v>
      </c>
    </row>
    <row r="9" spans="1:56" ht="25.5" customHeight="1">
      <c r="A9" s="14"/>
      <c r="B9" s="316"/>
      <c r="C9" s="360"/>
      <c r="D9" s="361"/>
      <c r="E9" s="360"/>
      <c r="F9" s="97" t="s">
        <v>94</v>
      </c>
      <c r="G9" s="84"/>
      <c r="H9" s="33" t="s">
        <v>95</v>
      </c>
      <c r="I9" s="33" t="s">
        <v>96</v>
      </c>
      <c r="J9" s="33" t="s">
        <v>97</v>
      </c>
      <c r="K9" s="33" t="s">
        <v>98</v>
      </c>
      <c r="L9" s="33" t="s">
        <v>99</v>
      </c>
      <c r="M9" s="34" t="s">
        <v>100</v>
      </c>
      <c r="N9" s="33" t="s">
        <v>101</v>
      </c>
      <c r="O9" s="33" t="s">
        <v>102</v>
      </c>
      <c r="P9" s="84"/>
      <c r="Q9" s="29" t="s">
        <v>103</v>
      </c>
      <c r="R9" s="29" t="s">
        <v>104</v>
      </c>
      <c r="S9" s="29" t="s">
        <v>105</v>
      </c>
      <c r="T9" s="35" t="s">
        <v>106</v>
      </c>
      <c r="U9" s="29" t="s">
        <v>107</v>
      </c>
      <c r="V9" s="29" t="s">
        <v>108</v>
      </c>
      <c r="W9" s="29" t="s">
        <v>109</v>
      </c>
      <c r="X9" s="29" t="s">
        <v>110</v>
      </c>
      <c r="Y9" s="84"/>
      <c r="Z9" s="29" t="s">
        <v>128</v>
      </c>
      <c r="AA9" s="29" t="s">
        <v>129</v>
      </c>
      <c r="AB9" s="29" t="s">
        <v>130</v>
      </c>
      <c r="AC9" s="29" t="s">
        <v>131</v>
      </c>
      <c r="AD9" s="29" t="s">
        <v>132</v>
      </c>
      <c r="AE9" s="29" t="s">
        <v>133</v>
      </c>
      <c r="AF9" s="29" t="s">
        <v>134</v>
      </c>
      <c r="AG9" s="29" t="s">
        <v>135</v>
      </c>
      <c r="AH9" s="29" t="s">
        <v>136</v>
      </c>
      <c r="AI9" s="29" t="s">
        <v>137</v>
      </c>
      <c r="AJ9" s="29" t="s">
        <v>138</v>
      </c>
      <c r="AK9" s="29" t="s">
        <v>139</v>
      </c>
      <c r="AL9" s="29" t="s">
        <v>140</v>
      </c>
      <c r="AM9" s="29" t="s">
        <v>141</v>
      </c>
      <c r="AN9" s="29" t="s">
        <v>142</v>
      </c>
      <c r="AO9" s="29" t="s">
        <v>143</v>
      </c>
      <c r="AP9" s="29" t="s">
        <v>144</v>
      </c>
      <c r="AQ9" s="29" t="s">
        <v>145</v>
      </c>
      <c r="AR9" s="29" t="s">
        <v>146</v>
      </c>
      <c r="AS9" s="29" t="s">
        <v>147</v>
      </c>
      <c r="AT9" s="29" t="s">
        <v>148</v>
      </c>
      <c r="AU9" s="29" t="s">
        <v>149</v>
      </c>
      <c r="AV9" s="29" t="s">
        <v>150</v>
      </c>
      <c r="AW9" s="29" t="s">
        <v>151</v>
      </c>
      <c r="AX9" s="29" t="s">
        <v>152</v>
      </c>
      <c r="AY9" s="29" t="s">
        <v>153</v>
      </c>
      <c r="AZ9" s="29" t="s">
        <v>154</v>
      </c>
      <c r="BA9" s="29" t="s">
        <v>155</v>
      </c>
      <c r="BB9" s="29" t="s">
        <v>156</v>
      </c>
      <c r="BC9" s="29" t="s">
        <v>157</v>
      </c>
      <c r="BD9" s="29" t="s">
        <v>158</v>
      </c>
    </row>
    <row r="10" spans="1:56" ht="12.75" customHeight="1">
      <c r="A10" s="14"/>
      <c r="B10" s="316"/>
      <c r="C10" s="360"/>
      <c r="D10" s="361"/>
      <c r="E10" s="360"/>
      <c r="F10" s="53" t="s">
        <v>159</v>
      </c>
      <c r="G10" s="28"/>
      <c r="H10" s="31" t="s">
        <v>160</v>
      </c>
      <c r="I10" s="31" t="s">
        <v>161</v>
      </c>
      <c r="J10" s="31" t="s">
        <v>162</v>
      </c>
      <c r="K10" s="31" t="s">
        <v>163</v>
      </c>
      <c r="L10" s="31" t="s">
        <v>164</v>
      </c>
      <c r="M10" s="32" t="s">
        <v>165</v>
      </c>
      <c r="N10" s="31" t="s">
        <v>166</v>
      </c>
      <c r="O10" s="31" t="s">
        <v>167</v>
      </c>
      <c r="P10" s="28"/>
      <c r="Q10" s="31" t="s">
        <v>168</v>
      </c>
      <c r="R10" s="31" t="s">
        <v>169</v>
      </c>
      <c r="S10" s="31" t="s">
        <v>170</v>
      </c>
      <c r="T10" s="36" t="s">
        <v>171</v>
      </c>
      <c r="U10" s="31" t="s">
        <v>172</v>
      </c>
      <c r="V10" s="31" t="s">
        <v>173</v>
      </c>
      <c r="W10" s="31" t="s">
        <v>174</v>
      </c>
      <c r="X10" s="31" t="s">
        <v>175</v>
      </c>
      <c r="Y10" s="28"/>
      <c r="Z10" s="31" t="s">
        <v>176</v>
      </c>
      <c r="AA10" s="31" t="s">
        <v>177</v>
      </c>
      <c r="AB10" s="31" t="s">
        <v>178</v>
      </c>
      <c r="AC10" s="31" t="s">
        <v>179</v>
      </c>
      <c r="AD10" s="31" t="s">
        <v>180</v>
      </c>
      <c r="AE10" s="31" t="s">
        <v>181</v>
      </c>
      <c r="AF10" s="31" t="s">
        <v>182</v>
      </c>
      <c r="AG10" s="31" t="s">
        <v>183</v>
      </c>
      <c r="AH10" s="31" t="s">
        <v>184</v>
      </c>
      <c r="AI10" s="31" t="s">
        <v>185</v>
      </c>
      <c r="AJ10" s="31" t="s">
        <v>186</v>
      </c>
      <c r="AK10" s="31" t="s">
        <v>187</v>
      </c>
      <c r="AL10" s="31" t="s">
        <v>188</v>
      </c>
      <c r="AM10" s="31" t="s">
        <v>189</v>
      </c>
      <c r="AN10" s="31" t="s">
        <v>190</v>
      </c>
      <c r="AO10" s="31" t="s">
        <v>191</v>
      </c>
      <c r="AP10" s="31" t="s">
        <v>192</v>
      </c>
      <c r="AQ10" s="31" t="s">
        <v>193</v>
      </c>
      <c r="AR10" s="31" t="s">
        <v>194</v>
      </c>
      <c r="AS10" s="31" t="s">
        <v>195</v>
      </c>
      <c r="AT10" s="31" t="s">
        <v>196</v>
      </c>
      <c r="AU10" s="31" t="s">
        <v>197</v>
      </c>
      <c r="AV10" s="31" t="s">
        <v>198</v>
      </c>
      <c r="AW10" s="31" t="s">
        <v>199</v>
      </c>
      <c r="AX10" s="31" t="s">
        <v>200</v>
      </c>
      <c r="AY10" s="31" t="s">
        <v>201</v>
      </c>
      <c r="AZ10" s="31" t="s">
        <v>202</v>
      </c>
      <c r="BA10" s="31" t="s">
        <v>203</v>
      </c>
      <c r="BB10" s="31" t="s">
        <v>204</v>
      </c>
      <c r="BC10" s="31" t="s">
        <v>205</v>
      </c>
      <c r="BD10" s="31" t="s">
        <v>206</v>
      </c>
    </row>
    <row r="11" spans="1:56" ht="12.75" customHeight="1">
      <c r="A11" s="14"/>
      <c r="B11" s="316"/>
      <c r="C11" s="360"/>
      <c r="D11" s="361"/>
      <c r="E11" s="360"/>
      <c r="F11" s="54" t="s">
        <v>335</v>
      </c>
      <c r="G11" s="28"/>
      <c r="H11" s="29" t="s">
        <v>208</v>
      </c>
      <c r="I11" s="29" t="s">
        <v>208</v>
      </c>
      <c r="J11" s="29" t="s">
        <v>209</v>
      </c>
      <c r="K11" s="29" t="s">
        <v>209</v>
      </c>
      <c r="L11" s="29" t="s">
        <v>210</v>
      </c>
      <c r="M11" s="30" t="s">
        <v>210</v>
      </c>
      <c r="N11" s="29" t="s">
        <v>211</v>
      </c>
      <c r="O11" s="29" t="s">
        <v>211</v>
      </c>
      <c r="P11" s="28"/>
      <c r="Q11" s="29" t="s">
        <v>212</v>
      </c>
      <c r="R11" s="29" t="s">
        <v>213</v>
      </c>
      <c r="S11" s="29" t="s">
        <v>213</v>
      </c>
      <c r="T11" s="35" t="s">
        <v>214</v>
      </c>
      <c r="U11" s="29" t="s">
        <v>214</v>
      </c>
      <c r="V11" s="29" t="s">
        <v>215</v>
      </c>
      <c r="W11" s="29" t="s">
        <v>215</v>
      </c>
      <c r="X11" s="29" t="s">
        <v>216</v>
      </c>
      <c r="Y11" s="28"/>
      <c r="Z11" s="29" t="s">
        <v>216</v>
      </c>
      <c r="AA11" s="29" t="s">
        <v>217</v>
      </c>
      <c r="AB11" s="29" t="s">
        <v>217</v>
      </c>
      <c r="AC11" s="29" t="s">
        <v>217</v>
      </c>
      <c r="AD11" s="180" t="s">
        <v>218</v>
      </c>
      <c r="AE11" s="180" t="s">
        <v>218</v>
      </c>
      <c r="AF11" s="180" t="s">
        <v>218</v>
      </c>
      <c r="AG11" s="180" t="s">
        <v>218</v>
      </c>
      <c r="AH11" s="180" t="s">
        <v>219</v>
      </c>
      <c r="AI11" s="180" t="s">
        <v>219</v>
      </c>
      <c r="AJ11" s="180" t="s">
        <v>219</v>
      </c>
      <c r="AK11" s="180" t="s">
        <v>219</v>
      </c>
      <c r="AL11" s="180" t="s">
        <v>220</v>
      </c>
      <c r="AM11" s="180" t="s">
        <v>220</v>
      </c>
      <c r="AN11" s="180" t="s">
        <v>220</v>
      </c>
      <c r="AO11" s="180" t="s">
        <v>220</v>
      </c>
      <c r="AP11" s="180" t="s">
        <v>221</v>
      </c>
      <c r="AQ11" s="180" t="s">
        <v>221</v>
      </c>
      <c r="AR11" s="180" t="s">
        <v>221</v>
      </c>
      <c r="AS11" s="180" t="s">
        <v>221</v>
      </c>
      <c r="AT11" s="180" t="s">
        <v>222</v>
      </c>
      <c r="AU11" s="180" t="s">
        <v>222</v>
      </c>
      <c r="AV11" s="180" t="s">
        <v>222</v>
      </c>
      <c r="AW11" s="180" t="s">
        <v>222</v>
      </c>
      <c r="AX11" s="180" t="s">
        <v>223</v>
      </c>
      <c r="AY11" s="180" t="s">
        <v>223</v>
      </c>
      <c r="AZ11" s="180" t="s">
        <v>223</v>
      </c>
      <c r="BA11" s="180" t="s">
        <v>223</v>
      </c>
      <c r="BB11" s="180" t="s">
        <v>224</v>
      </c>
      <c r="BC11" s="180" t="s">
        <v>224</v>
      </c>
      <c r="BD11" s="180" t="s">
        <v>224</v>
      </c>
    </row>
    <row r="12" spans="1:56" s="52" customFormat="1">
      <c r="A12" s="14"/>
      <c r="B12" s="358" t="s">
        <v>65</v>
      </c>
      <c r="C12" s="359"/>
      <c r="D12" s="359"/>
      <c r="E12" s="359"/>
      <c r="F12" s="359"/>
      <c r="G12" s="28"/>
      <c r="H12" s="48"/>
      <c r="I12" s="48"/>
      <c r="J12" s="48"/>
      <c r="K12" s="48"/>
      <c r="L12" s="48"/>
      <c r="M12" s="49"/>
      <c r="N12" s="48"/>
      <c r="O12" s="48"/>
      <c r="P12" s="28"/>
      <c r="Q12" s="48"/>
      <c r="R12" s="48"/>
      <c r="S12" s="48"/>
      <c r="T12" s="50"/>
      <c r="U12" s="48"/>
      <c r="V12" s="48"/>
      <c r="W12" s="48"/>
      <c r="X12" s="48"/>
      <c r="Y12" s="28"/>
      <c r="Z12" s="48"/>
      <c r="AA12" s="48"/>
      <c r="AB12" s="48"/>
    </row>
    <row r="13" spans="1:56" s="4" customFormat="1" ht="57.5">
      <c r="A13" s="55"/>
      <c r="B13" s="26" t="s">
        <v>336</v>
      </c>
      <c r="C13" s="26"/>
      <c r="D13" s="26" t="s">
        <v>337</v>
      </c>
      <c r="E13" s="3" t="s">
        <v>295</v>
      </c>
      <c r="F13" s="382"/>
      <c r="G13" s="28"/>
      <c r="H13" s="17">
        <v>320000000</v>
      </c>
      <c r="I13" s="17">
        <v>320000000</v>
      </c>
      <c r="J13" s="17">
        <v>323000000</v>
      </c>
      <c r="K13" s="17">
        <v>323000000</v>
      </c>
      <c r="L13" s="17">
        <v>329000000</v>
      </c>
      <c r="M13" s="17">
        <v>329000000</v>
      </c>
      <c r="N13" s="17">
        <v>340000000</v>
      </c>
      <c r="O13" s="17">
        <v>340000000</v>
      </c>
      <c r="P13" s="28"/>
      <c r="Q13" s="17">
        <v>340000000</v>
      </c>
      <c r="R13" s="17">
        <v>348000000</v>
      </c>
      <c r="S13" s="17">
        <v>347000000</v>
      </c>
      <c r="T13" s="17">
        <v>355000000</v>
      </c>
      <c r="U13" s="17">
        <v>354000000</v>
      </c>
      <c r="V13" s="17">
        <v>357000000</v>
      </c>
      <c r="W13" s="17">
        <v>354000000</v>
      </c>
      <c r="X13" s="17">
        <v>488000000</v>
      </c>
      <c r="Y13" s="28"/>
      <c r="Z13" s="245">
        <v>520000000</v>
      </c>
      <c r="AA13" s="17">
        <v>545000000</v>
      </c>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row>
    <row r="14" spans="1:56" s="4" customFormat="1" ht="11.5">
      <c r="A14" s="55"/>
      <c r="B14" s="229" t="s">
        <v>338</v>
      </c>
      <c r="C14" s="408"/>
      <c r="D14" s="370" t="s">
        <v>339</v>
      </c>
      <c r="E14" s="3" t="s">
        <v>295</v>
      </c>
      <c r="F14" s="383"/>
      <c r="G14" s="28"/>
      <c r="H14" s="411"/>
      <c r="I14" s="412"/>
      <c r="J14" s="412"/>
      <c r="K14" s="413"/>
      <c r="L14" s="70">
        <v>174000000</v>
      </c>
      <c r="M14" s="70">
        <f>174000000</f>
        <v>174000000</v>
      </c>
      <c r="N14" s="70">
        <v>160000000</v>
      </c>
      <c r="O14" s="70">
        <v>160000000</v>
      </c>
      <c r="P14" s="28"/>
      <c r="Q14" s="70">
        <v>160000000</v>
      </c>
      <c r="R14" s="17">
        <v>164000000</v>
      </c>
      <c r="S14" s="17">
        <v>153000000</v>
      </c>
      <c r="T14" s="17">
        <v>157000000</v>
      </c>
      <c r="U14" s="17">
        <v>147000000</v>
      </c>
      <c r="V14" s="17">
        <v>148000000</v>
      </c>
      <c r="W14" s="17">
        <v>130000000</v>
      </c>
      <c r="X14" s="17">
        <v>179000000</v>
      </c>
      <c r="Y14" s="28"/>
      <c r="Z14" s="245">
        <v>520000000</v>
      </c>
      <c r="AA14" s="17">
        <v>446000000</v>
      </c>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row>
    <row r="15" spans="1:56" s="4" customFormat="1" ht="11.5">
      <c r="A15" s="55"/>
      <c r="B15" s="229" t="s">
        <v>340</v>
      </c>
      <c r="C15" s="409"/>
      <c r="D15" s="371"/>
      <c r="E15" s="3" t="s">
        <v>295</v>
      </c>
      <c r="F15" s="383"/>
      <c r="G15" s="28"/>
      <c r="H15" s="414"/>
      <c r="I15" s="415"/>
      <c r="J15" s="415"/>
      <c r="K15" s="416"/>
      <c r="L15" s="70">
        <v>155000000</v>
      </c>
      <c r="M15" s="70">
        <v>155000000</v>
      </c>
      <c r="N15" s="70">
        <v>180000000</v>
      </c>
      <c r="O15" s="70">
        <v>180000000</v>
      </c>
      <c r="P15" s="28"/>
      <c r="Q15" s="70">
        <v>180000000</v>
      </c>
      <c r="R15" s="17">
        <v>184000000</v>
      </c>
      <c r="S15" s="17">
        <v>194000000</v>
      </c>
      <c r="T15" s="17">
        <v>198000000</v>
      </c>
      <c r="U15" s="17">
        <v>207000000</v>
      </c>
      <c r="V15" s="17">
        <v>209000000</v>
      </c>
      <c r="W15" s="17">
        <v>224000000</v>
      </c>
      <c r="X15" s="17">
        <v>309000000</v>
      </c>
      <c r="Y15" s="28"/>
      <c r="Z15" s="243">
        <v>0</v>
      </c>
      <c r="AA15" s="17">
        <v>99000000</v>
      </c>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row>
    <row r="16" spans="1:56" s="4" customFormat="1" ht="31.5" customHeight="1">
      <c r="A16" s="55"/>
      <c r="B16" s="25" t="s">
        <v>341</v>
      </c>
      <c r="C16" s="370" t="s">
        <v>342</v>
      </c>
      <c r="D16" s="370" t="s">
        <v>323</v>
      </c>
      <c r="E16" s="25" t="s">
        <v>343</v>
      </c>
      <c r="F16" s="383"/>
      <c r="G16" s="28"/>
      <c r="H16" s="17">
        <v>48804601</v>
      </c>
      <c r="I16" s="70">
        <v>48804601</v>
      </c>
      <c r="J16" s="70">
        <v>48793487</v>
      </c>
      <c r="K16" s="70">
        <v>48793487</v>
      </c>
      <c r="L16" s="70">
        <v>49081370</v>
      </c>
      <c r="M16" s="70">
        <v>49081370</v>
      </c>
      <c r="N16" s="70">
        <v>47655700</v>
      </c>
      <c r="O16" s="70">
        <v>47655700</v>
      </c>
      <c r="P16" s="28"/>
      <c r="Q16" s="70">
        <v>47655700</v>
      </c>
      <c r="R16" s="17">
        <v>47655700</v>
      </c>
      <c r="S16" s="17">
        <v>48171495</v>
      </c>
      <c r="T16" s="17">
        <v>48171495</v>
      </c>
      <c r="U16" s="17">
        <v>50203694</v>
      </c>
      <c r="V16" s="17">
        <v>50203694</v>
      </c>
      <c r="W16" s="17">
        <v>50687416</v>
      </c>
      <c r="X16" s="17">
        <v>50687416</v>
      </c>
      <c r="Y16" s="28"/>
      <c r="Z16" s="245">
        <v>52258752</v>
      </c>
      <c r="AA16" s="17">
        <v>52919620</v>
      </c>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row>
    <row r="17" spans="1:56" s="4" customFormat="1" ht="31.5" customHeight="1">
      <c r="A17" s="55"/>
      <c r="B17" s="18" t="s">
        <v>344</v>
      </c>
      <c r="C17" s="371"/>
      <c r="D17" s="371"/>
      <c r="E17" s="18" t="s">
        <v>287</v>
      </c>
      <c r="F17" s="384"/>
      <c r="G17" s="28"/>
      <c r="H17" s="405"/>
      <c r="I17" s="410"/>
      <c r="J17" s="410"/>
      <c r="K17" s="406"/>
      <c r="L17" s="69">
        <v>0.99897000000000002</v>
      </c>
      <c r="M17" s="69">
        <v>0.99897000000000002</v>
      </c>
      <c r="N17" s="69">
        <v>0.99363000000000001</v>
      </c>
      <c r="O17" s="69">
        <v>0.99363000000000001</v>
      </c>
      <c r="P17" s="28"/>
      <c r="Q17" s="69">
        <v>0.99363000000000001</v>
      </c>
      <c r="R17" s="69">
        <v>0.99363000000000001</v>
      </c>
      <c r="S17" s="147">
        <v>0.99690000000000001</v>
      </c>
      <c r="T17" s="147">
        <v>0.99690000000000001</v>
      </c>
      <c r="U17" s="147">
        <v>0.99929999999999997</v>
      </c>
      <c r="V17" s="147">
        <v>0.99929999999999997</v>
      </c>
      <c r="W17" s="209">
        <v>0.99960000000000004</v>
      </c>
      <c r="X17" s="209">
        <v>0.99960000000000004</v>
      </c>
      <c r="Y17" s="28"/>
      <c r="Z17" s="248">
        <v>1</v>
      </c>
      <c r="AA17" s="248">
        <v>1</v>
      </c>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row>
    <row r="18" spans="1:56" s="52" customFormat="1">
      <c r="A18" s="14"/>
      <c r="B18" s="358" t="s">
        <v>61</v>
      </c>
      <c r="C18" s="359"/>
      <c r="D18" s="359"/>
      <c r="E18" s="359"/>
      <c r="F18" s="359"/>
      <c r="G18" s="28"/>
      <c r="H18" s="48"/>
      <c r="I18" s="48"/>
      <c r="J18" s="48"/>
      <c r="K18" s="48"/>
      <c r="L18" s="48"/>
      <c r="M18" s="49"/>
      <c r="N18" s="48"/>
      <c r="O18" s="48"/>
      <c r="P18" s="28"/>
      <c r="Q18" s="48"/>
      <c r="R18" s="48"/>
      <c r="S18" s="48"/>
      <c r="T18" s="50"/>
      <c r="U18" s="48"/>
      <c r="V18" s="48"/>
      <c r="W18" s="48"/>
      <c r="X18" s="48"/>
      <c r="Y18" s="28"/>
      <c r="Z18" s="48"/>
      <c r="AA18" s="48"/>
      <c r="AB18" s="48"/>
    </row>
    <row r="19" spans="1:56" s="4" customFormat="1" ht="11.5">
      <c r="A19" s="55"/>
      <c r="B19" s="407" t="s">
        <v>345</v>
      </c>
      <c r="C19" s="407"/>
      <c r="D19" s="407"/>
      <c r="E19" s="11" t="s">
        <v>252</v>
      </c>
      <c r="F19" s="11"/>
      <c r="G19" s="28"/>
      <c r="H19" s="5">
        <f>IF(H14="",(H13/H16),((L14*L17))+L15/L16)</f>
        <v>6.5567588596821027</v>
      </c>
      <c r="I19" s="5">
        <f>IF(I14="",(I13/I16),((M14*M17))+M15/M16)</f>
        <v>6.5567588596821027</v>
      </c>
      <c r="J19" s="5">
        <f>IF(J14="",(J13/J16),((O14*O17))+O15/O16)</f>
        <v>6.6197359495950758</v>
      </c>
      <c r="K19" s="5">
        <f>IF(K14="",(K13/K16),((P14*P17))+P15/P16)</f>
        <v>6.6197359495950758</v>
      </c>
      <c r="L19" s="5">
        <f>IF(L14="",(L13/L16),((L14*L17)+L15)/L16)</f>
        <v>6.6995028867368616</v>
      </c>
      <c r="M19" s="5">
        <f>IF(M14="",(M13/M16),((M14*M17)+M15)/M16)</f>
        <v>6.6995028867368616</v>
      </c>
      <c r="N19" s="5">
        <f>IF(N14="",(N13/N16),((N14*N17)+N15)/N16)</f>
        <v>7.1131218301273513</v>
      </c>
      <c r="O19" s="5">
        <f>IF(O14="",(O13/O16),((O14*O17)+O15)/O16)</f>
        <v>7.1131218301273513</v>
      </c>
      <c r="P19" s="28"/>
      <c r="Q19" s="5">
        <f>IF(Q14="","",((Q14*Q17)+Q15)/Q16)</f>
        <v>7.1131218301273513</v>
      </c>
      <c r="R19" s="5">
        <f t="shared" ref="R19:BD19" si="0">IF(R14="","",((R14*R17)+R15)/R16)</f>
        <v>7.2804579515147188</v>
      </c>
      <c r="S19" s="5">
        <f t="shared" si="0"/>
        <v>7.1935840895118579</v>
      </c>
      <c r="T19" s="5">
        <f t="shared" si="0"/>
        <v>7.3593999937099728</v>
      </c>
      <c r="U19" s="5">
        <f>IF(U14="","",((U14*U17)+U15)/U16)</f>
        <v>7.0492243060839304</v>
      </c>
      <c r="V19" s="5">
        <f t="shared" si="0"/>
        <v>7.1089669218364691</v>
      </c>
      <c r="W19" s="5">
        <f t="shared" si="0"/>
        <v>6.9829560851947949</v>
      </c>
      <c r="X19" s="5">
        <f t="shared" si="0"/>
        <v>9.6262235975887975</v>
      </c>
      <c r="Y19" s="28"/>
      <c r="Z19" s="5">
        <f t="shared" si="0"/>
        <v>9.9504863797742438</v>
      </c>
      <c r="AA19" s="5">
        <f t="shared" si="0"/>
        <v>10.298637820906499</v>
      </c>
      <c r="AB19" s="5" t="str">
        <f>IF(AB14="","",((AB14*AB17)+AB15)/AB16)</f>
        <v/>
      </c>
      <c r="AC19" s="5" t="str">
        <f t="shared" si="0"/>
        <v/>
      </c>
      <c r="AD19" s="5" t="str">
        <f t="shared" si="0"/>
        <v/>
      </c>
      <c r="AE19" s="5" t="str">
        <f t="shared" si="0"/>
        <v/>
      </c>
      <c r="AF19" s="5" t="str">
        <f t="shared" si="0"/>
        <v/>
      </c>
      <c r="AG19" s="5" t="str">
        <f t="shared" si="0"/>
        <v/>
      </c>
      <c r="AH19" s="5" t="str">
        <f t="shared" si="0"/>
        <v/>
      </c>
      <c r="AI19" s="5" t="str">
        <f t="shared" si="0"/>
        <v/>
      </c>
      <c r="AJ19" s="5" t="str">
        <f t="shared" si="0"/>
        <v/>
      </c>
      <c r="AK19" s="5" t="str">
        <f t="shared" si="0"/>
        <v/>
      </c>
      <c r="AL19" s="5" t="str">
        <f t="shared" si="0"/>
        <v/>
      </c>
      <c r="AM19" s="5" t="str">
        <f t="shared" si="0"/>
        <v/>
      </c>
      <c r="AN19" s="5" t="str">
        <f t="shared" si="0"/>
        <v/>
      </c>
      <c r="AO19" s="5" t="str">
        <f t="shared" si="0"/>
        <v/>
      </c>
      <c r="AP19" s="5" t="str">
        <f t="shared" si="0"/>
        <v/>
      </c>
      <c r="AQ19" s="5" t="str">
        <f t="shared" si="0"/>
        <v/>
      </c>
      <c r="AR19" s="5" t="str">
        <f t="shared" si="0"/>
        <v/>
      </c>
      <c r="AS19" s="5" t="str">
        <f t="shared" si="0"/>
        <v/>
      </c>
      <c r="AT19" s="5" t="str">
        <f t="shared" si="0"/>
        <v/>
      </c>
      <c r="AU19" s="5" t="str">
        <f t="shared" si="0"/>
        <v/>
      </c>
      <c r="AV19" s="5" t="str">
        <f t="shared" si="0"/>
        <v/>
      </c>
      <c r="AW19" s="5" t="str">
        <f t="shared" si="0"/>
        <v/>
      </c>
      <c r="AX19" s="5" t="str">
        <f t="shared" si="0"/>
        <v/>
      </c>
      <c r="AY19" s="5" t="str">
        <f t="shared" si="0"/>
        <v/>
      </c>
      <c r="AZ19" s="5" t="str">
        <f>IF(AZ14="","",((AZ14*AZ17)+AZ15)/AZ16)</f>
        <v/>
      </c>
      <c r="BA19" s="5" t="str">
        <f t="shared" si="0"/>
        <v/>
      </c>
      <c r="BB19" s="5" t="str">
        <f>IF(BB14="","",((BB14*BB17)+BB15)/BB16)</f>
        <v/>
      </c>
      <c r="BC19" s="5" t="str">
        <f t="shared" si="0"/>
        <v/>
      </c>
      <c r="BD19" s="5" t="str">
        <f t="shared" si="0"/>
        <v/>
      </c>
    </row>
    <row r="20" spans="1:56" s="14" customFormat="1">
      <c r="B20" s="56"/>
      <c r="C20" s="56"/>
      <c r="D20" s="56"/>
      <c r="G20" s="55"/>
      <c r="H20" s="64"/>
      <c r="I20" s="65"/>
      <c r="J20" s="65"/>
      <c r="K20" s="65"/>
      <c r="P20" s="55"/>
      <c r="Y20" s="55"/>
    </row>
    <row r="21" spans="1:56" s="14" customFormat="1">
      <c r="G21" s="55"/>
      <c r="P21" s="55"/>
      <c r="Y21" s="55"/>
      <c r="AA21" s="76"/>
    </row>
    <row r="22" spans="1:56" s="14" customFormat="1">
      <c r="AA22" s="262"/>
    </row>
    <row r="23" spans="1:56" s="14" customFormat="1"/>
    <row r="24" spans="1:56" s="14" customFormat="1"/>
    <row r="25" spans="1:56" s="14" customFormat="1"/>
    <row r="26" spans="1:56" s="14" customFormat="1"/>
    <row r="27" spans="1:56" s="14" customFormat="1">
      <c r="Z27" s="207"/>
      <c r="AA27" s="205"/>
    </row>
    <row r="28" spans="1:56" s="14" customFormat="1">
      <c r="B28" s="66"/>
      <c r="C28" s="66"/>
      <c r="Z28" s="207"/>
      <c r="AA28" s="205"/>
    </row>
    <row r="29" spans="1:56" s="14" customFormat="1">
      <c r="Z29" s="208"/>
    </row>
    <row r="30" spans="1:56" s="14" customFormat="1">
      <c r="H30" s="67"/>
      <c r="I30" s="67"/>
      <c r="J30" s="67"/>
    </row>
    <row r="31" spans="1:56" s="14" customFormat="1"/>
    <row r="32" spans="1:56" s="14" customFormat="1"/>
    <row r="33" spans="10:15" s="14" customFormat="1">
      <c r="J33" s="67"/>
    </row>
    <row r="34" spans="10:15" s="14" customFormat="1">
      <c r="M34" s="68"/>
    </row>
    <row r="39" spans="10:15" ht="12.65" hidden="1" customHeight="1">
      <c r="K39" s="13"/>
      <c r="L39" s="24"/>
      <c r="M39" s="24"/>
      <c r="N39" s="24"/>
      <c r="O39" s="24"/>
    </row>
    <row r="40" spans="10:15" ht="12.65" hidden="1" customHeight="1">
      <c r="K40" s="13"/>
      <c r="L40" s="24"/>
      <c r="M40" s="24"/>
      <c r="N40" s="24"/>
      <c r="O40" s="24"/>
    </row>
  </sheetData>
  <mergeCells count="18">
    <mergeCell ref="B19:D19"/>
    <mergeCell ref="B6:B11"/>
    <mergeCell ref="C6:C11"/>
    <mergeCell ref="D6:D11"/>
    <mergeCell ref="H6:O6"/>
    <mergeCell ref="D14:D15"/>
    <mergeCell ref="C14:C15"/>
    <mergeCell ref="F13:F17"/>
    <mergeCell ref="H7:O7"/>
    <mergeCell ref="B18:F18"/>
    <mergeCell ref="H17:K17"/>
    <mergeCell ref="H14:K15"/>
    <mergeCell ref="B3:F3"/>
    <mergeCell ref="D16:D17"/>
    <mergeCell ref="B12:F12"/>
    <mergeCell ref="C16:C17"/>
    <mergeCell ref="E6:E11"/>
    <mergeCell ref="F6:F7"/>
  </mergeCells>
  <pageMargins left="0.7" right="0.7" top="0.75" bottom="0.75" header="0.3" footer="0.3"/>
  <pageSetup orientation="portrait" r:id="rId1"/>
  <headerFooter>
    <oddFooter>&amp;C_x000D_&amp;1#&amp;"Calibri"&amp;10&amp;K000000 OFFICIAL-InternalOnly</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79998168889431442"/>
    <pageSetUpPr autoPageBreaks="0"/>
  </sheetPr>
  <dimension ref="A1:BF47"/>
  <sheetViews>
    <sheetView topLeftCell="A4" zoomScaleNormal="100" workbookViewId="0">
      <selection activeCell="AA11" sqref="AA11"/>
    </sheetView>
  </sheetViews>
  <sheetFormatPr defaultColWidth="0" defaultRowHeight="13.5" zeroHeight="1"/>
  <cols>
    <col min="1" max="1" width="9" customWidth="1"/>
    <col min="2" max="2" width="12.61328125" customWidth="1"/>
    <col min="3" max="3" width="9" customWidth="1"/>
    <col min="4" max="4" width="19.765625" customWidth="1"/>
    <col min="5" max="5" width="25" customWidth="1"/>
    <col min="6" max="6" width="2.4609375" customWidth="1"/>
    <col min="7" max="14" width="15.61328125" customWidth="1"/>
    <col min="15" max="15" width="2.4609375" customWidth="1"/>
    <col min="16" max="23" width="15.61328125" customWidth="1"/>
    <col min="24" max="24" width="2.4609375" customWidth="1"/>
    <col min="25" max="55" width="15.61328125" customWidth="1"/>
    <col min="56" max="58" width="0" hidden="1" customWidth="1"/>
    <col min="59" max="16384" width="9.23046875" hidden="1"/>
  </cols>
  <sheetData>
    <row r="1" spans="1:58" s="2" customFormat="1" ht="12.75" customHeight="1"/>
    <row r="2" spans="1:58" s="2" customFormat="1" ht="18.75" customHeight="1">
      <c r="B2" s="40" t="s">
        <v>346</v>
      </c>
      <c r="C2" s="40"/>
      <c r="D2" s="40"/>
      <c r="E2" s="40"/>
      <c r="F2" s="40"/>
    </row>
    <row r="3" spans="1:58" s="2" customFormat="1" ht="28.5" customHeight="1">
      <c r="B3" s="308" t="s">
        <v>347</v>
      </c>
      <c r="C3" s="308"/>
      <c r="D3" s="308"/>
      <c r="E3" s="308"/>
      <c r="F3" s="308"/>
      <c r="G3" s="308"/>
      <c r="H3" s="308"/>
      <c r="I3" s="39"/>
      <c r="J3" s="39"/>
      <c r="K3" s="39"/>
      <c r="L3" s="39"/>
      <c r="M3" s="39"/>
      <c r="N3" s="39"/>
      <c r="O3" s="39"/>
      <c r="P3" s="39"/>
      <c r="Q3" s="39"/>
      <c r="X3" s="39"/>
    </row>
    <row r="4" spans="1:58" s="2" customFormat="1" ht="12.75" customHeight="1"/>
    <row r="5" spans="1:58" s="14" customFormat="1">
      <c r="G5" s="55"/>
      <c r="P5" s="55"/>
    </row>
    <row r="6" spans="1:58" s="14" customFormat="1"/>
    <row r="7" spans="1:58">
      <c r="A7" s="90"/>
      <c r="B7" s="91" t="s">
        <v>348</v>
      </c>
      <c r="C7" s="90"/>
      <c r="D7" s="90"/>
      <c r="E7" s="90"/>
      <c r="F7" s="90"/>
      <c r="G7" s="90"/>
      <c r="H7" s="90"/>
      <c r="I7" s="90"/>
      <c r="J7" s="90"/>
      <c r="K7" s="90"/>
      <c r="L7" s="90"/>
      <c r="M7" s="417"/>
      <c r="N7" s="417"/>
      <c r="O7" s="417"/>
      <c r="P7" s="417"/>
      <c r="Q7" s="417"/>
      <c r="R7" s="417"/>
      <c r="S7" s="417"/>
      <c r="T7" s="417"/>
      <c r="U7" s="417"/>
      <c r="V7" s="417"/>
      <c r="W7" s="417"/>
      <c r="X7" s="417"/>
      <c r="Y7" s="417"/>
      <c r="Z7" s="417"/>
      <c r="AA7" s="417"/>
      <c r="AB7" s="417"/>
      <c r="AC7" s="417"/>
      <c r="AD7" s="417"/>
      <c r="AE7" s="417"/>
      <c r="AF7" s="417"/>
      <c r="AG7" s="417"/>
      <c r="AH7" s="417"/>
      <c r="AI7" s="417"/>
      <c r="AJ7" s="417"/>
      <c r="AK7" s="417"/>
      <c r="AL7" s="417"/>
      <c r="AM7" s="417"/>
      <c r="AN7" s="417"/>
      <c r="AO7" s="417"/>
      <c r="AP7" s="417"/>
      <c r="AQ7" s="417"/>
      <c r="AR7" s="417"/>
      <c r="AS7" s="417"/>
      <c r="AT7" s="417"/>
      <c r="AU7" s="417"/>
      <c r="AV7" s="417"/>
      <c r="AW7" s="417"/>
      <c r="AX7" s="417"/>
      <c r="AY7" s="417"/>
      <c r="AZ7" s="417"/>
      <c r="BA7" s="417"/>
      <c r="BB7" s="417"/>
      <c r="BC7" s="417"/>
      <c r="BD7" s="417"/>
      <c r="BE7" s="417"/>
      <c r="BF7" s="417"/>
    </row>
    <row r="8" spans="1:58" s="14" customFormat="1"/>
    <row r="9" spans="1:58">
      <c r="A9" s="14"/>
      <c r="B9" s="418" t="s">
        <v>349</v>
      </c>
      <c r="C9" s="422" t="s">
        <v>350</v>
      </c>
      <c r="D9" s="421" t="s">
        <v>88</v>
      </c>
      <c r="E9" s="423"/>
      <c r="F9" s="28"/>
      <c r="G9" s="337" t="s">
        <v>90</v>
      </c>
      <c r="H9" s="338"/>
      <c r="I9" s="338"/>
      <c r="J9" s="338"/>
      <c r="K9" s="338"/>
      <c r="L9" s="338"/>
      <c r="M9" s="338"/>
      <c r="N9" s="339"/>
      <c r="O9" s="136"/>
      <c r="P9" s="230" t="s">
        <v>91</v>
      </c>
      <c r="Q9" s="231"/>
      <c r="R9" s="231"/>
      <c r="S9" s="231"/>
      <c r="T9" s="231"/>
      <c r="U9" s="231"/>
      <c r="V9" s="231"/>
      <c r="W9" s="231"/>
      <c r="X9" s="28"/>
      <c r="Y9" s="231"/>
      <c r="Z9" s="231"/>
      <c r="AA9" s="231"/>
      <c r="AB9" s="231"/>
      <c r="AC9" s="231"/>
      <c r="AD9" s="231"/>
      <c r="AE9" s="231"/>
      <c r="AF9" s="231"/>
      <c r="AG9" s="231"/>
      <c r="AH9" s="231"/>
      <c r="AI9" s="231"/>
      <c r="AJ9" s="231"/>
      <c r="AK9" s="231"/>
      <c r="AL9" s="231"/>
      <c r="AM9" s="231"/>
      <c r="AN9" s="231"/>
      <c r="AO9" s="231"/>
      <c r="AP9" s="231"/>
      <c r="AQ9" s="231"/>
      <c r="AR9" s="231"/>
      <c r="AS9" s="231"/>
      <c r="AT9" s="231"/>
      <c r="AU9" s="231"/>
      <c r="AV9" s="231"/>
      <c r="AW9" s="231"/>
      <c r="AX9" s="231"/>
      <c r="AY9" s="231"/>
      <c r="AZ9" s="231"/>
      <c r="BA9" s="231"/>
      <c r="BB9" s="231"/>
      <c r="BC9" s="232"/>
    </row>
    <row r="10" spans="1:58" ht="12.75" customHeight="1">
      <c r="A10" s="14"/>
      <c r="B10" s="418"/>
      <c r="C10" s="422"/>
      <c r="D10" s="421"/>
      <c r="E10" s="424"/>
      <c r="F10" s="28"/>
      <c r="G10" s="321" t="s">
        <v>92</v>
      </c>
      <c r="H10" s="322"/>
      <c r="I10" s="322"/>
      <c r="J10" s="322"/>
      <c r="K10" s="322"/>
      <c r="L10" s="322"/>
      <c r="M10" s="322"/>
      <c r="N10" s="323"/>
      <c r="O10" s="136"/>
      <c r="P10" s="233" t="s">
        <v>93</v>
      </c>
      <c r="Q10" s="234"/>
      <c r="R10" s="234"/>
      <c r="S10" s="234"/>
      <c r="T10" s="234"/>
      <c r="U10" s="234"/>
      <c r="V10" s="234"/>
      <c r="W10" s="234"/>
      <c r="X10" s="28"/>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5"/>
    </row>
    <row r="11" spans="1:58" ht="25.5" customHeight="1">
      <c r="A11" s="14"/>
      <c r="B11" s="418"/>
      <c r="C11" s="422"/>
      <c r="D11" s="421"/>
      <c r="E11" s="97" t="s">
        <v>94</v>
      </c>
      <c r="F11" s="28"/>
      <c r="G11" s="33" t="s">
        <v>95</v>
      </c>
      <c r="H11" s="33" t="s">
        <v>96</v>
      </c>
      <c r="I11" s="33" t="s">
        <v>97</v>
      </c>
      <c r="J11" s="33" t="s">
        <v>98</v>
      </c>
      <c r="K11" s="33" t="s">
        <v>99</v>
      </c>
      <c r="L11" s="34" t="s">
        <v>100</v>
      </c>
      <c r="M11" s="33" t="s">
        <v>101</v>
      </c>
      <c r="N11" s="33" t="s">
        <v>102</v>
      </c>
      <c r="O11" s="28"/>
      <c r="P11" s="29" t="s">
        <v>103</v>
      </c>
      <c r="Q11" s="29" t="s">
        <v>104</v>
      </c>
      <c r="R11" s="29" t="s">
        <v>105</v>
      </c>
      <c r="S11" s="35" t="s">
        <v>106</v>
      </c>
      <c r="T11" s="29" t="s">
        <v>107</v>
      </c>
      <c r="U11" s="29" t="s">
        <v>108</v>
      </c>
      <c r="V11" s="29" t="s">
        <v>109</v>
      </c>
      <c r="W11" s="29" t="s">
        <v>110</v>
      </c>
      <c r="X11" s="28"/>
      <c r="Y11" s="29" t="s">
        <v>111</v>
      </c>
      <c r="Z11" s="29" t="s">
        <v>112</v>
      </c>
      <c r="AA11" s="266" t="s">
        <v>113</v>
      </c>
      <c r="AB11" s="266" t="s">
        <v>113</v>
      </c>
      <c r="AC11" s="267" t="s">
        <v>114</v>
      </c>
      <c r="AD11" s="265" t="s">
        <v>114</v>
      </c>
      <c r="AE11" s="265" t="s">
        <v>115</v>
      </c>
      <c r="AF11" s="265" t="s">
        <v>115</v>
      </c>
      <c r="AG11" s="265" t="s">
        <v>116</v>
      </c>
      <c r="AH11" s="265" t="s">
        <v>116</v>
      </c>
      <c r="AI11" s="265" t="s">
        <v>117</v>
      </c>
      <c r="AJ11" s="265" t="s">
        <v>117</v>
      </c>
      <c r="AK11" s="265" t="s">
        <v>118</v>
      </c>
      <c r="AL11" s="265" t="s">
        <v>118</v>
      </c>
      <c r="AM11" s="265" t="s">
        <v>119</v>
      </c>
      <c r="AN11" s="265" t="s">
        <v>119</v>
      </c>
      <c r="AO11" s="265" t="s">
        <v>120</v>
      </c>
      <c r="AP11" s="265" t="s">
        <v>120</v>
      </c>
      <c r="AQ11" s="265" t="s">
        <v>121</v>
      </c>
      <c r="AR11" s="265" t="s">
        <v>121</v>
      </c>
      <c r="AS11" s="265" t="s">
        <v>122</v>
      </c>
      <c r="AT11" s="265" t="s">
        <v>122</v>
      </c>
      <c r="AU11" s="265" t="s">
        <v>123</v>
      </c>
      <c r="AV11" s="265" t="s">
        <v>123</v>
      </c>
      <c r="AW11" s="265" t="s">
        <v>124</v>
      </c>
      <c r="AX11" s="265" t="s">
        <v>124</v>
      </c>
      <c r="AY11" s="265" t="s">
        <v>125</v>
      </c>
      <c r="AZ11" s="265" t="s">
        <v>125</v>
      </c>
      <c r="BA11" s="265" t="s">
        <v>126</v>
      </c>
      <c r="BB11" s="265" t="s">
        <v>126</v>
      </c>
      <c r="BC11" s="265" t="s">
        <v>127</v>
      </c>
    </row>
    <row r="12" spans="1:58" ht="25.5" customHeight="1">
      <c r="A12" s="14"/>
      <c r="B12" s="418"/>
      <c r="C12" s="422"/>
      <c r="D12" s="421"/>
      <c r="E12" s="97" t="s">
        <v>94</v>
      </c>
      <c r="F12" s="84"/>
      <c r="G12" s="33" t="s">
        <v>95</v>
      </c>
      <c r="H12" s="33" t="s">
        <v>96</v>
      </c>
      <c r="I12" s="33" t="s">
        <v>97</v>
      </c>
      <c r="J12" s="33" t="s">
        <v>98</v>
      </c>
      <c r="K12" s="33" t="s">
        <v>99</v>
      </c>
      <c r="L12" s="34" t="s">
        <v>100</v>
      </c>
      <c r="M12" s="33" t="s">
        <v>101</v>
      </c>
      <c r="N12" s="33" t="s">
        <v>102</v>
      </c>
      <c r="O12" s="84"/>
      <c r="P12" s="29" t="s">
        <v>103</v>
      </c>
      <c r="Q12" s="29" t="s">
        <v>104</v>
      </c>
      <c r="R12" s="29" t="s">
        <v>105</v>
      </c>
      <c r="S12" s="35" t="s">
        <v>106</v>
      </c>
      <c r="T12" s="29" t="s">
        <v>107</v>
      </c>
      <c r="U12" s="29" t="s">
        <v>108</v>
      </c>
      <c r="V12" s="29" t="s">
        <v>109</v>
      </c>
      <c r="W12" s="29" t="s">
        <v>110</v>
      </c>
      <c r="X12" s="84"/>
      <c r="Y12" s="29" t="s">
        <v>128</v>
      </c>
      <c r="Z12" s="29" t="s">
        <v>129</v>
      </c>
      <c r="AA12" s="29" t="s">
        <v>130</v>
      </c>
      <c r="AB12" s="29" t="s">
        <v>131</v>
      </c>
      <c r="AC12" s="29" t="s">
        <v>132</v>
      </c>
      <c r="AD12" s="29" t="s">
        <v>133</v>
      </c>
      <c r="AE12" s="29" t="s">
        <v>134</v>
      </c>
      <c r="AF12" s="29" t="s">
        <v>135</v>
      </c>
      <c r="AG12" s="29" t="s">
        <v>136</v>
      </c>
      <c r="AH12" s="29" t="s">
        <v>137</v>
      </c>
      <c r="AI12" s="29" t="s">
        <v>138</v>
      </c>
      <c r="AJ12" s="29" t="s">
        <v>139</v>
      </c>
      <c r="AK12" s="29" t="s">
        <v>140</v>
      </c>
      <c r="AL12" s="29" t="s">
        <v>141</v>
      </c>
      <c r="AM12" s="29" t="s">
        <v>142</v>
      </c>
      <c r="AN12" s="29" t="s">
        <v>143</v>
      </c>
      <c r="AO12" s="29" t="s">
        <v>144</v>
      </c>
      <c r="AP12" s="29" t="s">
        <v>145</v>
      </c>
      <c r="AQ12" s="29" t="s">
        <v>146</v>
      </c>
      <c r="AR12" s="29" t="s">
        <v>147</v>
      </c>
      <c r="AS12" s="29" t="s">
        <v>148</v>
      </c>
      <c r="AT12" s="29" t="s">
        <v>149</v>
      </c>
      <c r="AU12" s="29" t="s">
        <v>150</v>
      </c>
      <c r="AV12" s="29" t="s">
        <v>151</v>
      </c>
      <c r="AW12" s="29" t="s">
        <v>152</v>
      </c>
      <c r="AX12" s="29" t="s">
        <v>153</v>
      </c>
      <c r="AY12" s="29" t="s">
        <v>154</v>
      </c>
      <c r="AZ12" s="29" t="s">
        <v>155</v>
      </c>
      <c r="BA12" s="29" t="s">
        <v>156</v>
      </c>
      <c r="BB12" s="29" t="s">
        <v>157</v>
      </c>
      <c r="BC12" s="29" t="s">
        <v>158</v>
      </c>
    </row>
    <row r="13" spans="1:58" ht="15" customHeight="1">
      <c r="A13" s="14"/>
      <c r="B13" s="418"/>
      <c r="C13" s="422"/>
      <c r="D13" s="421"/>
      <c r="E13" s="97" t="s">
        <v>159</v>
      </c>
      <c r="F13" s="28"/>
      <c r="G13" s="31" t="s">
        <v>160</v>
      </c>
      <c r="H13" s="31" t="s">
        <v>161</v>
      </c>
      <c r="I13" s="31" t="s">
        <v>162</v>
      </c>
      <c r="J13" s="31" t="s">
        <v>163</v>
      </c>
      <c r="K13" s="31" t="s">
        <v>164</v>
      </c>
      <c r="L13" s="32" t="s">
        <v>165</v>
      </c>
      <c r="M13" s="31" t="s">
        <v>166</v>
      </c>
      <c r="N13" s="31" t="s">
        <v>167</v>
      </c>
      <c r="O13" s="28"/>
      <c r="P13" s="31" t="s">
        <v>168</v>
      </c>
      <c r="Q13" s="31" t="s">
        <v>169</v>
      </c>
      <c r="R13" s="31" t="s">
        <v>170</v>
      </c>
      <c r="S13" s="36" t="s">
        <v>171</v>
      </c>
      <c r="T13" s="31" t="s">
        <v>172</v>
      </c>
      <c r="U13" s="31" t="s">
        <v>173</v>
      </c>
      <c r="V13" s="31" t="s">
        <v>174</v>
      </c>
      <c r="W13" s="31" t="s">
        <v>175</v>
      </c>
      <c r="X13" s="28"/>
      <c r="Y13" s="31" t="s">
        <v>176</v>
      </c>
      <c r="Z13" s="31" t="s">
        <v>177</v>
      </c>
      <c r="AA13" s="31" t="s">
        <v>178</v>
      </c>
      <c r="AB13" s="31" t="s">
        <v>179</v>
      </c>
      <c r="AC13" s="31" t="s">
        <v>180</v>
      </c>
      <c r="AD13" s="31" t="s">
        <v>181</v>
      </c>
      <c r="AE13" s="31" t="s">
        <v>182</v>
      </c>
      <c r="AF13" s="31" t="s">
        <v>183</v>
      </c>
      <c r="AG13" s="31" t="s">
        <v>184</v>
      </c>
      <c r="AH13" s="31" t="s">
        <v>185</v>
      </c>
      <c r="AI13" s="31" t="s">
        <v>186</v>
      </c>
      <c r="AJ13" s="31" t="s">
        <v>187</v>
      </c>
      <c r="AK13" s="31" t="s">
        <v>188</v>
      </c>
      <c r="AL13" s="31" t="s">
        <v>189</v>
      </c>
      <c r="AM13" s="31" t="s">
        <v>190</v>
      </c>
      <c r="AN13" s="31" t="s">
        <v>191</v>
      </c>
      <c r="AO13" s="31" t="s">
        <v>192</v>
      </c>
      <c r="AP13" s="31" t="s">
        <v>193</v>
      </c>
      <c r="AQ13" s="31" t="s">
        <v>194</v>
      </c>
      <c r="AR13" s="31" t="s">
        <v>195</v>
      </c>
      <c r="AS13" s="31" t="s">
        <v>196</v>
      </c>
      <c r="AT13" s="31" t="s">
        <v>197</v>
      </c>
      <c r="AU13" s="31" t="s">
        <v>198</v>
      </c>
      <c r="AV13" s="31" t="s">
        <v>199</v>
      </c>
      <c r="AW13" s="31" t="s">
        <v>200</v>
      </c>
      <c r="AX13" s="31" t="s">
        <v>201</v>
      </c>
      <c r="AY13" s="31" t="s">
        <v>202</v>
      </c>
      <c r="AZ13" s="31" t="s">
        <v>203</v>
      </c>
      <c r="BA13" s="31" t="s">
        <v>204</v>
      </c>
      <c r="BB13" s="31" t="s">
        <v>205</v>
      </c>
      <c r="BC13" s="31" t="s">
        <v>206</v>
      </c>
    </row>
    <row r="14" spans="1:58" ht="15" customHeight="1">
      <c r="A14" s="14"/>
      <c r="B14" s="418"/>
      <c r="C14" s="422"/>
      <c r="D14" s="421"/>
      <c r="E14" s="98" t="s">
        <v>351</v>
      </c>
      <c r="F14" s="28"/>
      <c r="G14" s="29" t="s">
        <v>208</v>
      </c>
      <c r="H14" s="29" t="s">
        <v>208</v>
      </c>
      <c r="I14" s="29" t="s">
        <v>209</v>
      </c>
      <c r="J14" s="29" t="s">
        <v>209</v>
      </c>
      <c r="K14" s="29" t="s">
        <v>210</v>
      </c>
      <c r="L14" s="30" t="s">
        <v>210</v>
      </c>
      <c r="M14" s="29" t="s">
        <v>211</v>
      </c>
      <c r="N14" s="29" t="s">
        <v>211</v>
      </c>
      <c r="O14" s="28"/>
      <c r="P14" s="29" t="s">
        <v>212</v>
      </c>
      <c r="Q14" s="29" t="s">
        <v>213</v>
      </c>
      <c r="R14" s="29" t="s">
        <v>213</v>
      </c>
      <c r="S14" s="35" t="s">
        <v>214</v>
      </c>
      <c r="T14" s="29" t="s">
        <v>214</v>
      </c>
      <c r="U14" s="29" t="s">
        <v>215</v>
      </c>
      <c r="V14" s="29" t="s">
        <v>215</v>
      </c>
      <c r="W14" s="29" t="s">
        <v>216</v>
      </c>
      <c r="X14" s="28"/>
      <c r="Y14" s="29" t="s">
        <v>216</v>
      </c>
      <c r="Z14" s="29" t="s">
        <v>217</v>
      </c>
      <c r="AA14" s="29" t="s">
        <v>217</v>
      </c>
      <c r="AB14" s="29" t="s">
        <v>217</v>
      </c>
      <c r="AC14" s="180" t="s">
        <v>218</v>
      </c>
      <c r="AD14" s="180" t="s">
        <v>218</v>
      </c>
      <c r="AE14" s="180" t="s">
        <v>218</v>
      </c>
      <c r="AF14" s="180" t="s">
        <v>218</v>
      </c>
      <c r="AG14" s="180" t="s">
        <v>219</v>
      </c>
      <c r="AH14" s="180" t="s">
        <v>219</v>
      </c>
      <c r="AI14" s="180" t="s">
        <v>219</v>
      </c>
      <c r="AJ14" s="180" t="s">
        <v>219</v>
      </c>
      <c r="AK14" s="180" t="s">
        <v>220</v>
      </c>
      <c r="AL14" s="180" t="s">
        <v>220</v>
      </c>
      <c r="AM14" s="180" t="s">
        <v>220</v>
      </c>
      <c r="AN14" s="180" t="s">
        <v>220</v>
      </c>
      <c r="AO14" s="180" t="s">
        <v>221</v>
      </c>
      <c r="AP14" s="180" t="s">
        <v>221</v>
      </c>
      <c r="AQ14" s="180" t="s">
        <v>221</v>
      </c>
      <c r="AR14" s="180" t="s">
        <v>221</v>
      </c>
      <c r="AS14" s="180" t="s">
        <v>222</v>
      </c>
      <c r="AT14" s="180" t="s">
        <v>222</v>
      </c>
      <c r="AU14" s="180" t="s">
        <v>222</v>
      </c>
      <c r="AV14" s="180" t="s">
        <v>222</v>
      </c>
      <c r="AW14" s="180" t="s">
        <v>223</v>
      </c>
      <c r="AX14" s="180" t="s">
        <v>223</v>
      </c>
      <c r="AY14" s="180" t="s">
        <v>223</v>
      </c>
      <c r="AZ14" s="180" t="s">
        <v>223</v>
      </c>
      <c r="BA14" s="180" t="s">
        <v>224</v>
      </c>
      <c r="BB14" s="180" t="s">
        <v>224</v>
      </c>
      <c r="BC14" s="180" t="s">
        <v>224</v>
      </c>
    </row>
    <row r="15" spans="1:58" ht="12.75" customHeight="1">
      <c r="A15" s="14"/>
      <c r="B15" s="314" t="s">
        <v>352</v>
      </c>
      <c r="C15" s="95">
        <v>1</v>
      </c>
      <c r="D15" s="96" t="s">
        <v>226</v>
      </c>
      <c r="E15" s="425"/>
      <c r="F15" s="28"/>
      <c r="G15" s="135">
        <v>1.0949858793281448</v>
      </c>
      <c r="H15" s="135">
        <v>1.0949858793281448</v>
      </c>
      <c r="I15" s="135">
        <v>1.0949858793281448</v>
      </c>
      <c r="J15" s="135">
        <v>1.0949858793281448</v>
      </c>
      <c r="K15" s="135">
        <v>1.0949858793281448</v>
      </c>
      <c r="L15" s="135">
        <v>1.0949858793281448</v>
      </c>
      <c r="M15" s="135">
        <v>1.0834385940745799</v>
      </c>
      <c r="N15" s="135">
        <v>1.0834385940745799</v>
      </c>
      <c r="O15" s="28"/>
      <c r="P15" s="135">
        <v>1.0834385940745799</v>
      </c>
      <c r="Q15" s="135">
        <v>1.0890285431507547</v>
      </c>
      <c r="R15" s="135">
        <v>1.089038749889933</v>
      </c>
      <c r="S15" s="135">
        <v>1.0874483229921645</v>
      </c>
      <c r="T15" s="135">
        <v>1.0875029312038718</v>
      </c>
      <c r="U15" s="135">
        <v>1.08585979877342</v>
      </c>
      <c r="V15" s="135">
        <v>1.085848917745023</v>
      </c>
      <c r="W15" s="217">
        <v>1.0898115402143711</v>
      </c>
      <c r="X15" s="28"/>
      <c r="Y15" s="217">
        <v>1.0897993159170496</v>
      </c>
      <c r="Z15" s="217">
        <v>1.0953226418779949</v>
      </c>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row>
    <row r="16" spans="1:58">
      <c r="A16" s="14"/>
      <c r="B16" s="314"/>
      <c r="C16" s="95">
        <v>2</v>
      </c>
      <c r="D16" s="96" t="s">
        <v>228</v>
      </c>
      <c r="E16" s="425"/>
      <c r="F16" s="28"/>
      <c r="G16" s="135">
        <v>1.0708036775576268</v>
      </c>
      <c r="H16" s="135">
        <v>1.0708036775576268</v>
      </c>
      <c r="I16" s="135">
        <v>1.0708036775576268</v>
      </c>
      <c r="J16" s="135">
        <v>1.0708036775576268</v>
      </c>
      <c r="K16" s="135">
        <v>1.0708036775576268</v>
      </c>
      <c r="L16" s="135">
        <v>1.0708036775576268</v>
      </c>
      <c r="M16" s="135">
        <v>1.0708036775576268</v>
      </c>
      <c r="N16" s="135">
        <v>1.0708036775576268</v>
      </c>
      <c r="O16" s="28"/>
      <c r="P16" s="135">
        <v>1.0708036775576268</v>
      </c>
      <c r="Q16" s="135">
        <v>1.0679783265695075</v>
      </c>
      <c r="R16" s="135">
        <v>1.0679827167619282</v>
      </c>
      <c r="S16" s="135">
        <v>1.0679827167619282</v>
      </c>
      <c r="T16" s="135">
        <v>1.0679932251333426</v>
      </c>
      <c r="U16" s="135">
        <v>1.066763623447796</v>
      </c>
      <c r="V16" s="135">
        <v>1.066742956946414</v>
      </c>
      <c r="W16" s="217">
        <v>1.066742956946414</v>
      </c>
      <c r="X16" s="28"/>
      <c r="Y16" s="217">
        <v>1.0667507410333845</v>
      </c>
      <c r="Z16" s="217">
        <v>1.078333671009992</v>
      </c>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row>
    <row r="17" spans="1:55">
      <c r="A17" s="14"/>
      <c r="B17" s="314"/>
      <c r="C17" s="95">
        <v>3</v>
      </c>
      <c r="D17" s="96" t="s">
        <v>229</v>
      </c>
      <c r="E17" s="425"/>
      <c r="F17" s="28"/>
      <c r="G17" s="135">
        <v>1.0817492877987211</v>
      </c>
      <c r="H17" s="135">
        <v>1.0817492877987211</v>
      </c>
      <c r="I17" s="135">
        <v>1.0817492877987211</v>
      </c>
      <c r="J17" s="135">
        <v>1.0817492877987211</v>
      </c>
      <c r="K17" s="135">
        <v>1.0817492877987211</v>
      </c>
      <c r="L17" s="135">
        <v>1.0817492877987211</v>
      </c>
      <c r="M17" s="135">
        <v>1.0832986726933644</v>
      </c>
      <c r="N17" s="135">
        <v>1.0832986726933644</v>
      </c>
      <c r="O17" s="28"/>
      <c r="P17" s="135">
        <v>1.0832986726933644</v>
      </c>
      <c r="Q17" s="135">
        <v>1.0826949605071026</v>
      </c>
      <c r="R17" s="135">
        <v>1.0827071120076854</v>
      </c>
      <c r="S17" s="135">
        <v>1.0809673614300677</v>
      </c>
      <c r="T17" s="135">
        <v>1.0810097968527648</v>
      </c>
      <c r="U17" s="135">
        <v>1.0808933110074093</v>
      </c>
      <c r="V17" s="135">
        <v>1.0808916214500004</v>
      </c>
      <c r="W17" s="217">
        <v>1.089365904855816</v>
      </c>
      <c r="X17" s="28"/>
      <c r="Y17" s="217">
        <v>1.0893587922042363</v>
      </c>
      <c r="Z17" s="217">
        <v>1.0868009802875453</v>
      </c>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row>
    <row r="18" spans="1:55">
      <c r="A18" s="14"/>
      <c r="B18" s="314"/>
      <c r="C18" s="95">
        <v>4</v>
      </c>
      <c r="D18" s="96" t="s">
        <v>230</v>
      </c>
      <c r="E18" s="425"/>
      <c r="F18" s="28"/>
      <c r="G18" s="135">
        <v>1.0949504131351664</v>
      </c>
      <c r="H18" s="135">
        <v>1.0949504131351664</v>
      </c>
      <c r="I18" s="135">
        <v>1.0949504131351664</v>
      </c>
      <c r="J18" s="135">
        <v>1.0949504131351664</v>
      </c>
      <c r="K18" s="135">
        <v>1.0949504131351664</v>
      </c>
      <c r="L18" s="135">
        <v>1.0949504131351664</v>
      </c>
      <c r="M18" s="135">
        <v>1.1027101049442916</v>
      </c>
      <c r="N18" s="135">
        <v>1.1027101049442916</v>
      </c>
      <c r="O18" s="28"/>
      <c r="P18" s="135">
        <v>1.1027101049442916</v>
      </c>
      <c r="Q18" s="135">
        <v>1.1047382103549057</v>
      </c>
      <c r="R18" s="135">
        <v>1.1047700847377127</v>
      </c>
      <c r="S18" s="135">
        <v>1.1117235831881356</v>
      </c>
      <c r="T18" s="135">
        <v>1.111788242398184</v>
      </c>
      <c r="U18" s="135">
        <v>1.1075253856072571</v>
      </c>
      <c r="V18" s="135">
        <v>1.107449123040477</v>
      </c>
      <c r="W18" s="217">
        <v>1.1161302471517789</v>
      </c>
      <c r="X18" s="28"/>
      <c r="Y18" s="217">
        <v>1.1161511877317911</v>
      </c>
      <c r="Z18" s="217">
        <v>1.115151187731793</v>
      </c>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row>
    <row r="19" spans="1:55">
      <c r="A19" s="14"/>
      <c r="B19" s="314"/>
      <c r="C19" s="95">
        <v>5</v>
      </c>
      <c r="D19" s="96" t="s">
        <v>231</v>
      </c>
      <c r="E19" s="425"/>
      <c r="F19" s="28"/>
      <c r="G19" s="135">
        <v>1.0730548587765876</v>
      </c>
      <c r="H19" s="135">
        <v>1.0730548587765876</v>
      </c>
      <c r="I19" s="135">
        <v>1.0730548587765876</v>
      </c>
      <c r="J19" s="135">
        <v>1.0730548587765876</v>
      </c>
      <c r="K19" s="135">
        <v>1.0730548587765876</v>
      </c>
      <c r="L19" s="135">
        <v>1.0730548587765876</v>
      </c>
      <c r="M19" s="135">
        <v>1.0707055607528237</v>
      </c>
      <c r="N19" s="135">
        <v>1.0707055607528237</v>
      </c>
      <c r="O19" s="28"/>
      <c r="P19" s="135">
        <v>1.0707055607528237</v>
      </c>
      <c r="Q19" s="135">
        <v>1.0707055607528237</v>
      </c>
      <c r="R19" s="135">
        <v>1.0707118844597545</v>
      </c>
      <c r="S19" s="135">
        <v>1.076061726095664</v>
      </c>
      <c r="T19" s="135">
        <v>1.0760783378482837</v>
      </c>
      <c r="U19" s="135">
        <v>1.0760783378482837</v>
      </c>
      <c r="V19" s="135">
        <v>1.0760390106188671</v>
      </c>
      <c r="W19" s="217">
        <v>1.0791575380439684</v>
      </c>
      <c r="X19" s="28"/>
      <c r="Y19" s="217">
        <v>1.079172270915405</v>
      </c>
      <c r="Z19" s="217">
        <v>1.079172270915405</v>
      </c>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row>
    <row r="20" spans="1:55">
      <c r="A20" s="14"/>
      <c r="B20" s="314"/>
      <c r="C20" s="95">
        <v>6</v>
      </c>
      <c r="D20" s="96" t="s">
        <v>232</v>
      </c>
      <c r="E20" s="425"/>
      <c r="F20" s="28"/>
      <c r="G20" s="135">
        <v>1.0817237587088393</v>
      </c>
      <c r="H20" s="135">
        <v>1.0817237587088393</v>
      </c>
      <c r="I20" s="135">
        <v>1.0817237587088393</v>
      </c>
      <c r="J20" s="135">
        <v>1.0817237587088393</v>
      </c>
      <c r="K20" s="135">
        <v>1.0817237587088393</v>
      </c>
      <c r="L20" s="135">
        <v>1.0817237587088393</v>
      </c>
      <c r="M20" s="135">
        <v>1.0767941226979461</v>
      </c>
      <c r="N20" s="135">
        <v>1.0767941226979461</v>
      </c>
      <c r="O20" s="28"/>
      <c r="P20" s="135">
        <v>1.0767941226979461</v>
      </c>
      <c r="Q20" s="135">
        <v>1.0710928235838431</v>
      </c>
      <c r="R20" s="135">
        <v>1.071099196605285</v>
      </c>
      <c r="S20" s="135">
        <v>1.067915659388986</v>
      </c>
      <c r="T20" s="135">
        <v>1.0679299736846177</v>
      </c>
      <c r="U20" s="135">
        <v>1.0675895241245954</v>
      </c>
      <c r="V20" s="135">
        <v>1.0675618007345877</v>
      </c>
      <c r="W20" s="217">
        <v>1.0690508467768913</v>
      </c>
      <c r="X20" s="28"/>
      <c r="Y20" s="217">
        <v>1.0690631433493445</v>
      </c>
      <c r="Z20" s="217">
        <v>1.0741527013810204</v>
      </c>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row>
    <row r="21" spans="1:55">
      <c r="A21" s="14"/>
      <c r="B21" s="314"/>
      <c r="C21" s="95">
        <v>7</v>
      </c>
      <c r="D21" s="96" t="s">
        <v>233</v>
      </c>
      <c r="E21" s="425"/>
      <c r="F21" s="28"/>
      <c r="G21" s="135">
        <v>1.0867587611282226</v>
      </c>
      <c r="H21" s="135">
        <v>1.0867587611282226</v>
      </c>
      <c r="I21" s="135">
        <v>1.0867587611282226</v>
      </c>
      <c r="J21" s="135">
        <v>1.0867587611282226</v>
      </c>
      <c r="K21" s="135">
        <v>1.0867587611282226</v>
      </c>
      <c r="L21" s="135">
        <v>1.0867587611282226</v>
      </c>
      <c r="M21" s="135">
        <v>1.0916466768035786</v>
      </c>
      <c r="N21" s="135">
        <v>1.0916466768035786</v>
      </c>
      <c r="O21" s="28"/>
      <c r="P21" s="135">
        <v>1.0916466768035786</v>
      </c>
      <c r="Q21" s="135">
        <v>1.0916466768035786</v>
      </c>
      <c r="R21" s="135">
        <v>1.0916562803436576</v>
      </c>
      <c r="S21" s="135">
        <v>1.089990558113566</v>
      </c>
      <c r="T21" s="135">
        <v>1.0900260398378245</v>
      </c>
      <c r="U21" s="135">
        <v>1.0817565992005873</v>
      </c>
      <c r="V21" s="135">
        <v>1.0817215490070475</v>
      </c>
      <c r="W21" s="217">
        <v>1.0817215490070475</v>
      </c>
      <c r="X21" s="28"/>
      <c r="Y21" s="217">
        <v>1.0798225080818811</v>
      </c>
      <c r="Z21" s="217">
        <v>1.0731433721937738</v>
      </c>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row>
    <row r="22" spans="1:55">
      <c r="A22" s="14"/>
      <c r="B22" s="314"/>
      <c r="C22" s="95">
        <v>8</v>
      </c>
      <c r="D22" s="96" t="s">
        <v>234</v>
      </c>
      <c r="E22" s="425"/>
      <c r="F22" s="28"/>
      <c r="G22" s="135">
        <v>1.0680311055811802</v>
      </c>
      <c r="H22" s="135">
        <v>1.0680311055811802</v>
      </c>
      <c r="I22" s="135">
        <v>1.0680311055811802</v>
      </c>
      <c r="J22" s="135">
        <v>1.0680311055811802</v>
      </c>
      <c r="K22" s="135">
        <v>1.0680311055811802</v>
      </c>
      <c r="L22" s="135">
        <v>1.0680311055811802</v>
      </c>
      <c r="M22" s="135">
        <v>1.0688564565692973</v>
      </c>
      <c r="N22" s="135">
        <v>1.0688564565692973</v>
      </c>
      <c r="O22" s="28"/>
      <c r="P22" s="135">
        <v>1.0688564565692973</v>
      </c>
      <c r="Q22" s="135">
        <v>1.0688564565692973</v>
      </c>
      <c r="R22" s="135">
        <v>1.0736224158915013</v>
      </c>
      <c r="S22" s="135">
        <v>1.0736224158915013</v>
      </c>
      <c r="T22" s="135">
        <v>1.077406104697348</v>
      </c>
      <c r="U22" s="135">
        <v>1.077406104697348</v>
      </c>
      <c r="V22" s="135">
        <v>1.0752006015161224</v>
      </c>
      <c r="W22" s="217">
        <v>1.0752006015161224</v>
      </c>
      <c r="X22" s="28"/>
      <c r="Y22" s="217">
        <v>1.0749249709912476</v>
      </c>
      <c r="Z22" s="217">
        <v>1.0779185520901606</v>
      </c>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row>
    <row r="23" spans="1:55">
      <c r="A23" s="14"/>
      <c r="B23" s="314"/>
      <c r="C23" s="95">
        <v>9</v>
      </c>
      <c r="D23" s="96" t="s">
        <v>235</v>
      </c>
      <c r="E23" s="425"/>
      <c r="F23" s="28"/>
      <c r="G23" s="135">
        <v>1.080351670843245</v>
      </c>
      <c r="H23" s="135">
        <v>1.080351670843245</v>
      </c>
      <c r="I23" s="135">
        <v>1.080351670843245</v>
      </c>
      <c r="J23" s="135">
        <v>1.080351670843245</v>
      </c>
      <c r="K23" s="135">
        <v>1.080351670843245</v>
      </c>
      <c r="L23" s="135">
        <v>1.080351670843245</v>
      </c>
      <c r="M23" s="135">
        <v>1.0756369005925197</v>
      </c>
      <c r="N23" s="135">
        <v>1.0756369005925197</v>
      </c>
      <c r="O23" s="28"/>
      <c r="P23" s="135">
        <v>1.0756369005925197</v>
      </c>
      <c r="Q23" s="135">
        <v>1.0774114382334907</v>
      </c>
      <c r="R23" s="135">
        <v>1.0774220296989658</v>
      </c>
      <c r="S23" s="135">
        <v>1.0798658355307653</v>
      </c>
      <c r="T23" s="135">
        <v>1.0799176512113269</v>
      </c>
      <c r="U23" s="135">
        <v>1.0786400560561302</v>
      </c>
      <c r="V23" s="135">
        <v>1.0786276808924873</v>
      </c>
      <c r="W23" s="217">
        <v>1.084666546557933</v>
      </c>
      <c r="X23" s="28"/>
      <c r="Y23" s="217">
        <v>1.0846548507061871</v>
      </c>
      <c r="Z23" s="217">
        <v>1.0849180382268648</v>
      </c>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row>
    <row r="24" spans="1:55">
      <c r="A24" s="14"/>
      <c r="B24" s="314"/>
      <c r="C24" s="95">
        <v>10</v>
      </c>
      <c r="D24" s="96" t="s">
        <v>236</v>
      </c>
      <c r="E24" s="425"/>
      <c r="F24" s="28"/>
      <c r="G24" s="135">
        <v>1.0742758754173296</v>
      </c>
      <c r="H24" s="135">
        <v>1.0742758754173296</v>
      </c>
      <c r="I24" s="135">
        <v>1.0742758754173296</v>
      </c>
      <c r="J24" s="135">
        <v>1.0742758754173296</v>
      </c>
      <c r="K24" s="135">
        <v>1.0742758754173296</v>
      </c>
      <c r="L24" s="135">
        <v>1.0742758754173296</v>
      </c>
      <c r="M24" s="135">
        <v>1.0694000273489142</v>
      </c>
      <c r="N24" s="135">
        <v>1.0694000273489142</v>
      </c>
      <c r="O24" s="28"/>
      <c r="P24" s="135">
        <v>1.0694000273489142</v>
      </c>
      <c r="Q24" s="135">
        <v>1.0694000273489142</v>
      </c>
      <c r="R24" s="135">
        <v>1.0694035133458974</v>
      </c>
      <c r="S24" s="135">
        <v>1.0654293985275314</v>
      </c>
      <c r="T24" s="135">
        <v>1.0654306319967486</v>
      </c>
      <c r="U24" s="135">
        <v>1.0654306319967486</v>
      </c>
      <c r="V24" s="135">
        <v>1.0654287528540021</v>
      </c>
      <c r="W24" s="217">
        <v>1.0767909211680142</v>
      </c>
      <c r="X24" s="28"/>
      <c r="Y24" s="217">
        <v>1.0767989059913399</v>
      </c>
      <c r="Z24" s="217">
        <v>1.0767989059913399</v>
      </c>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row>
    <row r="25" spans="1:55">
      <c r="A25" s="14"/>
      <c r="B25" s="314"/>
      <c r="C25" s="95">
        <v>11</v>
      </c>
      <c r="D25" s="96" t="s">
        <v>237</v>
      </c>
      <c r="E25" s="425"/>
      <c r="F25" s="28"/>
      <c r="G25" s="135">
        <v>1.0565426394469863</v>
      </c>
      <c r="H25" s="135">
        <v>1.0565426394469863</v>
      </c>
      <c r="I25" s="135">
        <v>1.0565426394469863</v>
      </c>
      <c r="J25" s="135">
        <v>1.0565426394469863</v>
      </c>
      <c r="K25" s="135">
        <v>1.0565426394469863</v>
      </c>
      <c r="L25" s="135">
        <v>1.0565426394469863</v>
      </c>
      <c r="M25" s="135">
        <v>1.0565426394469863</v>
      </c>
      <c r="N25" s="135">
        <v>1.0565426394469863</v>
      </c>
      <c r="O25" s="28"/>
      <c r="P25" s="135">
        <v>1.0565426394469863</v>
      </c>
      <c r="Q25" s="135">
        <v>1.0623768777468365</v>
      </c>
      <c r="R25" s="135">
        <v>1.0623787320838187</v>
      </c>
      <c r="S25" s="135">
        <v>1.0623787320838187</v>
      </c>
      <c r="T25" s="135">
        <v>1.0623836213497835</v>
      </c>
      <c r="U25" s="135">
        <v>1.0591084594872873</v>
      </c>
      <c r="V25" s="135">
        <v>1.0591076095358136</v>
      </c>
      <c r="W25" s="217">
        <v>1.0591076095358136</v>
      </c>
      <c r="X25" s="28"/>
      <c r="Y25" s="217">
        <v>1.0591075947704607</v>
      </c>
      <c r="Z25" s="217">
        <v>1.0579403483666887</v>
      </c>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row>
    <row r="26" spans="1:55">
      <c r="A26" s="14"/>
      <c r="B26" s="314"/>
      <c r="C26" s="95">
        <v>12</v>
      </c>
      <c r="D26" s="96" t="s">
        <v>238</v>
      </c>
      <c r="E26" s="425"/>
      <c r="F26" s="28"/>
      <c r="G26" s="135">
        <v>1.0956985955193892</v>
      </c>
      <c r="H26" s="135">
        <v>1.0956985955193892</v>
      </c>
      <c r="I26" s="135">
        <v>1.0956985955193892</v>
      </c>
      <c r="J26" s="135">
        <v>1.0956985955193892</v>
      </c>
      <c r="K26" s="135">
        <v>1.0956985955193892</v>
      </c>
      <c r="L26" s="135">
        <v>1.0956985955193892</v>
      </c>
      <c r="M26" s="135">
        <v>1.0864431465467139</v>
      </c>
      <c r="N26" s="135">
        <v>1.0864431465467139</v>
      </c>
      <c r="O26" s="28"/>
      <c r="P26" s="135">
        <v>1.0864431465467139</v>
      </c>
      <c r="Q26" s="135">
        <v>1.0860200708513319</v>
      </c>
      <c r="R26" s="135">
        <v>1.0860375000329994</v>
      </c>
      <c r="S26" s="135">
        <v>1.0921967722355264</v>
      </c>
      <c r="T26" s="135">
        <v>1.0922365269077137</v>
      </c>
      <c r="U26" s="135">
        <v>1.0932719860530218</v>
      </c>
      <c r="V26" s="135">
        <v>1.0932177423775433</v>
      </c>
      <c r="W26" s="217">
        <v>1.097123042698974</v>
      </c>
      <c r="X26" s="28"/>
      <c r="Y26" s="217">
        <v>1.0971291080715717</v>
      </c>
      <c r="Z26" s="217">
        <v>1.0971291080715717</v>
      </c>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row>
    <row r="27" spans="1:55">
      <c r="A27" s="14"/>
      <c r="B27" s="314"/>
      <c r="C27" s="95">
        <v>13</v>
      </c>
      <c r="D27" s="96" t="s">
        <v>239</v>
      </c>
      <c r="E27" s="425"/>
      <c r="F27" s="28"/>
      <c r="G27" s="135">
        <v>1.0883900439389949</v>
      </c>
      <c r="H27" s="135">
        <v>1.0883900439389949</v>
      </c>
      <c r="I27" s="135">
        <v>1.0883900439389949</v>
      </c>
      <c r="J27" s="135">
        <v>1.0883900439389949</v>
      </c>
      <c r="K27" s="135">
        <v>1.0883900439389949</v>
      </c>
      <c r="L27" s="135">
        <v>1.0883900439389949</v>
      </c>
      <c r="M27" s="135">
        <v>1.0979948305226443</v>
      </c>
      <c r="N27" s="135">
        <v>1.0979948305226443</v>
      </c>
      <c r="O27" s="28"/>
      <c r="P27" s="135">
        <v>1.0979948305226443</v>
      </c>
      <c r="Q27" s="135">
        <v>1.0974462547602135</v>
      </c>
      <c r="R27" s="135">
        <v>1.0974718912332098</v>
      </c>
      <c r="S27" s="135">
        <v>1.0982205595017869</v>
      </c>
      <c r="T27" s="135">
        <v>1.0982692248952142</v>
      </c>
      <c r="U27" s="135">
        <v>1.0992149951515648</v>
      </c>
      <c r="V27" s="135">
        <v>1.099143943244675</v>
      </c>
      <c r="W27" s="217">
        <v>1.1054630618610095</v>
      </c>
      <c r="X27" s="28"/>
      <c r="Y27" s="217">
        <v>1.1054853059596441</v>
      </c>
      <c r="Z27" s="217">
        <v>1.1056466981153272</v>
      </c>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row>
    <row r="28" spans="1:55">
      <c r="A28" s="14"/>
      <c r="B28" s="314"/>
      <c r="C28" s="95">
        <v>14</v>
      </c>
      <c r="D28" s="96" t="s">
        <v>240</v>
      </c>
      <c r="E28" s="425"/>
      <c r="F28" s="28"/>
      <c r="G28" s="135">
        <v>1.088775515935106</v>
      </c>
      <c r="H28" s="135">
        <v>1.088775515935106</v>
      </c>
      <c r="I28" s="135">
        <v>1.088775515935106</v>
      </c>
      <c r="J28" s="135">
        <v>1.088775515935106</v>
      </c>
      <c r="K28" s="135">
        <v>1.088775515935106</v>
      </c>
      <c r="L28" s="135">
        <v>1.088775515935106</v>
      </c>
      <c r="M28" s="135">
        <v>1.092418300179536</v>
      </c>
      <c r="N28" s="135">
        <v>1.092418300179536</v>
      </c>
      <c r="O28" s="28"/>
      <c r="P28" s="135">
        <v>1.092418300179536</v>
      </c>
      <c r="Q28" s="135">
        <v>1.092418300179536</v>
      </c>
      <c r="R28" s="135">
        <v>1.0872876840112828</v>
      </c>
      <c r="S28" s="135">
        <v>1.0872876840112828</v>
      </c>
      <c r="T28" s="135">
        <v>1.0964643498830797</v>
      </c>
      <c r="U28" s="135">
        <v>1.0964643498830797</v>
      </c>
      <c r="V28" s="135">
        <v>1.1033124404987553</v>
      </c>
      <c r="W28" s="217">
        <v>1.1033124404987553</v>
      </c>
      <c r="X28" s="28"/>
      <c r="Y28" s="217">
        <v>1.0979205270104186</v>
      </c>
      <c r="Z28" s="217">
        <v>1.0979205270104186</v>
      </c>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row>
    <row r="29" spans="1:55">
      <c r="A29" s="14"/>
      <c r="B29" s="419" t="s">
        <v>353</v>
      </c>
      <c r="C29" s="95">
        <v>1</v>
      </c>
      <c r="D29" s="96" t="s">
        <v>226</v>
      </c>
      <c r="E29" s="425"/>
      <c r="F29" s="28"/>
      <c r="G29" s="135">
        <v>1.0929819558782343</v>
      </c>
      <c r="H29" s="135">
        <v>1.0929819558782343</v>
      </c>
      <c r="I29" s="135">
        <v>1.0929819558782343</v>
      </c>
      <c r="J29" s="135">
        <v>1.0929819558782343</v>
      </c>
      <c r="K29" s="135">
        <v>1.0929819558782343</v>
      </c>
      <c r="L29" s="135">
        <v>1.0929819558782343</v>
      </c>
      <c r="M29" s="135">
        <v>1.0814814628367599</v>
      </c>
      <c r="N29" s="135">
        <v>1.0814814628367599</v>
      </c>
      <c r="O29" s="28"/>
      <c r="P29" s="135">
        <v>1.0814814628367599</v>
      </c>
      <c r="Q29" s="135">
        <v>1.0862979473417027</v>
      </c>
      <c r="R29" s="135">
        <v>1.086176033127406</v>
      </c>
      <c r="S29" s="135">
        <v>1.0849110833782238</v>
      </c>
      <c r="T29" s="135">
        <v>1.0848508233828325</v>
      </c>
      <c r="U29" s="135">
        <v>1.0833441013572565</v>
      </c>
      <c r="V29" s="135">
        <v>1.0833575087965104</v>
      </c>
      <c r="W29" s="217">
        <v>1.0871075085797932</v>
      </c>
      <c r="X29" s="28"/>
      <c r="Y29" s="217">
        <v>1.0875196228946538</v>
      </c>
      <c r="Z29" s="217">
        <v>1.0926205423862632</v>
      </c>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row>
    <row r="30" spans="1:55">
      <c r="A30" s="14"/>
      <c r="B30" s="419"/>
      <c r="C30" s="95">
        <v>2</v>
      </c>
      <c r="D30" s="96" t="s">
        <v>228</v>
      </c>
      <c r="E30" s="425"/>
      <c r="F30" s="28"/>
      <c r="G30" s="135">
        <v>1.0702269441411798</v>
      </c>
      <c r="H30" s="135">
        <v>1.0702269441411798</v>
      </c>
      <c r="I30" s="135">
        <v>1.0702269441411798</v>
      </c>
      <c r="J30" s="135">
        <v>1.0702269441411798</v>
      </c>
      <c r="K30" s="135">
        <v>1.0702269441411798</v>
      </c>
      <c r="L30" s="135">
        <v>1.0702269441411798</v>
      </c>
      <c r="M30" s="135">
        <v>1.0702269441411798</v>
      </c>
      <c r="N30" s="135">
        <v>1.0702269441411798</v>
      </c>
      <c r="O30" s="28"/>
      <c r="P30" s="135">
        <v>1.0702269441411798</v>
      </c>
      <c r="Q30" s="135">
        <v>1.0673651173302494</v>
      </c>
      <c r="R30" s="135">
        <v>1.0673385915884153</v>
      </c>
      <c r="S30" s="135">
        <v>1.0673385915884153</v>
      </c>
      <c r="T30" s="135">
        <v>1.0673244213509145</v>
      </c>
      <c r="U30" s="135">
        <v>1.0661481805009931</v>
      </c>
      <c r="V30" s="135">
        <v>1.066131162322463</v>
      </c>
      <c r="W30" s="217">
        <v>1.066131162322463</v>
      </c>
      <c r="X30" s="28"/>
      <c r="Y30" s="217">
        <v>1.0662425676655396</v>
      </c>
      <c r="Z30" s="217">
        <v>1.0775421607272568</v>
      </c>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row>
    <row r="31" spans="1:55">
      <c r="A31" s="14"/>
      <c r="B31" s="419"/>
      <c r="C31" s="95">
        <v>3</v>
      </c>
      <c r="D31" s="96" t="s">
        <v>229</v>
      </c>
      <c r="E31" s="425"/>
      <c r="F31" s="28"/>
      <c r="G31" s="135">
        <v>1.0794702750020808</v>
      </c>
      <c r="H31" s="135">
        <v>1.0794702750020808</v>
      </c>
      <c r="I31" s="135">
        <v>1.0794702750020808</v>
      </c>
      <c r="J31" s="135">
        <v>1.0794702750020808</v>
      </c>
      <c r="K31" s="135">
        <v>1.0794702750020808</v>
      </c>
      <c r="L31" s="135">
        <v>1.0794702750020808</v>
      </c>
      <c r="M31" s="135">
        <v>1.0806862799422217</v>
      </c>
      <c r="N31" s="135">
        <v>1.0806862799422217</v>
      </c>
      <c r="O31" s="28"/>
      <c r="P31" s="135">
        <v>1.0806862799422217</v>
      </c>
      <c r="Q31" s="135">
        <v>1.0792718084943291</v>
      </c>
      <c r="R31" s="135">
        <v>1.0791302963588514</v>
      </c>
      <c r="S31" s="135">
        <v>1.0775445345864723</v>
      </c>
      <c r="T31" s="135">
        <v>1.0774334280571309</v>
      </c>
      <c r="U31" s="135">
        <v>1.0775463030038692</v>
      </c>
      <c r="V31" s="135">
        <v>1.077576334849796</v>
      </c>
      <c r="W31" s="217">
        <v>1.0855292496768039</v>
      </c>
      <c r="X31" s="28"/>
      <c r="Y31" s="217">
        <v>1.0860808871539669</v>
      </c>
      <c r="Z31" s="217">
        <v>1.0840130979488212</v>
      </c>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row>
    <row r="32" spans="1:55">
      <c r="A32" s="14"/>
      <c r="B32" s="419"/>
      <c r="C32" s="95">
        <v>4</v>
      </c>
      <c r="D32" s="96" t="s">
        <v>230</v>
      </c>
      <c r="E32" s="425"/>
      <c r="F32" s="28"/>
      <c r="G32" s="135">
        <v>1.0918650447973948</v>
      </c>
      <c r="H32" s="135">
        <v>1.0918650447973948</v>
      </c>
      <c r="I32" s="135">
        <v>1.0918650447973948</v>
      </c>
      <c r="J32" s="135">
        <v>1.0918650447973948</v>
      </c>
      <c r="K32" s="135">
        <v>1.0918650447973948</v>
      </c>
      <c r="L32" s="135">
        <v>1.0918650447973948</v>
      </c>
      <c r="M32" s="135">
        <v>1.0992619858752828</v>
      </c>
      <c r="N32" s="135">
        <v>1.0992619858752828</v>
      </c>
      <c r="O32" s="28"/>
      <c r="P32" s="135">
        <v>1.0992619858752828</v>
      </c>
      <c r="Q32" s="135">
        <v>1.101077853329788</v>
      </c>
      <c r="R32" s="135">
        <v>1.100933384402605</v>
      </c>
      <c r="S32" s="135">
        <v>1.1074675182084446</v>
      </c>
      <c r="T32" s="135">
        <v>1.1073255443478454</v>
      </c>
      <c r="U32" s="135">
        <v>1.1033488660249229</v>
      </c>
      <c r="V32" s="135">
        <v>1.1032925725217808</v>
      </c>
      <c r="W32" s="217">
        <v>1.1113656241596015</v>
      </c>
      <c r="X32" s="28"/>
      <c r="Y32" s="217">
        <v>1.1120558947886601</v>
      </c>
      <c r="Z32" s="217">
        <v>1.1110558947886542</v>
      </c>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row>
    <row r="33" spans="1:55">
      <c r="A33" s="14"/>
      <c r="B33" s="419"/>
      <c r="C33" s="95">
        <v>5</v>
      </c>
      <c r="D33" s="96" t="s">
        <v>231</v>
      </c>
      <c r="E33" s="425"/>
      <c r="F33" s="28"/>
      <c r="G33" s="135">
        <v>1.0718136626355232</v>
      </c>
      <c r="H33" s="135">
        <v>1.0718136626355232</v>
      </c>
      <c r="I33" s="135">
        <v>1.0718136626355232</v>
      </c>
      <c r="J33" s="135">
        <v>1.0718136626355232</v>
      </c>
      <c r="K33" s="135">
        <v>1.0718136626355232</v>
      </c>
      <c r="L33" s="135">
        <v>1.0718136626355232</v>
      </c>
      <c r="M33" s="135">
        <v>1.0695373162573705</v>
      </c>
      <c r="N33" s="135">
        <v>1.0695373162573705</v>
      </c>
      <c r="O33" s="28"/>
      <c r="P33" s="135">
        <v>1.0695373162573705</v>
      </c>
      <c r="Q33" s="135">
        <v>1.0695373162573705</v>
      </c>
      <c r="R33" s="135">
        <v>1.0694935607140168</v>
      </c>
      <c r="S33" s="135">
        <v>1.0747661653287264</v>
      </c>
      <c r="T33" s="135">
        <v>1.0747338083640094</v>
      </c>
      <c r="U33" s="135">
        <v>1.0747338083640094</v>
      </c>
      <c r="V33" s="135">
        <v>1.0747036109078327</v>
      </c>
      <c r="W33" s="217">
        <v>1.0777990015449401</v>
      </c>
      <c r="X33" s="28"/>
      <c r="Y33" s="217">
        <v>1.0780368506036861</v>
      </c>
      <c r="Z33" s="217">
        <v>1.0780368506036861</v>
      </c>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row>
    <row r="34" spans="1:55">
      <c r="A34" s="14"/>
      <c r="B34" s="419"/>
      <c r="C34" s="95">
        <v>6</v>
      </c>
      <c r="D34" s="96" t="s">
        <v>232</v>
      </c>
      <c r="E34" s="425"/>
      <c r="F34" s="28"/>
      <c r="G34" s="135">
        <v>1.0795324874413401</v>
      </c>
      <c r="H34" s="135">
        <v>1.0795324874413401</v>
      </c>
      <c r="I34" s="135">
        <v>1.0795324874413401</v>
      </c>
      <c r="J34" s="135">
        <v>1.0795324874413401</v>
      </c>
      <c r="K34" s="135">
        <v>1.0795324874413401</v>
      </c>
      <c r="L34" s="135">
        <v>1.0795324874413401</v>
      </c>
      <c r="M34" s="135">
        <v>1.0752001682715286</v>
      </c>
      <c r="N34" s="135">
        <v>1.0752001682715286</v>
      </c>
      <c r="O34" s="28"/>
      <c r="P34" s="135">
        <v>1.0752001682715286</v>
      </c>
      <c r="Q34" s="135">
        <v>1.0700483553578828</v>
      </c>
      <c r="R34" s="135">
        <v>1.0700092036052256</v>
      </c>
      <c r="S34" s="135">
        <v>1.0670771715792171</v>
      </c>
      <c r="T34" s="135">
        <v>1.0670602529065194</v>
      </c>
      <c r="U34" s="135">
        <v>1.0665768999235643</v>
      </c>
      <c r="V34" s="135">
        <v>1.0665558930269585</v>
      </c>
      <c r="W34" s="217">
        <v>1.0679382624056522</v>
      </c>
      <c r="X34" s="28"/>
      <c r="Y34" s="217">
        <v>1.0681374159339239</v>
      </c>
      <c r="Z34" s="217">
        <v>1.0730204445512042</v>
      </c>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row>
    <row r="35" spans="1:55">
      <c r="A35" s="14"/>
      <c r="B35" s="419"/>
      <c r="C35" s="95">
        <v>7</v>
      </c>
      <c r="D35" s="96" t="s">
        <v>233</v>
      </c>
      <c r="E35" s="425"/>
      <c r="F35" s="28"/>
      <c r="G35" s="135">
        <v>1.085452733436888</v>
      </c>
      <c r="H35" s="135">
        <v>1.085452733436888</v>
      </c>
      <c r="I35" s="135">
        <v>1.085452733436888</v>
      </c>
      <c r="J35" s="135">
        <v>1.085452733436888</v>
      </c>
      <c r="K35" s="135">
        <v>1.085452733436888</v>
      </c>
      <c r="L35" s="135">
        <v>1.085452733436888</v>
      </c>
      <c r="M35" s="135">
        <v>1.090168180084981</v>
      </c>
      <c r="N35" s="135">
        <v>1.090168180084981</v>
      </c>
      <c r="O35" s="28"/>
      <c r="P35" s="135">
        <v>1.090168180084981</v>
      </c>
      <c r="Q35" s="135">
        <v>1.090168180084981</v>
      </c>
      <c r="R35" s="135">
        <v>1.0901114729358925</v>
      </c>
      <c r="S35" s="135">
        <v>1.0877931386948556</v>
      </c>
      <c r="T35" s="135">
        <v>1.0877232184882555</v>
      </c>
      <c r="U35" s="135">
        <v>1.0801287256807237</v>
      </c>
      <c r="V35" s="135">
        <v>1.0801039085948869</v>
      </c>
      <c r="W35" s="217">
        <v>1.0801039085948869</v>
      </c>
      <c r="X35" s="28"/>
      <c r="Y35" s="217">
        <v>1.0786080527638926</v>
      </c>
      <c r="Z35" s="217">
        <v>1.072598750390197</v>
      </c>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row>
    <row r="36" spans="1:55">
      <c r="A36" s="14"/>
      <c r="B36" s="419"/>
      <c r="C36" s="95">
        <v>8</v>
      </c>
      <c r="D36" s="96" t="s">
        <v>234</v>
      </c>
      <c r="E36" s="425"/>
      <c r="F36" s="28"/>
      <c r="G36" s="135">
        <v>1.0674066698772735</v>
      </c>
      <c r="H36" s="135">
        <v>1.0674066698772735</v>
      </c>
      <c r="I36" s="135">
        <v>1.0674066698772735</v>
      </c>
      <c r="J36" s="135">
        <v>1.0674066698772735</v>
      </c>
      <c r="K36" s="135">
        <v>1.0674066698772735</v>
      </c>
      <c r="L36" s="135">
        <v>1.0674066698772735</v>
      </c>
      <c r="M36" s="135">
        <v>1.0682684966881959</v>
      </c>
      <c r="N36" s="135">
        <v>1.0682684966881959</v>
      </c>
      <c r="O36" s="28"/>
      <c r="P36" s="135">
        <v>1.0682684966881959</v>
      </c>
      <c r="Q36" s="135">
        <v>1.0682684966881959</v>
      </c>
      <c r="R36" s="135">
        <v>1.0726239973978122</v>
      </c>
      <c r="S36" s="135">
        <v>1.0726239973978122</v>
      </c>
      <c r="T36" s="135">
        <v>1.0761993198070865</v>
      </c>
      <c r="U36" s="135">
        <v>1.0761993198070865</v>
      </c>
      <c r="V36" s="135">
        <v>1.0742638006468059</v>
      </c>
      <c r="W36" s="217">
        <v>1.0742638006468059</v>
      </c>
      <c r="X36" s="28"/>
      <c r="Y36" s="217">
        <v>1.0740059429428332</v>
      </c>
      <c r="Z36" s="217">
        <v>1.0771855422693835</v>
      </c>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row>
    <row r="37" spans="1:55">
      <c r="A37" s="14"/>
      <c r="B37" s="419"/>
      <c r="C37" s="95">
        <v>9</v>
      </c>
      <c r="D37" s="96" t="s">
        <v>235</v>
      </c>
      <c r="E37" s="425"/>
      <c r="F37" s="28"/>
      <c r="G37" s="135">
        <v>1.0774654762193439</v>
      </c>
      <c r="H37" s="135">
        <v>1.0774654762193439</v>
      </c>
      <c r="I37" s="135">
        <v>1.0774654762193439</v>
      </c>
      <c r="J37" s="135">
        <v>1.0774654762193439</v>
      </c>
      <c r="K37" s="135">
        <v>1.0774654762193439</v>
      </c>
      <c r="L37" s="135">
        <v>1.0774654762193439</v>
      </c>
      <c r="M37" s="135">
        <v>1.0738360384983456</v>
      </c>
      <c r="N37" s="135">
        <v>1.0738360384983456</v>
      </c>
      <c r="O37" s="28"/>
      <c r="P37" s="135">
        <v>1.0738360384983456</v>
      </c>
      <c r="Q37" s="135">
        <v>1.0749970312119093</v>
      </c>
      <c r="R37" s="135">
        <v>1.0748937452388276</v>
      </c>
      <c r="S37" s="135">
        <v>1.0772508512545704</v>
      </c>
      <c r="T37" s="135">
        <v>1.0771808652862276</v>
      </c>
      <c r="U37" s="135">
        <v>1.0761698787013338</v>
      </c>
      <c r="V37" s="135">
        <v>1.0761805902669486</v>
      </c>
      <c r="W37" s="217">
        <v>1.0817884939635833</v>
      </c>
      <c r="X37" s="28"/>
      <c r="Y37" s="217">
        <v>1.082218500772562</v>
      </c>
      <c r="Z37" s="217">
        <v>1.0824611748875825</v>
      </c>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row>
    <row r="38" spans="1:55">
      <c r="A38" s="14"/>
      <c r="B38" s="419"/>
      <c r="C38" s="95">
        <v>10</v>
      </c>
      <c r="D38" s="96" t="s">
        <v>236</v>
      </c>
      <c r="E38" s="425"/>
      <c r="F38" s="28"/>
      <c r="G38" s="135">
        <v>1.0733996094318452</v>
      </c>
      <c r="H38" s="135">
        <v>1.0733996094318452</v>
      </c>
      <c r="I38" s="135">
        <v>1.0733996094318452</v>
      </c>
      <c r="J38" s="135">
        <v>1.0733996094318452</v>
      </c>
      <c r="K38" s="135">
        <v>1.0733996094318452</v>
      </c>
      <c r="L38" s="135">
        <v>1.0733996094318452</v>
      </c>
      <c r="M38" s="135">
        <v>1.0689063256170588</v>
      </c>
      <c r="N38" s="135">
        <v>1.0689063256170588</v>
      </c>
      <c r="O38" s="28"/>
      <c r="P38" s="135">
        <v>1.0689063256170588</v>
      </c>
      <c r="Q38" s="135">
        <v>1.0689063256170588</v>
      </c>
      <c r="R38" s="135">
        <v>1.0688855498479561</v>
      </c>
      <c r="S38" s="135">
        <v>1.0655429324585941</v>
      </c>
      <c r="T38" s="135">
        <v>1.0655481946707537</v>
      </c>
      <c r="U38" s="135">
        <v>1.0655481946707537</v>
      </c>
      <c r="V38" s="135">
        <v>1.0655449219615913</v>
      </c>
      <c r="W38" s="217">
        <v>1.0768242907521903</v>
      </c>
      <c r="X38" s="28"/>
      <c r="Y38" s="217">
        <v>1.0768458314398932</v>
      </c>
      <c r="Z38" s="217">
        <v>1.0768458314398932</v>
      </c>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row>
    <row r="39" spans="1:55">
      <c r="A39" s="14"/>
      <c r="B39" s="419"/>
      <c r="C39" s="95">
        <v>11</v>
      </c>
      <c r="D39" s="96" t="s">
        <v>237</v>
      </c>
      <c r="E39" s="425"/>
      <c r="F39" s="28"/>
      <c r="G39" s="135">
        <v>1.0564421023082484</v>
      </c>
      <c r="H39" s="135">
        <v>1.0564421023082484</v>
      </c>
      <c r="I39" s="135">
        <v>1.0564421023082484</v>
      </c>
      <c r="J39" s="135">
        <v>1.0564421023082484</v>
      </c>
      <c r="K39" s="135">
        <v>1.0564421023082484</v>
      </c>
      <c r="L39" s="135">
        <v>1.0564421023082484</v>
      </c>
      <c r="M39" s="135">
        <v>1.0564421023082484</v>
      </c>
      <c r="N39" s="135">
        <v>1.0564421023082484</v>
      </c>
      <c r="O39" s="28"/>
      <c r="P39" s="135">
        <v>1.0564421023082484</v>
      </c>
      <c r="Q39" s="135">
        <v>1.0623041562481781</v>
      </c>
      <c r="R39" s="135">
        <v>1.0622972759370308</v>
      </c>
      <c r="S39" s="135">
        <v>1.0622972759370308</v>
      </c>
      <c r="T39" s="135">
        <v>1.0622948436434854</v>
      </c>
      <c r="U39" s="135">
        <v>1.0590791996550259</v>
      </c>
      <c r="V39" s="135">
        <v>1.0590774473782516</v>
      </c>
      <c r="W39" s="217">
        <v>1.0590774473782516</v>
      </c>
      <c r="X39" s="28"/>
      <c r="Y39" s="217">
        <v>1.0590817159535859</v>
      </c>
      <c r="Z39" s="217">
        <v>1.0580990615808532</v>
      </c>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row>
    <row r="40" spans="1:55">
      <c r="A40" s="14"/>
      <c r="B40" s="419"/>
      <c r="C40" s="95">
        <v>12</v>
      </c>
      <c r="D40" s="96" t="s">
        <v>238</v>
      </c>
      <c r="E40" s="425"/>
      <c r="F40" s="28"/>
      <c r="G40" s="135">
        <v>1.093046755459234</v>
      </c>
      <c r="H40" s="135">
        <v>1.093046755459234</v>
      </c>
      <c r="I40" s="135">
        <v>1.093046755459234</v>
      </c>
      <c r="J40" s="135">
        <v>1.093046755459234</v>
      </c>
      <c r="K40" s="135">
        <v>1.093046755459234</v>
      </c>
      <c r="L40" s="135">
        <v>1.093046755459234</v>
      </c>
      <c r="M40" s="135">
        <v>1.0844223757094351</v>
      </c>
      <c r="N40" s="135">
        <v>1.0844223757094351</v>
      </c>
      <c r="O40" s="28"/>
      <c r="P40" s="135">
        <v>1.0844223757094351</v>
      </c>
      <c r="Q40" s="135">
        <v>1.0840810256610449</v>
      </c>
      <c r="R40" s="135">
        <v>1.0840014833163434</v>
      </c>
      <c r="S40" s="135">
        <v>1.089729151712139</v>
      </c>
      <c r="T40" s="135">
        <v>1.0896568330775738</v>
      </c>
      <c r="U40" s="135">
        <v>1.0908901430158633</v>
      </c>
      <c r="V40" s="135">
        <v>1.090853813393611</v>
      </c>
      <c r="W40" s="217">
        <v>1.0943597840369708</v>
      </c>
      <c r="X40" s="28"/>
      <c r="Y40" s="217">
        <v>1.0947827985026726</v>
      </c>
      <c r="Z40" s="217">
        <v>1.0947827985026726</v>
      </c>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row>
    <row r="41" spans="1:55">
      <c r="A41" s="14"/>
      <c r="B41" s="419"/>
      <c r="C41" s="95">
        <v>13</v>
      </c>
      <c r="D41" s="96" t="s">
        <v>239</v>
      </c>
      <c r="E41" s="425"/>
      <c r="F41" s="28"/>
      <c r="G41" s="135">
        <v>1.0858319620011085</v>
      </c>
      <c r="H41" s="135">
        <v>1.0858319620011085</v>
      </c>
      <c r="I41" s="135">
        <v>1.0858319620011085</v>
      </c>
      <c r="J41" s="135">
        <v>1.0858319620011085</v>
      </c>
      <c r="K41" s="135">
        <v>1.0858319620011085</v>
      </c>
      <c r="L41" s="135">
        <v>1.0858319620011085</v>
      </c>
      <c r="M41" s="135">
        <v>1.094694427799904</v>
      </c>
      <c r="N41" s="135">
        <v>1.094694427799904</v>
      </c>
      <c r="O41" s="28"/>
      <c r="P41" s="135">
        <v>1.094694427799904</v>
      </c>
      <c r="Q41" s="135">
        <v>1.0944636969101207</v>
      </c>
      <c r="R41" s="135">
        <v>1.0943447054059863</v>
      </c>
      <c r="S41" s="135">
        <v>1.0949350854172193</v>
      </c>
      <c r="T41" s="135">
        <v>1.0948303212449852</v>
      </c>
      <c r="U41" s="135">
        <v>1.095790721417468</v>
      </c>
      <c r="V41" s="135">
        <v>1.0957378979020587</v>
      </c>
      <c r="W41" s="217">
        <v>1.1017640335058234</v>
      </c>
      <c r="X41" s="28"/>
      <c r="Y41" s="217">
        <v>1.1023213441864601</v>
      </c>
      <c r="Z41" s="217">
        <v>1.1024439181168273</v>
      </c>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row>
    <row r="42" spans="1:55">
      <c r="A42" s="14"/>
      <c r="B42" s="420"/>
      <c r="C42" s="95">
        <v>14</v>
      </c>
      <c r="D42" s="96" t="s">
        <v>240</v>
      </c>
      <c r="E42" s="425"/>
      <c r="F42" s="28"/>
      <c r="G42" s="135">
        <v>1.0890162916795407</v>
      </c>
      <c r="H42" s="135">
        <v>1.0890162916795407</v>
      </c>
      <c r="I42" s="135">
        <v>1.0890162916795407</v>
      </c>
      <c r="J42" s="135">
        <v>1.0890162916795407</v>
      </c>
      <c r="K42" s="135">
        <v>1.0890162916795407</v>
      </c>
      <c r="L42" s="135">
        <v>1.0890162916795407</v>
      </c>
      <c r="M42" s="135">
        <v>1.0929376143819718</v>
      </c>
      <c r="N42" s="135">
        <v>1.0929376143819718</v>
      </c>
      <c r="O42" s="28"/>
      <c r="P42" s="135">
        <v>1.0929376143819718</v>
      </c>
      <c r="Q42" s="135">
        <v>1.0929376143819718</v>
      </c>
      <c r="R42" s="135">
        <v>1.088056236726862</v>
      </c>
      <c r="S42" s="135">
        <v>1.088056236726862</v>
      </c>
      <c r="T42" s="135">
        <v>1.0976703486960437</v>
      </c>
      <c r="U42" s="135">
        <v>1.0976703486960437</v>
      </c>
      <c r="V42" s="135">
        <v>1.1045464548906672</v>
      </c>
      <c r="W42" s="217">
        <v>1.1045464548906672</v>
      </c>
      <c r="X42" s="28"/>
      <c r="Y42" s="217">
        <v>1.0986775393293593</v>
      </c>
      <c r="Z42" s="217">
        <v>1.0986775393293593</v>
      </c>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row>
    <row r="43" spans="1:55" s="14" customFormat="1">
      <c r="B43" s="89"/>
      <c r="C43" s="92"/>
      <c r="D43" s="93"/>
      <c r="E43" s="94"/>
    </row>
    <row r="44" spans="1:55" s="14" customFormat="1">
      <c r="B44" s="89"/>
      <c r="C44" s="92"/>
      <c r="D44" s="93"/>
      <c r="E44" s="94"/>
    </row>
    <row r="45" spans="1:55" s="14" customFormat="1"/>
    <row r="46" spans="1:55" s="14" customFormat="1">
      <c r="B46" s="99"/>
    </row>
    <row r="47" spans="1:55" s="14" customFormat="1" hidden="1">
      <c r="B47" s="99"/>
    </row>
  </sheetData>
  <mergeCells count="18">
    <mergeCell ref="AC7:AH7"/>
    <mergeCell ref="AI7:AN7"/>
    <mergeCell ref="AO7:AT7"/>
    <mergeCell ref="AU7:AZ7"/>
    <mergeCell ref="BA7:BF7"/>
    <mergeCell ref="B15:B28"/>
    <mergeCell ref="B29:B42"/>
    <mergeCell ref="D9:D14"/>
    <mergeCell ref="C9:C14"/>
    <mergeCell ref="E9:E10"/>
    <mergeCell ref="E15:E42"/>
    <mergeCell ref="R7:V7"/>
    <mergeCell ref="W7:AB7"/>
    <mergeCell ref="G9:N9"/>
    <mergeCell ref="G10:N10"/>
    <mergeCell ref="B3:H3"/>
    <mergeCell ref="M7:Q7"/>
    <mergeCell ref="B9:B14"/>
  </mergeCells>
  <pageMargins left="0.7" right="0.7" top="0.75" bottom="0.75" header="0.3" footer="0.3"/>
  <pageSetup orientation="portrait" r:id="rId1"/>
  <headerFooter>
    <oddFooter>&amp;C_x000D_&amp;1#&amp;"Calibri"&amp;10&amp;K000000 OFFICIAL-InternalOnly</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79998168889431442"/>
    <pageSetUpPr autoPageBreaks="0" fitToPage="1"/>
  </sheetPr>
  <dimension ref="A1:BD27"/>
  <sheetViews>
    <sheetView topLeftCell="AR1" zoomScaleNormal="100" workbookViewId="0">
      <selection activeCell="BA19" sqref="BA19"/>
    </sheetView>
  </sheetViews>
  <sheetFormatPr defaultColWidth="0" defaultRowHeight="13.5" zeroHeight="1"/>
  <cols>
    <col min="1" max="1" width="2.84375" customWidth="1"/>
    <col min="2" max="2" width="38.15234375" customWidth="1"/>
    <col min="3" max="3" width="41" customWidth="1"/>
    <col min="4" max="4" width="35" style="1" customWidth="1"/>
    <col min="5" max="5" width="13.15234375" customWidth="1"/>
    <col min="6" max="6" width="24.4609375" customWidth="1"/>
    <col min="7" max="7" width="1.4609375" customWidth="1"/>
    <col min="8" max="8" width="15.61328125" customWidth="1"/>
    <col min="9" max="9" width="12" customWidth="1"/>
    <col min="10" max="10" width="13.4609375" customWidth="1"/>
    <col min="11" max="11" width="13.765625" customWidth="1"/>
    <col min="12" max="12" width="14.84375" customWidth="1"/>
    <col min="13" max="13" width="15.61328125" customWidth="1"/>
    <col min="14" max="15" width="13.84375" customWidth="1"/>
    <col min="16" max="16" width="1.4609375" customWidth="1"/>
    <col min="17" max="24" width="15.61328125" customWidth="1"/>
    <col min="25" max="25" width="1.4609375" customWidth="1"/>
    <col min="26" max="56" width="15.61328125" customWidth="1"/>
    <col min="57" max="16384" width="9.23046875" hidden="1"/>
  </cols>
  <sheetData>
    <row r="1" spans="1:56" s="2" customFormat="1" ht="12.75" customHeight="1">
      <c r="E1" s="39"/>
    </row>
    <row r="2" spans="1:56" s="2" customFormat="1" ht="18.75" customHeight="1">
      <c r="B2" s="40" t="s">
        <v>354</v>
      </c>
      <c r="C2" s="40"/>
      <c r="E2" s="39"/>
    </row>
    <row r="3" spans="1:56" s="2" customFormat="1" ht="12.75" customHeight="1">
      <c r="B3" s="2" t="s">
        <v>355</v>
      </c>
      <c r="E3" s="39"/>
    </row>
    <row r="4" spans="1:56" s="2" customFormat="1" ht="12.75" customHeight="1">
      <c r="E4" s="39"/>
    </row>
    <row r="5" spans="1:56">
      <c r="A5" s="14"/>
      <c r="G5" s="27"/>
      <c r="P5" s="27"/>
      <c r="Y5" s="27"/>
    </row>
    <row r="6" spans="1:56" ht="14.25" customHeight="1">
      <c r="A6" s="14"/>
      <c r="B6" s="316" t="s">
        <v>37</v>
      </c>
      <c r="C6" s="360" t="s">
        <v>53</v>
      </c>
      <c r="D6" s="361" t="s">
        <v>275</v>
      </c>
      <c r="E6" s="360" t="s">
        <v>89</v>
      </c>
      <c r="F6" s="317"/>
      <c r="G6" s="44"/>
      <c r="H6" s="337" t="s">
        <v>90</v>
      </c>
      <c r="I6" s="338"/>
      <c r="J6" s="338"/>
      <c r="K6" s="338"/>
      <c r="L6" s="338"/>
      <c r="M6" s="338"/>
      <c r="N6" s="338"/>
      <c r="O6" s="339"/>
      <c r="P6" s="136"/>
      <c r="Q6" s="230" t="s">
        <v>91</v>
      </c>
      <c r="R6" s="231"/>
      <c r="S6" s="231"/>
      <c r="T6" s="231"/>
      <c r="U6" s="231"/>
      <c r="V6" s="231"/>
      <c r="W6" s="231"/>
      <c r="X6" s="231"/>
      <c r="Y6" s="44"/>
      <c r="Z6" s="231"/>
      <c r="AA6" s="231"/>
      <c r="AB6" s="231"/>
      <c r="AC6" s="231"/>
      <c r="AD6" s="231"/>
      <c r="AE6" s="231"/>
      <c r="AF6" s="231"/>
      <c r="AG6" s="231"/>
      <c r="AH6" s="231"/>
      <c r="AI6" s="231"/>
      <c r="AJ6" s="231"/>
      <c r="AK6" s="231"/>
      <c r="AL6" s="231"/>
      <c r="AM6" s="231"/>
      <c r="AN6" s="231"/>
      <c r="AO6" s="231"/>
      <c r="AP6" s="231"/>
      <c r="AQ6" s="231"/>
      <c r="AR6" s="231"/>
      <c r="AS6" s="231"/>
      <c r="AT6" s="231"/>
      <c r="AU6" s="231"/>
      <c r="AV6" s="231"/>
      <c r="AW6" s="231"/>
      <c r="AX6" s="231"/>
      <c r="AY6" s="231"/>
      <c r="AZ6" s="231"/>
      <c r="BA6" s="231"/>
      <c r="BB6" s="231"/>
      <c r="BC6" s="231"/>
      <c r="BD6" s="232"/>
    </row>
    <row r="7" spans="1:56" ht="12.75" customHeight="1">
      <c r="A7" s="14"/>
      <c r="B7" s="316"/>
      <c r="C7" s="360"/>
      <c r="D7" s="361"/>
      <c r="E7" s="360"/>
      <c r="F7" s="317"/>
      <c r="G7" s="44"/>
      <c r="H7" s="321" t="s">
        <v>92</v>
      </c>
      <c r="I7" s="322"/>
      <c r="J7" s="322"/>
      <c r="K7" s="322"/>
      <c r="L7" s="322"/>
      <c r="M7" s="322"/>
      <c r="N7" s="322"/>
      <c r="O7" s="323"/>
      <c r="P7" s="136"/>
      <c r="Q7" s="233" t="s">
        <v>93</v>
      </c>
      <c r="R7" s="234"/>
      <c r="S7" s="234"/>
      <c r="T7" s="234"/>
      <c r="U7" s="234"/>
      <c r="V7" s="234"/>
      <c r="W7" s="234"/>
      <c r="X7" s="234"/>
      <c r="Y7" s="4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4"/>
      <c r="AY7" s="234"/>
      <c r="AZ7" s="234"/>
      <c r="BA7" s="234"/>
      <c r="BB7" s="234"/>
      <c r="BC7" s="234"/>
      <c r="BD7" s="235"/>
    </row>
    <row r="8" spans="1:56" ht="25.5" customHeight="1">
      <c r="A8" s="14"/>
      <c r="B8" s="316"/>
      <c r="C8" s="360"/>
      <c r="D8" s="361"/>
      <c r="E8" s="360"/>
      <c r="F8" s="53" t="s">
        <v>94</v>
      </c>
      <c r="G8" s="44"/>
      <c r="H8" s="29" t="s">
        <v>95</v>
      </c>
      <c r="I8" s="29" t="s">
        <v>96</v>
      </c>
      <c r="J8" s="29" t="s">
        <v>97</v>
      </c>
      <c r="K8" s="29" t="s">
        <v>98</v>
      </c>
      <c r="L8" s="29" t="s">
        <v>99</v>
      </c>
      <c r="M8" s="30" t="s">
        <v>100</v>
      </c>
      <c r="N8" s="29" t="s">
        <v>101</v>
      </c>
      <c r="O8" s="33" t="s">
        <v>102</v>
      </c>
      <c r="P8" s="44"/>
      <c r="Q8" s="29" t="s">
        <v>103</v>
      </c>
      <c r="R8" s="29" t="s">
        <v>104</v>
      </c>
      <c r="S8" s="29" t="s">
        <v>105</v>
      </c>
      <c r="T8" s="35" t="s">
        <v>106</v>
      </c>
      <c r="U8" s="29" t="s">
        <v>107</v>
      </c>
      <c r="V8" s="29" t="s">
        <v>108</v>
      </c>
      <c r="W8" s="29" t="s">
        <v>109</v>
      </c>
      <c r="X8" s="29" t="s">
        <v>110</v>
      </c>
      <c r="Y8" s="44"/>
      <c r="Z8" s="29" t="s">
        <v>111</v>
      </c>
      <c r="AA8" s="29" t="s">
        <v>112</v>
      </c>
      <c r="AB8" s="266" t="s">
        <v>113</v>
      </c>
      <c r="AC8" s="266" t="s">
        <v>113</v>
      </c>
      <c r="AD8" s="267" t="s">
        <v>114</v>
      </c>
      <c r="AE8" s="265" t="s">
        <v>114</v>
      </c>
      <c r="AF8" s="265" t="s">
        <v>115</v>
      </c>
      <c r="AG8" s="265" t="s">
        <v>115</v>
      </c>
      <c r="AH8" s="265" t="s">
        <v>116</v>
      </c>
      <c r="AI8" s="265" t="s">
        <v>116</v>
      </c>
      <c r="AJ8" s="265" t="s">
        <v>117</v>
      </c>
      <c r="AK8" s="265" t="s">
        <v>117</v>
      </c>
      <c r="AL8" s="265" t="s">
        <v>118</v>
      </c>
      <c r="AM8" s="265" t="s">
        <v>118</v>
      </c>
      <c r="AN8" s="265" t="s">
        <v>119</v>
      </c>
      <c r="AO8" s="265" t="s">
        <v>119</v>
      </c>
      <c r="AP8" s="265" t="s">
        <v>120</v>
      </c>
      <c r="AQ8" s="265" t="s">
        <v>120</v>
      </c>
      <c r="AR8" s="265" t="s">
        <v>121</v>
      </c>
      <c r="AS8" s="265" t="s">
        <v>121</v>
      </c>
      <c r="AT8" s="265" t="s">
        <v>122</v>
      </c>
      <c r="AU8" s="265" t="s">
        <v>122</v>
      </c>
      <c r="AV8" s="265" t="s">
        <v>123</v>
      </c>
      <c r="AW8" s="265" t="s">
        <v>123</v>
      </c>
      <c r="AX8" s="265" t="s">
        <v>124</v>
      </c>
      <c r="AY8" s="265" t="s">
        <v>124</v>
      </c>
      <c r="AZ8" s="265" t="s">
        <v>125</v>
      </c>
      <c r="BA8" s="265" t="s">
        <v>125</v>
      </c>
      <c r="BB8" s="265" t="s">
        <v>126</v>
      </c>
      <c r="BC8" s="265" t="s">
        <v>126</v>
      </c>
      <c r="BD8" s="265" t="s">
        <v>127</v>
      </c>
    </row>
    <row r="9" spans="1:56" ht="25.5" customHeight="1">
      <c r="A9" s="14"/>
      <c r="B9" s="316"/>
      <c r="C9" s="360"/>
      <c r="D9" s="361"/>
      <c r="E9" s="360"/>
      <c r="F9" s="97" t="s">
        <v>94</v>
      </c>
      <c r="G9" s="84"/>
      <c r="H9" s="33" t="s">
        <v>95</v>
      </c>
      <c r="I9" s="33" t="s">
        <v>96</v>
      </c>
      <c r="J9" s="33" t="s">
        <v>97</v>
      </c>
      <c r="K9" s="33" t="s">
        <v>98</v>
      </c>
      <c r="L9" s="33" t="s">
        <v>99</v>
      </c>
      <c r="M9" s="34" t="s">
        <v>100</v>
      </c>
      <c r="N9" s="33" t="s">
        <v>101</v>
      </c>
      <c r="O9" s="33" t="s">
        <v>102</v>
      </c>
      <c r="P9" s="84"/>
      <c r="Q9" s="29" t="s">
        <v>103</v>
      </c>
      <c r="R9" s="29" t="s">
        <v>104</v>
      </c>
      <c r="S9" s="29" t="s">
        <v>105</v>
      </c>
      <c r="T9" s="35" t="s">
        <v>106</v>
      </c>
      <c r="U9" s="29" t="s">
        <v>107</v>
      </c>
      <c r="V9" s="29" t="s">
        <v>108</v>
      </c>
      <c r="W9" s="29" t="s">
        <v>109</v>
      </c>
      <c r="X9" s="29" t="s">
        <v>110</v>
      </c>
      <c r="Y9" s="84"/>
      <c r="Z9" s="29" t="s">
        <v>128</v>
      </c>
      <c r="AA9" s="29" t="s">
        <v>129</v>
      </c>
      <c r="AB9" s="29" t="s">
        <v>130</v>
      </c>
      <c r="AC9" s="29" t="s">
        <v>131</v>
      </c>
      <c r="AD9" s="29" t="s">
        <v>132</v>
      </c>
      <c r="AE9" s="29" t="s">
        <v>133</v>
      </c>
      <c r="AF9" s="29" t="s">
        <v>134</v>
      </c>
      <c r="AG9" s="29" t="s">
        <v>135</v>
      </c>
      <c r="AH9" s="29" t="s">
        <v>136</v>
      </c>
      <c r="AI9" s="29" t="s">
        <v>137</v>
      </c>
      <c r="AJ9" s="29" t="s">
        <v>138</v>
      </c>
      <c r="AK9" s="29" t="s">
        <v>139</v>
      </c>
      <c r="AL9" s="29" t="s">
        <v>140</v>
      </c>
      <c r="AM9" s="29" t="s">
        <v>141</v>
      </c>
      <c r="AN9" s="29" t="s">
        <v>142</v>
      </c>
      <c r="AO9" s="29" t="s">
        <v>143</v>
      </c>
      <c r="AP9" s="29" t="s">
        <v>144</v>
      </c>
      <c r="AQ9" s="29" t="s">
        <v>145</v>
      </c>
      <c r="AR9" s="29" t="s">
        <v>146</v>
      </c>
      <c r="AS9" s="29" t="s">
        <v>147</v>
      </c>
      <c r="AT9" s="29" t="s">
        <v>148</v>
      </c>
      <c r="AU9" s="29" t="s">
        <v>149</v>
      </c>
      <c r="AV9" s="29" t="s">
        <v>150</v>
      </c>
      <c r="AW9" s="29" t="s">
        <v>151</v>
      </c>
      <c r="AX9" s="29" t="s">
        <v>152</v>
      </c>
      <c r="AY9" s="29" t="s">
        <v>153</v>
      </c>
      <c r="AZ9" s="29" t="s">
        <v>154</v>
      </c>
      <c r="BA9" s="29" t="s">
        <v>155</v>
      </c>
      <c r="BB9" s="29" t="s">
        <v>156</v>
      </c>
      <c r="BC9" s="29" t="s">
        <v>157</v>
      </c>
      <c r="BD9" s="29" t="s">
        <v>158</v>
      </c>
    </row>
    <row r="10" spans="1:56" s="14" customFormat="1" ht="12.75" customHeight="1">
      <c r="B10" s="316"/>
      <c r="C10" s="360"/>
      <c r="D10" s="361"/>
      <c r="E10" s="360"/>
      <c r="F10" s="53" t="s">
        <v>159</v>
      </c>
      <c r="G10" s="44"/>
      <c r="H10" s="31" t="s">
        <v>160</v>
      </c>
      <c r="I10" s="31" t="s">
        <v>161</v>
      </c>
      <c r="J10" s="31" t="s">
        <v>162</v>
      </c>
      <c r="K10" s="31" t="s">
        <v>163</v>
      </c>
      <c r="L10" s="31" t="s">
        <v>164</v>
      </c>
      <c r="M10" s="32" t="s">
        <v>165</v>
      </c>
      <c r="N10" s="31" t="s">
        <v>166</v>
      </c>
      <c r="O10" s="31" t="s">
        <v>167</v>
      </c>
      <c r="P10" s="44"/>
      <c r="Q10" s="31" t="s">
        <v>168</v>
      </c>
      <c r="R10" s="31" t="s">
        <v>169</v>
      </c>
      <c r="S10" s="31" t="s">
        <v>170</v>
      </c>
      <c r="T10" s="36" t="s">
        <v>171</v>
      </c>
      <c r="U10" s="31" t="s">
        <v>172</v>
      </c>
      <c r="V10" s="31" t="s">
        <v>173</v>
      </c>
      <c r="W10" s="31" t="s">
        <v>174</v>
      </c>
      <c r="X10" s="31" t="s">
        <v>175</v>
      </c>
      <c r="Y10" s="44"/>
      <c r="Z10" s="31" t="s">
        <v>176</v>
      </c>
      <c r="AA10" s="31" t="s">
        <v>177</v>
      </c>
      <c r="AB10" s="31" t="s">
        <v>178</v>
      </c>
      <c r="AC10" s="31" t="s">
        <v>179</v>
      </c>
      <c r="AD10" s="31" t="s">
        <v>180</v>
      </c>
      <c r="AE10" s="31" t="s">
        <v>181</v>
      </c>
      <c r="AF10" s="31" t="s">
        <v>182</v>
      </c>
      <c r="AG10" s="31" t="s">
        <v>183</v>
      </c>
      <c r="AH10" s="31" t="s">
        <v>184</v>
      </c>
      <c r="AI10" s="31" t="s">
        <v>185</v>
      </c>
      <c r="AJ10" s="31" t="s">
        <v>186</v>
      </c>
      <c r="AK10" s="31" t="s">
        <v>187</v>
      </c>
      <c r="AL10" s="31" t="s">
        <v>188</v>
      </c>
      <c r="AM10" s="31" t="s">
        <v>189</v>
      </c>
      <c r="AN10" s="31" t="s">
        <v>190</v>
      </c>
      <c r="AO10" s="31" t="s">
        <v>191</v>
      </c>
      <c r="AP10" s="31" t="s">
        <v>192</v>
      </c>
      <c r="AQ10" s="31" t="s">
        <v>193</v>
      </c>
      <c r="AR10" s="31" t="s">
        <v>194</v>
      </c>
      <c r="AS10" s="31" t="s">
        <v>195</v>
      </c>
      <c r="AT10" s="31" t="s">
        <v>196</v>
      </c>
      <c r="AU10" s="31" t="s">
        <v>197</v>
      </c>
      <c r="AV10" s="31" t="s">
        <v>198</v>
      </c>
      <c r="AW10" s="31" t="s">
        <v>199</v>
      </c>
      <c r="AX10" s="31" t="s">
        <v>200</v>
      </c>
      <c r="AY10" s="31" t="s">
        <v>201</v>
      </c>
      <c r="AZ10" s="31" t="s">
        <v>202</v>
      </c>
      <c r="BA10" s="31" t="s">
        <v>203</v>
      </c>
      <c r="BB10" s="31" t="s">
        <v>204</v>
      </c>
      <c r="BC10" s="31" t="s">
        <v>205</v>
      </c>
      <c r="BD10" s="31" t="s">
        <v>206</v>
      </c>
    </row>
    <row r="11" spans="1:56" s="14" customFormat="1">
      <c r="B11" s="316"/>
      <c r="C11" s="360"/>
      <c r="D11" s="361"/>
      <c r="E11" s="360"/>
      <c r="F11" s="54" t="s">
        <v>351</v>
      </c>
      <c r="G11" s="44"/>
      <c r="H11" s="29" t="s">
        <v>208</v>
      </c>
      <c r="I11" s="29" t="s">
        <v>208</v>
      </c>
      <c r="J11" s="29" t="s">
        <v>209</v>
      </c>
      <c r="K11" s="29" t="s">
        <v>209</v>
      </c>
      <c r="L11" s="29" t="s">
        <v>210</v>
      </c>
      <c r="M11" s="30" t="s">
        <v>210</v>
      </c>
      <c r="N11" s="29" t="s">
        <v>211</v>
      </c>
      <c r="O11" s="29" t="s">
        <v>211</v>
      </c>
      <c r="P11" s="44"/>
      <c r="Q11" s="29" t="s">
        <v>212</v>
      </c>
      <c r="R11" s="29" t="s">
        <v>213</v>
      </c>
      <c r="S11" s="29" t="s">
        <v>213</v>
      </c>
      <c r="T11" s="35" t="s">
        <v>214</v>
      </c>
      <c r="U11" s="29" t="s">
        <v>214</v>
      </c>
      <c r="V11" s="29" t="s">
        <v>215</v>
      </c>
      <c r="W11" s="29" t="s">
        <v>215</v>
      </c>
      <c r="X11" s="29" t="s">
        <v>216</v>
      </c>
      <c r="Y11" s="44"/>
      <c r="Z11" s="29" t="s">
        <v>216</v>
      </c>
      <c r="AA11" s="29" t="s">
        <v>217</v>
      </c>
      <c r="AB11" s="29" t="s">
        <v>217</v>
      </c>
      <c r="AC11" s="29" t="s">
        <v>217</v>
      </c>
      <c r="AD11" s="180" t="s">
        <v>218</v>
      </c>
      <c r="AE11" s="180" t="s">
        <v>218</v>
      </c>
      <c r="AF11" s="180" t="s">
        <v>218</v>
      </c>
      <c r="AG11" s="180" t="s">
        <v>218</v>
      </c>
      <c r="AH11" s="180" t="s">
        <v>219</v>
      </c>
      <c r="AI11" s="180" t="s">
        <v>219</v>
      </c>
      <c r="AJ11" s="180" t="s">
        <v>219</v>
      </c>
      <c r="AK11" s="180" t="s">
        <v>219</v>
      </c>
      <c r="AL11" s="180" t="s">
        <v>220</v>
      </c>
      <c r="AM11" s="180" t="s">
        <v>220</v>
      </c>
      <c r="AN11" s="180" t="s">
        <v>220</v>
      </c>
      <c r="AO11" s="180" t="s">
        <v>220</v>
      </c>
      <c r="AP11" s="180" t="s">
        <v>221</v>
      </c>
      <c r="AQ11" s="180" t="s">
        <v>221</v>
      </c>
      <c r="AR11" s="180" t="s">
        <v>221</v>
      </c>
      <c r="AS11" s="180" t="s">
        <v>221</v>
      </c>
      <c r="AT11" s="180" t="s">
        <v>222</v>
      </c>
      <c r="AU11" s="180" t="s">
        <v>222</v>
      </c>
      <c r="AV11" s="180" t="s">
        <v>222</v>
      </c>
      <c r="AW11" s="180" t="s">
        <v>222</v>
      </c>
      <c r="AX11" s="180" t="s">
        <v>223</v>
      </c>
      <c r="AY11" s="180" t="s">
        <v>223</v>
      </c>
      <c r="AZ11" s="180" t="s">
        <v>223</v>
      </c>
      <c r="BA11" s="180" t="s">
        <v>223</v>
      </c>
      <c r="BB11" s="180" t="s">
        <v>224</v>
      </c>
      <c r="BC11" s="180" t="s">
        <v>224</v>
      </c>
      <c r="BD11" s="180" t="s">
        <v>224</v>
      </c>
    </row>
    <row r="12" spans="1:56" s="14" customFormat="1">
      <c r="B12" s="358" t="s">
        <v>65</v>
      </c>
      <c r="C12" s="359"/>
      <c r="D12" s="359"/>
      <c r="E12" s="359"/>
      <c r="F12" s="359"/>
      <c r="G12" s="51"/>
      <c r="H12" s="48"/>
      <c r="I12" s="48"/>
      <c r="J12" s="48"/>
      <c r="K12" s="48"/>
      <c r="L12" s="48"/>
      <c r="M12" s="49"/>
      <c r="N12" s="48"/>
      <c r="O12" s="48"/>
      <c r="P12" s="51"/>
      <c r="Q12" s="48"/>
      <c r="R12" s="48"/>
      <c r="S12" s="48"/>
      <c r="T12" s="50"/>
      <c r="U12" s="48"/>
      <c r="V12" s="48"/>
      <c r="W12" s="48"/>
      <c r="X12" s="48"/>
      <c r="Y12" s="51"/>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row>
    <row r="13" spans="1:56" s="14" customFormat="1">
      <c r="B13" s="26" t="s">
        <v>356</v>
      </c>
      <c r="C13" s="26"/>
      <c r="D13" s="203" t="s">
        <v>357</v>
      </c>
      <c r="E13" s="3" t="s">
        <v>358</v>
      </c>
      <c r="F13" s="393"/>
      <c r="G13" s="44"/>
      <c r="H13" s="12"/>
      <c r="I13" s="46">
        <v>2.1649000000000002E-2</v>
      </c>
      <c r="J13" s="21"/>
      <c r="K13" s="38">
        <v>2.3129E-2</v>
      </c>
      <c r="L13" s="20"/>
      <c r="M13" s="38">
        <v>2.3116000000000001E-2</v>
      </c>
      <c r="N13" s="20"/>
      <c r="O13" s="38">
        <v>2.4527E-2</v>
      </c>
      <c r="P13" s="44"/>
      <c r="Q13" s="38">
        <v>2.4527E-2</v>
      </c>
      <c r="R13" s="225"/>
      <c r="S13" s="38">
        <v>2.6270000000000002E-2</v>
      </c>
      <c r="T13" s="225"/>
      <c r="U13" s="38">
        <v>3.0446000000000001E-2</v>
      </c>
      <c r="V13" s="225"/>
      <c r="W13" s="38">
        <v>4.0426999999999998E-2</v>
      </c>
      <c r="X13" s="225"/>
      <c r="Y13" s="44"/>
      <c r="Z13" s="243">
        <v>4.0669999999999998E-2</v>
      </c>
      <c r="AA13" s="225"/>
      <c r="AB13" s="227"/>
      <c r="AC13" s="225"/>
      <c r="AD13" s="227"/>
      <c r="AE13" s="225"/>
      <c r="AF13" s="227"/>
      <c r="AG13" s="225"/>
      <c r="AH13" s="227"/>
      <c r="AI13" s="225"/>
      <c r="AJ13" s="227"/>
      <c r="AK13" s="225"/>
      <c r="AL13" s="227"/>
      <c r="AM13" s="225"/>
      <c r="AN13" s="227"/>
      <c r="AO13" s="225"/>
      <c r="AP13" s="227"/>
      <c r="AQ13" s="225"/>
      <c r="AR13" s="227"/>
      <c r="AS13" s="225"/>
      <c r="AT13" s="227"/>
      <c r="AU13" s="225"/>
      <c r="AV13" s="227"/>
      <c r="AW13" s="225"/>
      <c r="AX13" s="227"/>
      <c r="AY13" s="225"/>
      <c r="AZ13" s="227"/>
      <c r="BA13" s="225"/>
      <c r="BB13" s="227"/>
      <c r="BC13" s="225"/>
      <c r="BD13" s="227"/>
    </row>
    <row r="14" spans="1:56" s="14" customFormat="1">
      <c r="B14" s="26" t="s">
        <v>359</v>
      </c>
      <c r="C14" s="428" t="s">
        <v>360</v>
      </c>
      <c r="D14" s="203" t="s">
        <v>357</v>
      </c>
      <c r="E14" s="3" t="s">
        <v>358</v>
      </c>
      <c r="F14" s="426"/>
      <c r="G14" s="44"/>
      <c r="H14" s="38">
        <v>2.1361000000000002E-2</v>
      </c>
      <c r="I14" s="434"/>
      <c r="J14" s="38">
        <v>2.1649000000000002E-2</v>
      </c>
      <c r="K14" s="432"/>
      <c r="L14" s="38">
        <v>2.3129E-2</v>
      </c>
      <c r="M14" s="430"/>
      <c r="N14" s="38">
        <v>2.3116000000000001E-2</v>
      </c>
      <c r="O14" s="430"/>
      <c r="P14" s="44"/>
      <c r="Q14" s="362"/>
      <c r="R14" s="38">
        <v>2.4527E-2</v>
      </c>
      <c r="S14" s="362"/>
      <c r="T14" s="38">
        <v>2.6270000000000002E-2</v>
      </c>
      <c r="U14" s="362"/>
      <c r="V14" s="38">
        <f>0.030446+0.012483</f>
        <v>4.2929000000000002E-2</v>
      </c>
      <c r="W14" s="362"/>
      <c r="X14" s="38">
        <v>4.0426999999999998E-2</v>
      </c>
      <c r="Y14" s="44"/>
      <c r="Z14" s="362"/>
      <c r="AA14" s="243">
        <v>4.0669999999999998E-2</v>
      </c>
      <c r="AB14" s="362"/>
      <c r="AC14" s="243"/>
      <c r="AD14" s="362"/>
      <c r="AE14" s="243"/>
      <c r="AF14" s="362"/>
      <c r="AG14" s="243"/>
      <c r="AH14" s="362"/>
      <c r="AI14" s="243"/>
      <c r="AJ14" s="362"/>
      <c r="AK14" s="243"/>
      <c r="AL14" s="362"/>
      <c r="AM14" s="243"/>
      <c r="AN14" s="362"/>
      <c r="AO14" s="243"/>
      <c r="AP14" s="362"/>
      <c r="AQ14" s="243"/>
      <c r="AR14" s="362"/>
      <c r="AS14" s="243"/>
      <c r="AT14" s="362"/>
      <c r="AU14" s="243"/>
      <c r="AV14" s="362"/>
      <c r="AW14" s="243"/>
      <c r="AX14" s="362"/>
      <c r="AY14" s="243"/>
      <c r="AZ14" s="362"/>
      <c r="BA14" s="243"/>
      <c r="BB14" s="362"/>
      <c r="BC14" s="243"/>
      <c r="BD14" s="362"/>
    </row>
    <row r="15" spans="1:56" s="14" customFormat="1" ht="42" customHeight="1">
      <c r="B15" s="26" t="s">
        <v>361</v>
      </c>
      <c r="C15" s="429"/>
      <c r="D15" s="203" t="s">
        <v>362</v>
      </c>
      <c r="E15" s="3" t="s">
        <v>287</v>
      </c>
      <c r="F15" s="426"/>
      <c r="G15" s="44"/>
      <c r="H15" s="47">
        <v>3</v>
      </c>
      <c r="I15" s="435"/>
      <c r="J15" s="148">
        <v>2.4</v>
      </c>
      <c r="K15" s="433"/>
      <c r="L15" s="148">
        <v>1.8</v>
      </c>
      <c r="M15" s="431"/>
      <c r="N15" s="148">
        <v>3.8211141420510399</v>
      </c>
      <c r="O15" s="431"/>
      <c r="P15" s="44"/>
      <c r="Q15" s="363"/>
      <c r="R15" s="148">
        <v>3.3906618707162863</v>
      </c>
      <c r="S15" s="363"/>
      <c r="T15" s="148">
        <v>2.9462716452876094</v>
      </c>
      <c r="U15" s="363"/>
      <c r="V15" s="150">
        <v>1.1073457872565307</v>
      </c>
      <c r="W15" s="363"/>
      <c r="X15" s="148">
        <v>4.5872469714375299</v>
      </c>
      <c r="Y15" s="44"/>
      <c r="Z15" s="363"/>
      <c r="AA15" s="148">
        <v>12.9870399244827</v>
      </c>
      <c r="AB15" s="363"/>
      <c r="AC15" s="148"/>
      <c r="AD15" s="363"/>
      <c r="AE15" s="148"/>
      <c r="AF15" s="363"/>
      <c r="AG15" s="148"/>
      <c r="AH15" s="363"/>
      <c r="AI15" s="148"/>
      <c r="AJ15" s="363"/>
      <c r="AK15" s="148"/>
      <c r="AL15" s="363"/>
      <c r="AM15" s="148"/>
      <c r="AN15" s="363"/>
      <c r="AO15" s="148"/>
      <c r="AP15" s="363"/>
      <c r="AQ15" s="148"/>
      <c r="AR15" s="363"/>
      <c r="AS15" s="148"/>
      <c r="AT15" s="363"/>
      <c r="AU15" s="148"/>
      <c r="AV15" s="363"/>
      <c r="AW15" s="148"/>
      <c r="AX15" s="363"/>
      <c r="AY15" s="148"/>
      <c r="AZ15" s="363"/>
      <c r="BA15" s="148"/>
      <c r="BB15" s="363"/>
      <c r="BC15" s="148"/>
      <c r="BD15" s="363"/>
    </row>
    <row r="16" spans="1:56" s="14" customFormat="1">
      <c r="B16" s="358" t="s">
        <v>61</v>
      </c>
      <c r="C16" s="359"/>
      <c r="D16" s="359"/>
      <c r="E16" s="359"/>
      <c r="F16" s="359"/>
      <c r="G16" s="51"/>
      <c r="H16" s="48"/>
      <c r="I16" s="48"/>
      <c r="J16" s="48"/>
      <c r="K16" s="48"/>
      <c r="L16" s="48"/>
      <c r="M16" s="49"/>
      <c r="N16" s="48"/>
      <c r="O16" s="48"/>
      <c r="P16" s="51"/>
      <c r="Q16" s="48"/>
      <c r="R16" s="48"/>
      <c r="S16" s="48"/>
      <c r="T16" s="50"/>
      <c r="U16" s="48"/>
      <c r="V16" s="48"/>
      <c r="W16" s="48"/>
      <c r="X16" s="48"/>
      <c r="Y16" s="51"/>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row>
    <row r="17" spans="1:56" s="14" customFormat="1" ht="12.75" customHeight="1">
      <c r="B17" s="372" t="s">
        <v>363</v>
      </c>
      <c r="C17" s="373"/>
      <c r="D17" s="374"/>
      <c r="E17" s="3" t="s">
        <v>282</v>
      </c>
      <c r="F17" s="401"/>
      <c r="G17" s="44"/>
      <c r="H17" s="5">
        <f>IF(H14="","",H14*(1+H15/100))</f>
        <v>2.2001830000000003E-2</v>
      </c>
      <c r="I17" s="5" t="str">
        <f t="shared" ref="I17:O17" si="0">IF(I14="","",I14*(1+I15/100))</f>
        <v/>
      </c>
      <c r="J17" s="5">
        <f t="shared" si="0"/>
        <v>2.2168576000000002E-2</v>
      </c>
      <c r="K17" s="5" t="str">
        <f t="shared" si="0"/>
        <v/>
      </c>
      <c r="L17" s="5">
        <f t="shared" si="0"/>
        <v>2.3545322E-2</v>
      </c>
      <c r="M17" s="5" t="str">
        <f t="shared" si="0"/>
        <v/>
      </c>
      <c r="N17" s="5">
        <f>IF(N14="","",N14*(1+N15/100))</f>
        <v>2.3999288745076518E-2</v>
      </c>
      <c r="O17" s="5" t="str">
        <f t="shared" si="0"/>
        <v/>
      </c>
      <c r="P17" s="45"/>
      <c r="Q17" s="5" t="str">
        <f>IF(Q14="","",Q14*(1+Q15/100))</f>
        <v/>
      </c>
      <c r="R17" s="5">
        <f t="shared" ref="R17:AA17" si="1">IF(R14="","",R14*(1+R15/100))</f>
        <v>2.5358627637030583E-2</v>
      </c>
      <c r="S17" s="5" t="str">
        <f t="shared" si="1"/>
        <v/>
      </c>
      <c r="T17" s="5">
        <f t="shared" si="1"/>
        <v>2.7043985561217055E-2</v>
      </c>
      <c r="U17" s="5" t="str">
        <f>IF(U14="","",U14*(1+U15/100))</f>
        <v/>
      </c>
      <c r="V17" s="5">
        <f t="shared" si="1"/>
        <v>4.3404372473011356E-2</v>
      </c>
      <c r="W17" s="5" t="str">
        <f t="shared" si="1"/>
        <v/>
      </c>
      <c r="X17" s="5">
        <f>IF(X14="","",X14*(1+X15/100))</f>
        <v>4.2281486333143048E-2</v>
      </c>
      <c r="Y17" s="45"/>
      <c r="Z17" s="5" t="str">
        <f t="shared" si="1"/>
        <v/>
      </c>
      <c r="AA17" s="5">
        <f t="shared" si="1"/>
        <v>4.5951829137287105E-2</v>
      </c>
      <c r="AB17" s="5" t="str">
        <f>IF(AB14="","",AB14*(1+AB15/100))</f>
        <v/>
      </c>
      <c r="AC17" s="5" t="str">
        <f t="shared" ref="AC17:BD17" si="2">IF(AC14="","",AC14*(1+AC15/100))</f>
        <v/>
      </c>
      <c r="AD17" s="5" t="str">
        <f t="shared" si="2"/>
        <v/>
      </c>
      <c r="AE17" s="5" t="str">
        <f t="shared" si="2"/>
        <v/>
      </c>
      <c r="AF17" s="5" t="str">
        <f t="shared" si="2"/>
        <v/>
      </c>
      <c r="AG17" s="5" t="str">
        <f t="shared" si="2"/>
        <v/>
      </c>
      <c r="AH17" s="5" t="str">
        <f t="shared" si="2"/>
        <v/>
      </c>
      <c r="AI17" s="5" t="str">
        <f>IF(AI14="","",AI14*(1+AI15/100))</f>
        <v/>
      </c>
      <c r="AJ17" s="5" t="str">
        <f t="shared" si="2"/>
        <v/>
      </c>
      <c r="AK17" s="5" t="str">
        <f t="shared" si="2"/>
        <v/>
      </c>
      <c r="AL17" s="5" t="str">
        <f t="shared" si="2"/>
        <v/>
      </c>
      <c r="AM17" s="5" t="str">
        <f t="shared" si="2"/>
        <v/>
      </c>
      <c r="AN17" s="5" t="str">
        <f t="shared" si="2"/>
        <v/>
      </c>
      <c r="AO17" s="5" t="str">
        <f t="shared" si="2"/>
        <v/>
      </c>
      <c r="AP17" s="5" t="str">
        <f t="shared" si="2"/>
        <v/>
      </c>
      <c r="AQ17" s="5" t="str">
        <f t="shared" si="2"/>
        <v/>
      </c>
      <c r="AR17" s="5" t="str">
        <f t="shared" si="2"/>
        <v/>
      </c>
      <c r="AS17" s="5" t="str">
        <f t="shared" si="2"/>
        <v/>
      </c>
      <c r="AT17" s="5" t="str">
        <f t="shared" si="2"/>
        <v/>
      </c>
      <c r="AU17" s="5" t="str">
        <f t="shared" si="2"/>
        <v/>
      </c>
      <c r="AV17" s="5" t="str">
        <f t="shared" si="2"/>
        <v/>
      </c>
      <c r="AW17" s="5" t="str">
        <f t="shared" si="2"/>
        <v/>
      </c>
      <c r="AX17" s="5" t="str">
        <f t="shared" si="2"/>
        <v/>
      </c>
      <c r="AY17" s="5" t="str">
        <f t="shared" si="2"/>
        <v/>
      </c>
      <c r="AZ17" s="5" t="str">
        <f t="shared" si="2"/>
        <v/>
      </c>
      <c r="BA17" s="5" t="str">
        <f>IF(BA14="","",BA14*(1+BA15/100))</f>
        <v/>
      </c>
      <c r="BB17" s="5" t="str">
        <f t="shared" si="2"/>
        <v/>
      </c>
      <c r="BC17" s="5" t="str">
        <f t="shared" si="2"/>
        <v/>
      </c>
      <c r="BD17" s="5" t="str">
        <f t="shared" si="2"/>
        <v/>
      </c>
    </row>
    <row r="18" spans="1:56" s="4" customFormat="1" ht="11.5">
      <c r="A18" s="55"/>
      <c r="B18" s="365" t="s">
        <v>364</v>
      </c>
      <c r="C18" s="366"/>
      <c r="D18" s="367"/>
      <c r="E18" s="11" t="s">
        <v>262</v>
      </c>
      <c r="F18" s="427"/>
      <c r="G18" s="44"/>
      <c r="H18" s="5">
        <f>IF(H13="",IF(H17="","-",H17*10),H13*10)</f>
        <v>0.22001830000000003</v>
      </c>
      <c r="I18" s="5">
        <f t="shared" ref="I18:O18" si="3">IF(I13="",IF(I17="","-",I17*10),I13*10)</f>
        <v>0.21649000000000002</v>
      </c>
      <c r="J18" s="5">
        <f t="shared" si="3"/>
        <v>0.22168576000000001</v>
      </c>
      <c r="K18" s="5">
        <f t="shared" si="3"/>
        <v>0.23129</v>
      </c>
      <c r="L18" s="5">
        <f t="shared" si="3"/>
        <v>0.23545322000000002</v>
      </c>
      <c r="M18" s="5">
        <f t="shared" si="3"/>
        <v>0.23116</v>
      </c>
      <c r="N18" s="5">
        <f>IF(N13="",IF(N17="","-",N17*10),N13*10)</f>
        <v>0.23999288745076519</v>
      </c>
      <c r="O18" s="5">
        <f t="shared" si="3"/>
        <v>0.24526999999999999</v>
      </c>
      <c r="P18" s="44"/>
      <c r="Q18" s="5">
        <f t="shared" ref="Q18:AA18" si="4">IF(Q13="",IF(Q17="","-",Q17*10),Q13*10)</f>
        <v>0.24526999999999999</v>
      </c>
      <c r="R18" s="5">
        <f t="shared" si="4"/>
        <v>0.25358627637030584</v>
      </c>
      <c r="S18" s="5">
        <f t="shared" si="4"/>
        <v>0.26270000000000004</v>
      </c>
      <c r="T18" s="5">
        <f t="shared" si="4"/>
        <v>0.27043985561217054</v>
      </c>
      <c r="U18" s="5">
        <f>IF(U13="",IF(U17="","-",U17*10),U13*10)</f>
        <v>0.30446000000000001</v>
      </c>
      <c r="V18" s="5">
        <f t="shared" si="4"/>
        <v>0.43404372473011354</v>
      </c>
      <c r="W18" s="5">
        <f t="shared" si="4"/>
        <v>0.40426999999999996</v>
      </c>
      <c r="X18" s="5">
        <f t="shared" si="4"/>
        <v>0.42281486333143048</v>
      </c>
      <c r="Y18" s="44"/>
      <c r="Z18" s="5">
        <f t="shared" si="4"/>
        <v>0.40669999999999995</v>
      </c>
      <c r="AA18" s="5">
        <f t="shared" si="4"/>
        <v>0.45951829137287103</v>
      </c>
      <c r="AB18" s="5" t="str">
        <f>IF(AB13="",IF(AB17="","-",AB17*10),AB13*10)</f>
        <v>-</v>
      </c>
      <c r="AC18" s="5" t="str">
        <f t="shared" ref="AC18:BD18" si="5">IF(AC13="",IF(AC17="","-",AC17*10),AC13*10)</f>
        <v>-</v>
      </c>
      <c r="AD18" s="5" t="str">
        <f t="shared" si="5"/>
        <v>-</v>
      </c>
      <c r="AE18" s="5" t="str">
        <f t="shared" si="5"/>
        <v>-</v>
      </c>
      <c r="AF18" s="5" t="str">
        <f t="shared" si="5"/>
        <v>-</v>
      </c>
      <c r="AG18" s="5" t="str">
        <f t="shared" si="5"/>
        <v>-</v>
      </c>
      <c r="AH18" s="5" t="str">
        <f t="shared" si="5"/>
        <v>-</v>
      </c>
      <c r="AI18" s="5" t="str">
        <f>IF(AI13="",IF(AI17="","-",AI17*10),AI13*10)</f>
        <v>-</v>
      </c>
      <c r="AJ18" s="5" t="str">
        <f t="shared" si="5"/>
        <v>-</v>
      </c>
      <c r="AK18" s="5" t="str">
        <f t="shared" si="5"/>
        <v>-</v>
      </c>
      <c r="AL18" s="5" t="str">
        <f t="shared" si="5"/>
        <v>-</v>
      </c>
      <c r="AM18" s="5" t="str">
        <f t="shared" si="5"/>
        <v>-</v>
      </c>
      <c r="AN18" s="5" t="str">
        <f t="shared" si="5"/>
        <v>-</v>
      </c>
      <c r="AO18" s="5" t="str">
        <f t="shared" si="5"/>
        <v>-</v>
      </c>
      <c r="AP18" s="5" t="str">
        <f t="shared" si="5"/>
        <v>-</v>
      </c>
      <c r="AQ18" s="5" t="str">
        <f t="shared" si="5"/>
        <v>-</v>
      </c>
      <c r="AR18" s="5" t="str">
        <f t="shared" si="5"/>
        <v>-</v>
      </c>
      <c r="AS18" s="5" t="str">
        <f t="shared" si="5"/>
        <v>-</v>
      </c>
      <c r="AT18" s="5" t="str">
        <f t="shared" si="5"/>
        <v>-</v>
      </c>
      <c r="AU18" s="5" t="str">
        <f t="shared" si="5"/>
        <v>-</v>
      </c>
      <c r="AV18" s="5" t="str">
        <f t="shared" si="5"/>
        <v>-</v>
      </c>
      <c r="AW18" s="5" t="str">
        <f t="shared" si="5"/>
        <v>-</v>
      </c>
      <c r="AX18" s="5" t="str">
        <f t="shared" si="5"/>
        <v>-</v>
      </c>
      <c r="AY18" s="5" t="str">
        <f t="shared" si="5"/>
        <v>-</v>
      </c>
      <c r="AZ18" s="5" t="str">
        <f t="shared" si="5"/>
        <v>-</v>
      </c>
      <c r="BA18" s="5" t="str">
        <f>IF(BA13="",IF(BA17="","-",BA17*10),BA13*10)</f>
        <v>-</v>
      </c>
      <c r="BB18" s="5" t="str">
        <f t="shared" si="5"/>
        <v>-</v>
      </c>
      <c r="BC18" s="5" t="str">
        <f t="shared" si="5"/>
        <v>-</v>
      </c>
      <c r="BD18" s="5" t="str">
        <f t="shared" si="5"/>
        <v>-</v>
      </c>
    </row>
    <row r="19" spans="1:56" s="14" customFormat="1">
      <c r="B19" s="56"/>
      <c r="C19" s="56"/>
      <c r="D19" s="56"/>
      <c r="G19" s="57"/>
      <c r="P19" s="57"/>
      <c r="Y19" s="57"/>
    </row>
    <row r="20" spans="1:56" s="14" customFormat="1">
      <c r="D20" s="56"/>
      <c r="G20" s="57"/>
      <c r="P20" s="58"/>
      <c r="Y20" s="58"/>
    </row>
    <row r="21" spans="1:56" hidden="1">
      <c r="B21" s="6"/>
      <c r="C21" s="6"/>
      <c r="G21" s="28"/>
      <c r="P21" s="37"/>
      <c r="Y21" s="37"/>
    </row>
    <row r="22" spans="1:56" hidden="1">
      <c r="G22" s="28"/>
      <c r="P22" s="37"/>
      <c r="Y22" s="37"/>
    </row>
    <row r="23" spans="1:56" hidden="1">
      <c r="D23"/>
      <c r="P23" s="37"/>
      <c r="Y23" s="37"/>
    </row>
    <row r="24" spans="1:56" hidden="1">
      <c r="B24" s="22"/>
      <c r="C24" s="22"/>
      <c r="D24" s="23"/>
      <c r="E24" s="23"/>
      <c r="F24" s="23"/>
      <c r="H24" s="23"/>
    </row>
    <row r="25" spans="1:56" hidden="1">
      <c r="D25" s="41"/>
      <c r="E25" s="41"/>
      <c r="F25" s="41"/>
      <c r="H25" s="41"/>
    </row>
    <row r="26" spans="1:56" hidden="1">
      <c r="D26" s="42"/>
      <c r="E26" s="42"/>
      <c r="F26" s="42"/>
      <c r="H26" s="41"/>
    </row>
    <row r="27" spans="1:56" hidden="1">
      <c r="D27" s="43"/>
      <c r="E27" s="43"/>
      <c r="F27" s="43"/>
      <c r="H27" s="43"/>
    </row>
  </sheetData>
  <mergeCells count="38">
    <mergeCell ref="AX14:AX15"/>
    <mergeCell ref="AZ14:AZ15"/>
    <mergeCell ref="BB14:BB15"/>
    <mergeCell ref="BD14:BD15"/>
    <mergeCell ref="AN14:AN15"/>
    <mergeCell ref="AP14:AP15"/>
    <mergeCell ref="AR14:AR15"/>
    <mergeCell ref="AT14:AT15"/>
    <mergeCell ref="AV14:AV15"/>
    <mergeCell ref="AD14:AD15"/>
    <mergeCell ref="AF14:AF15"/>
    <mergeCell ref="AH14:AH15"/>
    <mergeCell ref="AJ14:AJ15"/>
    <mergeCell ref="AL14:AL15"/>
    <mergeCell ref="AB14:AB15"/>
    <mergeCell ref="H6:O6"/>
    <mergeCell ref="H7:O7"/>
    <mergeCell ref="Q14:Q15"/>
    <mergeCell ref="S14:S15"/>
    <mergeCell ref="U14:U15"/>
    <mergeCell ref="W14:W15"/>
    <mergeCell ref="Z14:Z15"/>
    <mergeCell ref="M14:M15"/>
    <mergeCell ref="K14:K15"/>
    <mergeCell ref="I14:I15"/>
    <mergeCell ref="O14:O15"/>
    <mergeCell ref="E6:E11"/>
    <mergeCell ref="D6:D11"/>
    <mergeCell ref="C6:C11"/>
    <mergeCell ref="B6:B11"/>
    <mergeCell ref="F6:F7"/>
    <mergeCell ref="B17:D17"/>
    <mergeCell ref="F13:F15"/>
    <mergeCell ref="F17:F18"/>
    <mergeCell ref="B12:F12"/>
    <mergeCell ref="B16:F16"/>
    <mergeCell ref="B18:D18"/>
    <mergeCell ref="C14:C15"/>
  </mergeCells>
  <hyperlinks>
    <hyperlink ref="D13" r:id="rId1" xr:uid="{00000000-0004-0000-0D00-000000000000}"/>
    <hyperlink ref="D14" r:id="rId2" xr:uid="{00000000-0004-0000-0D00-000001000000}"/>
    <hyperlink ref="D15" r:id="rId3" xr:uid="{00000000-0004-0000-0D00-000002000000}"/>
  </hyperlinks>
  <pageMargins left="0.70866141732283472" right="0.70866141732283472" top="0.74803149606299213" bottom="0.74803149606299213" header="0.31496062992125984" footer="0.31496062992125984"/>
  <pageSetup orientation="landscape" r:id="rId4"/>
  <headerFooter>
    <oddFooter>&amp;C_x000D_&amp;1#&amp;"Calibri"&amp;10&amp;K000000 OFFICIAL-InternalOnly</oddFooter>
  </headerFooter>
  <legacyDrawing r:id="rId5"/>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79998168889431442"/>
    <pageSetUpPr autoPageBreaks="0"/>
  </sheetPr>
  <dimension ref="A1:AW231"/>
  <sheetViews>
    <sheetView topLeftCell="AK220" zoomScaleNormal="100" workbookViewId="0">
      <selection activeCell="AQ223" sqref="AQ223"/>
    </sheetView>
  </sheetViews>
  <sheetFormatPr defaultColWidth="0" defaultRowHeight="13.5" zeroHeight="1"/>
  <cols>
    <col min="1" max="1" width="8.765625" customWidth="1"/>
    <col min="2" max="2" width="17.4609375" customWidth="1"/>
    <col min="3" max="3" width="15.15234375" customWidth="1"/>
    <col min="4" max="4" width="31.4609375" customWidth="1"/>
    <col min="5" max="5" width="26.15234375" customWidth="1"/>
    <col min="6" max="6" width="13.61328125" customWidth="1"/>
    <col min="7" max="7" width="17.15234375" customWidth="1"/>
    <col min="8" max="8" width="14.4609375" customWidth="1"/>
    <col min="9" max="9" width="15.4609375" customWidth="1"/>
    <col min="10" max="10" width="14.4609375" customWidth="1"/>
    <col min="11" max="11" width="15.15234375" customWidth="1"/>
    <col min="12" max="12" width="14.4609375" customWidth="1"/>
    <col min="13" max="13" width="15.15234375" customWidth="1"/>
    <col min="14" max="14" width="17.61328125" bestFit="1" customWidth="1"/>
    <col min="15" max="16" width="15.61328125" customWidth="1"/>
    <col min="17" max="17" width="14.61328125" bestFit="1" customWidth="1"/>
    <col min="18" max="18" width="14.61328125" customWidth="1"/>
    <col min="19" max="19" width="12.4609375" customWidth="1"/>
    <col min="20" max="20" width="16.15234375" customWidth="1"/>
    <col min="21" max="21" width="15.4609375" customWidth="1"/>
    <col min="22" max="49" width="15.61328125" customWidth="1"/>
    <col min="50" max="16384" width="8.765625" hidden="1"/>
  </cols>
  <sheetData>
    <row r="1" spans="1:49" ht="17.149999999999999" customHeight="1">
      <c r="A1" s="2"/>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row>
    <row r="2" spans="1:49" ht="19.399999999999999" customHeight="1">
      <c r="A2" s="2"/>
      <c r="B2" s="40" t="s">
        <v>365</v>
      </c>
      <c r="C2" s="40"/>
      <c r="D2" s="40"/>
      <c r="E2" s="40"/>
      <c r="F2" s="40"/>
      <c r="G2" s="2"/>
      <c r="H2" s="2"/>
      <c r="I2" s="2"/>
      <c r="J2" s="2"/>
      <c r="K2" s="2"/>
      <c r="L2" s="2"/>
      <c r="M2" s="2"/>
      <c r="N2" s="2"/>
      <c r="O2" s="2"/>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row>
    <row r="3" spans="1:49" ht="29.25" customHeight="1">
      <c r="A3" s="2"/>
      <c r="B3" s="436" t="s">
        <v>366</v>
      </c>
      <c r="C3" s="436"/>
      <c r="D3" s="436"/>
      <c r="E3" s="436"/>
      <c r="F3" s="436"/>
      <c r="G3" s="436"/>
      <c r="H3" s="436"/>
      <c r="I3" s="436"/>
      <c r="J3" s="436"/>
      <c r="K3" s="436"/>
      <c r="L3" s="436"/>
      <c r="M3" s="436"/>
      <c r="N3" s="436"/>
      <c r="O3" s="436"/>
      <c r="P3" s="152"/>
      <c r="Q3" s="152"/>
      <c r="R3" s="152"/>
      <c r="S3" s="152"/>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row>
    <row r="4" spans="1:49" s="4" customFormat="1" ht="21" customHeight="1">
      <c r="A4" s="55"/>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row>
    <row r="5" spans="1:49" s="87" customFormat="1" ht="28.4" customHeight="1">
      <c r="A5" s="85"/>
      <c r="B5" s="86" t="s">
        <v>367</v>
      </c>
      <c r="C5" s="86"/>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row>
    <row r="6" spans="1:49" s="4" customFormat="1" ht="22.4" customHeight="1">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row>
    <row r="7" spans="1:49" s="87" customFormat="1" ht="18" customHeight="1">
      <c r="A7" s="185"/>
      <c r="B7" s="186" t="s">
        <v>368</v>
      </c>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row>
    <row r="8" spans="1:49" s="87" customFormat="1" ht="21" customHeight="1">
      <c r="A8" s="157"/>
      <c r="B8" s="158" t="s">
        <v>369</v>
      </c>
      <c r="C8" s="159"/>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row>
    <row r="9" spans="1:49" s="4" customFormat="1" ht="22.4" customHeight="1">
      <c r="A9" s="197"/>
      <c r="B9" s="158" t="s">
        <v>370</v>
      </c>
      <c r="C9" s="197"/>
      <c r="D9" s="197"/>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row>
    <row r="10" spans="1:49" s="4" customFormat="1" ht="22.4" customHeight="1"/>
    <row r="11" spans="1:49" s="4" customFormat="1" ht="40.4" customHeight="1">
      <c r="B11" s="160" t="s">
        <v>371</v>
      </c>
      <c r="C11" s="161" t="s">
        <v>207</v>
      </c>
      <c r="D11" s="161" t="s">
        <v>372</v>
      </c>
    </row>
    <row r="12" spans="1:49" s="4" customFormat="1" ht="22.4" customHeight="1">
      <c r="B12" s="177">
        <v>7</v>
      </c>
      <c r="C12" s="177" t="s">
        <v>373</v>
      </c>
      <c r="D12" s="193">
        <v>8117254</v>
      </c>
    </row>
    <row r="13" spans="1:49" s="4" customFormat="1" ht="22.4" customHeight="1"/>
    <row r="14" spans="1:49" s="4" customFormat="1" ht="22.4" customHeight="1">
      <c r="B14" s="160" t="s">
        <v>374</v>
      </c>
    </row>
    <row r="15" spans="1:49" s="4" customFormat="1" ht="22.4" customHeight="1">
      <c r="B15" s="198">
        <v>0.1</v>
      </c>
    </row>
    <row r="16" spans="1:49" s="4" customFormat="1" ht="21" customHeight="1"/>
    <row r="17" spans="1:49" s="87" customFormat="1" ht="19.5" customHeight="1">
      <c r="A17" s="185"/>
      <c r="B17" s="199" t="s">
        <v>375</v>
      </c>
      <c r="C17" s="199"/>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c r="AP17" s="185"/>
      <c r="AQ17" s="185"/>
      <c r="AR17" s="185"/>
      <c r="AS17" s="185"/>
      <c r="AT17" s="185"/>
      <c r="AU17" s="185"/>
      <c r="AV17" s="185"/>
      <c r="AW17" s="185"/>
    </row>
    <row r="18" spans="1:49" s="87" customFormat="1" ht="24.75" customHeight="1">
      <c r="A18" s="157"/>
      <c r="B18" s="158" t="s">
        <v>376</v>
      </c>
      <c r="C18" s="159"/>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row>
    <row r="19" spans="1:49" s="87" customFormat="1" ht="27" customHeight="1">
      <c r="A19" s="157"/>
      <c r="B19" s="158" t="s">
        <v>377</v>
      </c>
      <c r="C19" s="159"/>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row>
    <row r="20" spans="1:49" s="4" customFormat="1" ht="17.149999999999999" customHeight="1"/>
    <row r="21" spans="1:49" s="4" customFormat="1" ht="50.25" customHeight="1">
      <c r="B21" s="160" t="s">
        <v>371</v>
      </c>
      <c r="C21" s="161" t="s">
        <v>207</v>
      </c>
      <c r="D21" s="161" t="s">
        <v>372</v>
      </c>
      <c r="E21" s="161" t="s">
        <v>378</v>
      </c>
    </row>
    <row r="22" spans="1:49" s="4" customFormat="1" ht="17.149999999999999" customHeight="1">
      <c r="B22" s="195">
        <v>6</v>
      </c>
      <c r="C22" s="195" t="s">
        <v>379</v>
      </c>
      <c r="D22" s="195"/>
      <c r="E22" s="196" t="str">
        <f>IF(D22="","",D22/4)</f>
        <v/>
      </c>
    </row>
    <row r="23" spans="1:49" s="4" customFormat="1" ht="17.149999999999999" customHeight="1">
      <c r="B23" s="177">
        <v>7</v>
      </c>
      <c r="C23" s="177" t="s">
        <v>373</v>
      </c>
      <c r="D23" s="194">
        <f>IF(B23=$B$12,$D$12,D22*(1+$B$15))</f>
        <v>8117254</v>
      </c>
      <c r="E23" s="194">
        <f t="shared" ref="E23:E29" si="0">IF(D23="","",D23/4)</f>
        <v>2029313.5</v>
      </c>
    </row>
    <row r="24" spans="1:49" s="4" customFormat="1" ht="17.149999999999999" customHeight="1">
      <c r="B24" s="177">
        <v>8</v>
      </c>
      <c r="C24" s="177" t="s">
        <v>380</v>
      </c>
      <c r="D24" s="194">
        <f t="shared" ref="D24:D29" si="1">IF(B24=$B$12,$D$12,D23*(1+$B$15))</f>
        <v>8928979.4000000004</v>
      </c>
      <c r="E24" s="194">
        <f t="shared" si="0"/>
        <v>2232244.85</v>
      </c>
    </row>
    <row r="25" spans="1:49" s="4" customFormat="1" ht="17.149999999999999" customHeight="1">
      <c r="B25" s="177">
        <v>9</v>
      </c>
      <c r="C25" s="177" t="s">
        <v>212</v>
      </c>
      <c r="D25" s="194">
        <f t="shared" si="1"/>
        <v>9821877.3400000017</v>
      </c>
      <c r="E25" s="194">
        <f t="shared" si="0"/>
        <v>2455469.3350000004</v>
      </c>
    </row>
    <row r="26" spans="1:49" s="4" customFormat="1" ht="17.149999999999999" customHeight="1">
      <c r="B26" s="177">
        <v>10</v>
      </c>
      <c r="C26" s="177" t="s">
        <v>213</v>
      </c>
      <c r="D26" s="194">
        <f t="shared" si="1"/>
        <v>10804065.074000003</v>
      </c>
      <c r="E26" s="194">
        <f t="shared" si="0"/>
        <v>2701016.2685000007</v>
      </c>
    </row>
    <row r="27" spans="1:49" s="4" customFormat="1" ht="17.149999999999999" customHeight="1">
      <c r="B27" s="177">
        <v>11</v>
      </c>
      <c r="C27" s="177" t="s">
        <v>214</v>
      </c>
      <c r="D27" s="194">
        <f t="shared" si="1"/>
        <v>11884471.581400003</v>
      </c>
      <c r="E27" s="194">
        <f t="shared" si="0"/>
        <v>2971117.8953500008</v>
      </c>
    </row>
    <row r="28" spans="1:49" s="4" customFormat="1" ht="17.149999999999999" customHeight="1">
      <c r="B28" s="177">
        <v>12</v>
      </c>
      <c r="C28" s="177" t="s">
        <v>215</v>
      </c>
      <c r="D28" s="194">
        <f t="shared" si="1"/>
        <v>13072918.739540005</v>
      </c>
      <c r="E28" s="194">
        <f t="shared" si="0"/>
        <v>3268229.6848850013</v>
      </c>
    </row>
    <row r="29" spans="1:49" s="4" customFormat="1" ht="17.149999999999999" customHeight="1">
      <c r="B29" s="177">
        <v>13</v>
      </c>
      <c r="C29" s="177" t="s">
        <v>216</v>
      </c>
      <c r="D29" s="194">
        <f t="shared" si="1"/>
        <v>14380210.613494007</v>
      </c>
      <c r="E29" s="194">
        <f t="shared" si="0"/>
        <v>3595052.6533735017</v>
      </c>
    </row>
    <row r="30" spans="1:49" s="4" customFormat="1" ht="17.149999999999999" customHeight="1">
      <c r="B30" s="177">
        <v>14</v>
      </c>
      <c r="C30" s="177" t="s">
        <v>217</v>
      </c>
      <c r="D30" s="194">
        <f t="shared" ref="D30:D35" si="2">IF(B30=$B$12,$D$12,D29*(1+$B$15))</f>
        <v>15818231.674843408</v>
      </c>
      <c r="E30" s="194">
        <f t="shared" ref="E30:E35" si="3">IF(D30="","",D30/4)</f>
        <v>3954557.918710852</v>
      </c>
    </row>
    <row r="31" spans="1:49" s="4" customFormat="1" ht="17.149999999999999" customHeight="1">
      <c r="B31" s="177">
        <v>15</v>
      </c>
      <c r="C31" s="177" t="s">
        <v>218</v>
      </c>
      <c r="D31" s="194">
        <f t="shared" si="2"/>
        <v>17400054.842327751</v>
      </c>
      <c r="E31" s="194">
        <f t="shared" si="3"/>
        <v>4350013.7105819378</v>
      </c>
    </row>
    <row r="32" spans="1:49" s="4" customFormat="1" ht="17.149999999999999" customHeight="1">
      <c r="B32" s="177">
        <v>16</v>
      </c>
      <c r="C32" s="177" t="s">
        <v>219</v>
      </c>
      <c r="D32" s="194">
        <f t="shared" si="2"/>
        <v>19140060.326560527</v>
      </c>
      <c r="E32" s="194">
        <f t="shared" si="3"/>
        <v>4785015.0816401318</v>
      </c>
    </row>
    <row r="33" spans="1:49" s="4" customFormat="1" ht="17.149999999999999" customHeight="1">
      <c r="B33" s="177">
        <v>17</v>
      </c>
      <c r="C33" s="177" t="s">
        <v>220</v>
      </c>
      <c r="D33" s="194">
        <f t="shared" si="2"/>
        <v>21054066.359216582</v>
      </c>
      <c r="E33" s="194">
        <f t="shared" si="3"/>
        <v>5263516.5898041455</v>
      </c>
    </row>
    <row r="34" spans="1:49" s="4" customFormat="1" ht="17.149999999999999" customHeight="1">
      <c r="B34" s="177">
        <v>18</v>
      </c>
      <c r="C34" s="177" t="s">
        <v>221</v>
      </c>
      <c r="D34" s="194">
        <f t="shared" si="2"/>
        <v>23159472.995138243</v>
      </c>
      <c r="E34" s="194">
        <f t="shared" si="3"/>
        <v>5789868.2487845607</v>
      </c>
    </row>
    <row r="35" spans="1:49" s="4" customFormat="1" ht="17.149999999999999" customHeight="1">
      <c r="B35" s="177">
        <v>19</v>
      </c>
      <c r="C35" s="177" t="s">
        <v>222</v>
      </c>
      <c r="D35" s="194">
        <f t="shared" si="2"/>
        <v>25475420.294652071</v>
      </c>
      <c r="E35" s="194">
        <f t="shared" si="3"/>
        <v>6368855.0736630177</v>
      </c>
    </row>
    <row r="36" spans="1:49" s="4" customFormat="1" ht="17.149999999999999" customHeight="1">
      <c r="B36" s="177">
        <v>20</v>
      </c>
      <c r="C36" s="177" t="s">
        <v>223</v>
      </c>
      <c r="D36" s="194">
        <f t="shared" ref="D36" si="4">IF(B36=$B$12,$D$12,D35*(1+$B$15))</f>
        <v>28022962.324117281</v>
      </c>
      <c r="E36" s="194">
        <f>IF(D36="","",D36/4)</f>
        <v>7005740.5810293201</v>
      </c>
    </row>
    <row r="37" spans="1:49" s="4" customFormat="1" ht="17.149999999999999" customHeight="1"/>
    <row r="38" spans="1:49" s="4" customFormat="1" ht="17.149999999999999" customHeight="1"/>
    <row r="39" spans="1:49" s="4" customFormat="1" ht="17.149999999999999" customHeight="1"/>
    <row r="40" spans="1:49" s="87" customFormat="1" ht="25.5" customHeight="1">
      <c r="A40" s="85"/>
      <c r="B40" s="86" t="s">
        <v>381</v>
      </c>
      <c r="C40" s="86"/>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row>
    <row r="41" spans="1:49" s="87" customFormat="1" ht="42.75" customHeight="1">
      <c r="A41" s="157"/>
      <c r="B41" s="158" t="s">
        <v>382</v>
      </c>
      <c r="C41" s="159"/>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row>
    <row r="42" spans="1:49" s="87" customFormat="1" ht="22.4" customHeight="1">
      <c r="A42" s="157"/>
      <c r="B42" s="158" t="s">
        <v>383</v>
      </c>
      <c r="C42" s="159"/>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row>
    <row r="43" spans="1:49"/>
    <row r="44" spans="1:49" ht="67.400000000000006" customHeight="1" thickBot="1">
      <c r="B44" s="269" t="s">
        <v>371</v>
      </c>
      <c r="C44" s="270" t="s">
        <v>207</v>
      </c>
      <c r="D44" s="270" t="s">
        <v>384</v>
      </c>
      <c r="E44" s="270" t="s">
        <v>385</v>
      </c>
      <c r="F44" s="271" t="s">
        <v>386</v>
      </c>
      <c r="G44" s="272" t="s">
        <v>387</v>
      </c>
      <c r="H44" s="270" t="s">
        <v>388</v>
      </c>
      <c r="I44" s="270" t="s">
        <v>389</v>
      </c>
      <c r="J44" s="270" t="s">
        <v>390</v>
      </c>
      <c r="K44" s="270" t="s">
        <v>391</v>
      </c>
    </row>
    <row r="45" spans="1:49" ht="15.75" customHeight="1">
      <c r="B45" s="273">
        <v>6</v>
      </c>
      <c r="C45" s="274" t="s">
        <v>379</v>
      </c>
      <c r="D45" s="274" t="s">
        <v>392</v>
      </c>
      <c r="E45" s="275" t="s">
        <v>393</v>
      </c>
      <c r="F45" s="276">
        <v>284128916</v>
      </c>
      <c r="G45" s="276">
        <v>68043095</v>
      </c>
      <c r="H45" s="277">
        <f>SUMIF($B$22:$B$36,B45,$E$22:$E$36)</f>
        <v>0</v>
      </c>
      <c r="I45" s="276">
        <v>0</v>
      </c>
      <c r="J45" s="275" t="s">
        <v>394</v>
      </c>
      <c r="K45" s="278" t="s">
        <v>395</v>
      </c>
    </row>
    <row r="46" spans="1:49">
      <c r="B46" s="279">
        <v>6</v>
      </c>
      <c r="C46" s="177" t="s">
        <v>379</v>
      </c>
      <c r="D46" s="177" t="s">
        <v>396</v>
      </c>
      <c r="E46" s="88" t="s">
        <v>397</v>
      </c>
      <c r="F46" s="162">
        <v>336650457</v>
      </c>
      <c r="G46" s="162">
        <v>66434179</v>
      </c>
      <c r="H46" s="206">
        <f t="shared" ref="H46:H108" si="5">SUMIF($B$22:$B$36,B46,$E$22:$E$36)</f>
        <v>0</v>
      </c>
      <c r="I46" s="162">
        <v>0</v>
      </c>
      <c r="J46" s="88" t="s">
        <v>394</v>
      </c>
      <c r="K46" s="280" t="s">
        <v>395</v>
      </c>
    </row>
    <row r="47" spans="1:49">
      <c r="B47" s="279">
        <v>6</v>
      </c>
      <c r="C47" s="177" t="s">
        <v>379</v>
      </c>
      <c r="D47" s="177" t="s">
        <v>398</v>
      </c>
      <c r="E47" s="88" t="s">
        <v>399</v>
      </c>
      <c r="F47" s="162">
        <v>263719607</v>
      </c>
      <c r="G47" s="162">
        <v>75616418</v>
      </c>
      <c r="H47" s="206">
        <f t="shared" si="5"/>
        <v>0</v>
      </c>
      <c r="I47" s="162">
        <v>0</v>
      </c>
      <c r="J47" s="88" t="s">
        <v>400</v>
      </c>
      <c r="K47" s="280" t="s">
        <v>395</v>
      </c>
    </row>
    <row r="48" spans="1:49" ht="14" thickBot="1">
      <c r="B48" s="281">
        <v>6</v>
      </c>
      <c r="C48" s="282" t="s">
        <v>379</v>
      </c>
      <c r="D48" s="282" t="s">
        <v>401</v>
      </c>
      <c r="E48" s="283" t="s">
        <v>402</v>
      </c>
      <c r="F48" s="284">
        <v>218652465</v>
      </c>
      <c r="G48" s="284">
        <v>78992633</v>
      </c>
      <c r="H48" s="285">
        <f t="shared" si="5"/>
        <v>0</v>
      </c>
      <c r="I48" s="284">
        <v>0</v>
      </c>
      <c r="J48" s="283" t="s">
        <v>400</v>
      </c>
      <c r="K48" s="286" t="s">
        <v>395</v>
      </c>
    </row>
    <row r="49" spans="2:11">
      <c r="B49" s="273">
        <v>7</v>
      </c>
      <c r="C49" s="274" t="s">
        <v>373</v>
      </c>
      <c r="D49" s="274" t="s">
        <v>392</v>
      </c>
      <c r="E49" s="275" t="s">
        <v>393</v>
      </c>
      <c r="F49" s="276">
        <v>317031811</v>
      </c>
      <c r="G49" s="276">
        <v>67196932</v>
      </c>
      <c r="H49" s="277">
        <f t="shared" si="5"/>
        <v>2029313.5</v>
      </c>
      <c r="I49" s="276">
        <v>0</v>
      </c>
      <c r="J49" s="275" t="s">
        <v>400</v>
      </c>
      <c r="K49" s="278" t="s">
        <v>403</v>
      </c>
    </row>
    <row r="50" spans="2:11">
      <c r="B50" s="279">
        <v>7</v>
      </c>
      <c r="C50" s="177" t="s">
        <v>373</v>
      </c>
      <c r="D50" s="177" t="s">
        <v>396</v>
      </c>
      <c r="E50" s="88" t="s">
        <v>397</v>
      </c>
      <c r="F50" s="162">
        <v>403937380</v>
      </c>
      <c r="G50" s="162">
        <v>65223232</v>
      </c>
      <c r="H50" s="206">
        <f t="shared" si="5"/>
        <v>2029313.5</v>
      </c>
      <c r="I50" s="162">
        <v>0</v>
      </c>
      <c r="J50" s="88" t="s">
        <v>400</v>
      </c>
      <c r="K50" s="280" t="s">
        <v>403</v>
      </c>
    </row>
    <row r="51" spans="2:11">
      <c r="B51" s="279">
        <v>7</v>
      </c>
      <c r="C51" s="177" t="s">
        <v>373</v>
      </c>
      <c r="D51" s="177" t="s">
        <v>398</v>
      </c>
      <c r="E51" s="88" t="s">
        <v>399</v>
      </c>
      <c r="F51" s="162">
        <v>305953122.12</v>
      </c>
      <c r="G51" s="162">
        <v>76952244</v>
      </c>
      <c r="H51" s="206">
        <f t="shared" si="5"/>
        <v>2029313.5</v>
      </c>
      <c r="I51" s="162">
        <v>0</v>
      </c>
      <c r="J51" s="88" t="s">
        <v>404</v>
      </c>
      <c r="K51" s="280" t="s">
        <v>403</v>
      </c>
    </row>
    <row r="52" spans="2:11" ht="14" thickBot="1">
      <c r="B52" s="281">
        <v>7</v>
      </c>
      <c r="C52" s="282" t="s">
        <v>373</v>
      </c>
      <c r="D52" s="282" t="s">
        <v>401</v>
      </c>
      <c r="E52" s="283" t="s">
        <v>402</v>
      </c>
      <c r="F52" s="284">
        <v>252277845</v>
      </c>
      <c r="G52" s="284">
        <v>78055804</v>
      </c>
      <c r="H52" s="285">
        <f t="shared" si="5"/>
        <v>2029313.5</v>
      </c>
      <c r="I52" s="284">
        <v>0</v>
      </c>
      <c r="J52" s="283" t="s">
        <v>404</v>
      </c>
      <c r="K52" s="286" t="s">
        <v>403</v>
      </c>
    </row>
    <row r="53" spans="2:11">
      <c r="B53" s="273">
        <v>8</v>
      </c>
      <c r="C53" s="274" t="s">
        <v>380</v>
      </c>
      <c r="D53" s="274" t="s">
        <v>392</v>
      </c>
      <c r="E53" s="275" t="s">
        <v>393</v>
      </c>
      <c r="F53" s="276">
        <v>370345733</v>
      </c>
      <c r="G53" s="276">
        <v>65511193</v>
      </c>
      <c r="H53" s="277">
        <f t="shared" si="5"/>
        <v>2232244.85</v>
      </c>
      <c r="I53" s="276">
        <v>0</v>
      </c>
      <c r="J53" s="275" t="s">
        <v>404</v>
      </c>
      <c r="K53" s="278" t="s">
        <v>405</v>
      </c>
    </row>
    <row r="54" spans="2:11">
      <c r="B54" s="279">
        <v>8</v>
      </c>
      <c r="C54" s="177" t="s">
        <v>380</v>
      </c>
      <c r="D54" s="177" t="s">
        <v>396</v>
      </c>
      <c r="E54" s="88" t="s">
        <v>397</v>
      </c>
      <c r="F54" s="162">
        <v>408397207</v>
      </c>
      <c r="G54" s="162">
        <v>64302061</v>
      </c>
      <c r="H54" s="206">
        <f t="shared" si="5"/>
        <v>2232244.85</v>
      </c>
      <c r="I54" s="162">
        <v>0</v>
      </c>
      <c r="J54" s="88" t="s">
        <v>404</v>
      </c>
      <c r="K54" s="280" t="s">
        <v>405</v>
      </c>
    </row>
    <row r="55" spans="2:11">
      <c r="B55" s="279">
        <v>8</v>
      </c>
      <c r="C55" s="177" t="s">
        <v>380</v>
      </c>
      <c r="D55" s="177" t="s">
        <v>398</v>
      </c>
      <c r="E55" s="88" t="s">
        <v>399</v>
      </c>
      <c r="F55" s="162">
        <v>328300299</v>
      </c>
      <c r="G55" s="162">
        <v>76503263</v>
      </c>
      <c r="H55" s="206">
        <f t="shared" si="5"/>
        <v>2232244.85</v>
      </c>
      <c r="I55" s="162">
        <v>0</v>
      </c>
      <c r="J55" s="88" t="s">
        <v>406</v>
      </c>
      <c r="K55" s="280" t="s">
        <v>405</v>
      </c>
    </row>
    <row r="56" spans="2:11" ht="14" thickBot="1">
      <c r="B56" s="281">
        <v>8</v>
      </c>
      <c r="C56" s="282" t="s">
        <v>380</v>
      </c>
      <c r="D56" s="282" t="s">
        <v>401</v>
      </c>
      <c r="E56" s="283" t="s">
        <v>402</v>
      </c>
      <c r="F56" s="284">
        <v>279798492</v>
      </c>
      <c r="G56" s="284">
        <v>79341513</v>
      </c>
      <c r="H56" s="285">
        <f t="shared" si="5"/>
        <v>2232244.85</v>
      </c>
      <c r="I56" s="284">
        <v>0</v>
      </c>
      <c r="J56" s="283" t="s">
        <v>406</v>
      </c>
      <c r="K56" s="286" t="s">
        <v>405</v>
      </c>
    </row>
    <row r="57" spans="2:11">
      <c r="B57" s="273">
        <v>9</v>
      </c>
      <c r="C57" s="274" t="s">
        <v>212</v>
      </c>
      <c r="D57" s="274" t="s">
        <v>392</v>
      </c>
      <c r="E57" s="275" t="s">
        <v>393</v>
      </c>
      <c r="F57" s="276">
        <v>388513117</v>
      </c>
      <c r="G57" s="276">
        <v>64872088</v>
      </c>
      <c r="H57" s="277">
        <f t="shared" si="5"/>
        <v>2455469.3350000004</v>
      </c>
      <c r="I57" s="276">
        <v>0</v>
      </c>
      <c r="J57" s="275" t="s">
        <v>406</v>
      </c>
      <c r="K57" s="278" t="s">
        <v>407</v>
      </c>
    </row>
    <row r="58" spans="2:11">
      <c r="B58" s="279">
        <v>9</v>
      </c>
      <c r="C58" s="177" t="s">
        <v>212</v>
      </c>
      <c r="D58" s="177" t="s">
        <v>396</v>
      </c>
      <c r="E58" s="88" t="s">
        <v>397</v>
      </c>
      <c r="F58" s="162">
        <v>437946915</v>
      </c>
      <c r="G58" s="162">
        <v>64281744</v>
      </c>
      <c r="H58" s="206">
        <f t="shared" si="5"/>
        <v>2455469.3350000004</v>
      </c>
      <c r="I58" s="162">
        <v>0</v>
      </c>
      <c r="J58" s="88" t="s">
        <v>406</v>
      </c>
      <c r="K58" s="280" t="s">
        <v>407</v>
      </c>
    </row>
    <row r="59" spans="2:11">
      <c r="B59" s="279">
        <v>9</v>
      </c>
      <c r="C59" s="177" t="s">
        <v>212</v>
      </c>
      <c r="D59" s="177" t="s">
        <v>398</v>
      </c>
      <c r="E59" s="88" t="s">
        <v>399</v>
      </c>
      <c r="F59" s="162">
        <v>345349321</v>
      </c>
      <c r="G59" s="162">
        <v>71851516</v>
      </c>
      <c r="H59" s="206">
        <f t="shared" si="5"/>
        <v>2455469.3350000004</v>
      </c>
      <c r="I59" s="162">
        <v>0</v>
      </c>
      <c r="J59" s="88" t="s">
        <v>408</v>
      </c>
      <c r="K59" s="280" t="s">
        <v>407</v>
      </c>
    </row>
    <row r="60" spans="2:11" ht="14" thickBot="1">
      <c r="B60" s="281">
        <v>9</v>
      </c>
      <c r="C60" s="282" t="s">
        <v>212</v>
      </c>
      <c r="D60" s="282" t="s">
        <v>401</v>
      </c>
      <c r="E60" s="283" t="s">
        <v>402</v>
      </c>
      <c r="F60" s="284">
        <v>292475632</v>
      </c>
      <c r="G60" s="284">
        <v>74227469</v>
      </c>
      <c r="H60" s="285">
        <f t="shared" si="5"/>
        <v>2455469.3350000004</v>
      </c>
      <c r="I60" s="284">
        <v>0</v>
      </c>
      <c r="J60" s="283" t="s">
        <v>408</v>
      </c>
      <c r="K60" s="286" t="s">
        <v>407</v>
      </c>
    </row>
    <row r="61" spans="2:11">
      <c r="B61" s="273">
        <v>10</v>
      </c>
      <c r="C61" s="274" t="s">
        <v>213</v>
      </c>
      <c r="D61" s="274" t="s">
        <v>392</v>
      </c>
      <c r="E61" s="275" t="s">
        <v>393</v>
      </c>
      <c r="F61" s="276">
        <v>411065384</v>
      </c>
      <c r="G61" s="276">
        <v>64431133</v>
      </c>
      <c r="H61" s="277">
        <f t="shared" si="5"/>
        <v>2701016.2685000007</v>
      </c>
      <c r="I61" s="276">
        <v>2253545.6880000001</v>
      </c>
      <c r="J61" s="275" t="s">
        <v>408</v>
      </c>
      <c r="K61" s="278" t="s">
        <v>409</v>
      </c>
    </row>
    <row r="62" spans="2:11">
      <c r="B62" s="279">
        <v>10</v>
      </c>
      <c r="C62" s="177" t="s">
        <v>213</v>
      </c>
      <c r="D62" s="177" t="s">
        <v>396</v>
      </c>
      <c r="E62" s="88" t="s">
        <v>397</v>
      </c>
      <c r="F62" s="162">
        <v>436369071</v>
      </c>
      <c r="G62" s="162">
        <v>63176820</v>
      </c>
      <c r="H62" s="206">
        <f t="shared" si="5"/>
        <v>2701016.2685000007</v>
      </c>
      <c r="I62" s="162">
        <v>2176850.696</v>
      </c>
      <c r="J62" s="88" t="s">
        <v>408</v>
      </c>
      <c r="K62" s="280" t="s">
        <v>409</v>
      </c>
    </row>
    <row r="63" spans="2:11">
      <c r="B63" s="279">
        <v>10</v>
      </c>
      <c r="C63" s="177" t="s">
        <v>213</v>
      </c>
      <c r="D63" s="177" t="s">
        <v>398</v>
      </c>
      <c r="E63" s="88" t="s">
        <v>399</v>
      </c>
      <c r="F63" s="162">
        <v>352212095</v>
      </c>
      <c r="G63" s="162">
        <v>74631055</v>
      </c>
      <c r="H63" s="206">
        <f t="shared" si="5"/>
        <v>2701016.2685000007</v>
      </c>
      <c r="I63" s="162">
        <v>2076932.987</v>
      </c>
      <c r="J63" s="88" t="s">
        <v>410</v>
      </c>
      <c r="K63" s="280" t="s">
        <v>409</v>
      </c>
    </row>
    <row r="64" spans="2:11" ht="14" thickBot="1">
      <c r="B64" s="281">
        <v>10</v>
      </c>
      <c r="C64" s="282" t="s">
        <v>213</v>
      </c>
      <c r="D64" s="282" t="s">
        <v>401</v>
      </c>
      <c r="E64" s="283" t="s">
        <v>402</v>
      </c>
      <c r="F64" s="284">
        <v>311292548</v>
      </c>
      <c r="G64" s="284">
        <v>73027013</v>
      </c>
      <c r="H64" s="285">
        <f t="shared" si="5"/>
        <v>2701016.2685000007</v>
      </c>
      <c r="I64" s="284">
        <v>2229268.0180000002</v>
      </c>
      <c r="J64" s="283" t="s">
        <v>410</v>
      </c>
      <c r="K64" s="286" t="s">
        <v>409</v>
      </c>
    </row>
    <row r="65" spans="2:11">
      <c r="B65" s="273">
        <v>11</v>
      </c>
      <c r="C65" s="274" t="s">
        <v>214</v>
      </c>
      <c r="D65" s="274" t="s">
        <v>392</v>
      </c>
      <c r="E65" s="275" t="s">
        <v>393</v>
      </c>
      <c r="F65" s="276">
        <v>490957439</v>
      </c>
      <c r="G65" s="276">
        <v>55167169</v>
      </c>
      <c r="H65" s="277">
        <f t="shared" si="5"/>
        <v>2971117.8953500008</v>
      </c>
      <c r="I65" s="276">
        <v>1936850.652</v>
      </c>
      <c r="J65" s="275" t="s">
        <v>410</v>
      </c>
      <c r="K65" s="278" t="s">
        <v>411</v>
      </c>
    </row>
    <row r="66" spans="2:11">
      <c r="B66" s="279">
        <v>11</v>
      </c>
      <c r="C66" s="177" t="s">
        <v>214</v>
      </c>
      <c r="D66" s="177" t="s">
        <v>396</v>
      </c>
      <c r="E66" s="88" t="s">
        <v>397</v>
      </c>
      <c r="F66" s="162">
        <v>469149403</v>
      </c>
      <c r="G66" s="162">
        <v>58960505</v>
      </c>
      <c r="H66" s="206">
        <f t="shared" si="5"/>
        <v>2971117.8953500008</v>
      </c>
      <c r="I66" s="162">
        <v>2180616.59</v>
      </c>
      <c r="J66" s="88" t="s">
        <v>410</v>
      </c>
      <c r="K66" s="280" t="s">
        <v>411</v>
      </c>
    </row>
    <row r="67" spans="2:11">
      <c r="B67" s="279">
        <v>11</v>
      </c>
      <c r="C67" s="177" t="s">
        <v>214</v>
      </c>
      <c r="D67" s="177" t="s">
        <v>398</v>
      </c>
      <c r="E67" s="88" t="s">
        <v>399</v>
      </c>
      <c r="F67" s="162">
        <v>361651072.5</v>
      </c>
      <c r="G67" s="162">
        <v>71309298.599999994</v>
      </c>
      <c r="H67" s="206">
        <f t="shared" si="5"/>
        <v>2971117.8953500008</v>
      </c>
      <c r="I67" s="162">
        <v>2316780.5</v>
      </c>
      <c r="J67" s="88" t="s">
        <v>412</v>
      </c>
      <c r="K67" s="280" t="s">
        <v>411</v>
      </c>
    </row>
    <row r="68" spans="2:11" ht="14" thickBot="1">
      <c r="B68" s="281">
        <v>11</v>
      </c>
      <c r="C68" s="282" t="s">
        <v>214</v>
      </c>
      <c r="D68" s="282" t="s">
        <v>401</v>
      </c>
      <c r="E68" s="283" t="s">
        <v>402</v>
      </c>
      <c r="F68" s="284">
        <v>280454492.06999999</v>
      </c>
      <c r="G68" s="284">
        <v>72021705</v>
      </c>
      <c r="H68" s="285">
        <f t="shared" si="5"/>
        <v>2971117.8953500008</v>
      </c>
      <c r="I68" s="284">
        <v>2364558.9219999998</v>
      </c>
      <c r="J68" s="283" t="s">
        <v>412</v>
      </c>
      <c r="K68" s="286" t="s">
        <v>411</v>
      </c>
    </row>
    <row r="69" spans="2:11">
      <c r="B69" s="273">
        <v>12</v>
      </c>
      <c r="C69" s="274" t="s">
        <v>215</v>
      </c>
      <c r="D69" s="274" t="s">
        <v>392</v>
      </c>
      <c r="E69" s="275" t="s">
        <v>393</v>
      </c>
      <c r="F69" s="276">
        <v>333434592.30000001</v>
      </c>
      <c r="G69" s="276">
        <v>62455280</v>
      </c>
      <c r="H69" s="277">
        <f t="shared" si="5"/>
        <v>3268229.6848850013</v>
      </c>
      <c r="I69" s="276">
        <v>2433172</v>
      </c>
      <c r="J69" s="275" t="s">
        <v>412</v>
      </c>
      <c r="K69" s="278" t="s">
        <v>413</v>
      </c>
    </row>
    <row r="70" spans="2:11">
      <c r="B70" s="279">
        <v>12</v>
      </c>
      <c r="C70" s="177" t="s">
        <v>215</v>
      </c>
      <c r="D70" s="177" t="s">
        <v>396</v>
      </c>
      <c r="E70" s="88" t="s">
        <v>397</v>
      </c>
      <c r="F70" s="162">
        <v>381226694.56</v>
      </c>
      <c r="G70" s="162">
        <v>59426897.457000002</v>
      </c>
      <c r="H70" s="206">
        <f t="shared" si="5"/>
        <v>3268229.6848850013</v>
      </c>
      <c r="I70" s="162">
        <v>2525349.9449999998</v>
      </c>
      <c r="J70" s="88" t="s">
        <v>412</v>
      </c>
      <c r="K70" s="280" t="s">
        <v>413</v>
      </c>
    </row>
    <row r="71" spans="2:11">
      <c r="B71" s="279">
        <v>12</v>
      </c>
      <c r="C71" s="177" t="s">
        <v>215</v>
      </c>
      <c r="D71" s="177" t="s">
        <v>398</v>
      </c>
      <c r="E71" s="88" t="s">
        <v>399</v>
      </c>
      <c r="F71" s="162">
        <v>311497612</v>
      </c>
      <c r="G71" s="162">
        <v>71731853</v>
      </c>
      <c r="H71" s="206">
        <f t="shared" si="5"/>
        <v>3268229.6848850013</v>
      </c>
      <c r="I71" s="162">
        <v>2470101</v>
      </c>
      <c r="J71" s="88" t="s">
        <v>414</v>
      </c>
      <c r="K71" s="280" t="s">
        <v>413</v>
      </c>
    </row>
    <row r="72" spans="2:11" ht="14" thickBot="1">
      <c r="B72" s="281">
        <v>12</v>
      </c>
      <c r="C72" s="282" t="s">
        <v>215</v>
      </c>
      <c r="D72" s="282" t="s">
        <v>401</v>
      </c>
      <c r="E72" s="283" t="s">
        <v>402</v>
      </c>
      <c r="F72" s="284">
        <v>245013993</v>
      </c>
      <c r="G72" s="284">
        <v>72226059</v>
      </c>
      <c r="H72" s="285">
        <f t="shared" si="5"/>
        <v>3268229.6848850013</v>
      </c>
      <c r="I72" s="284">
        <v>2438769</v>
      </c>
      <c r="J72" s="283" t="s">
        <v>414</v>
      </c>
      <c r="K72" s="286" t="s">
        <v>413</v>
      </c>
    </row>
    <row r="73" spans="2:11">
      <c r="B73" s="273">
        <v>13</v>
      </c>
      <c r="C73" s="274" t="s">
        <v>216</v>
      </c>
      <c r="D73" s="274" t="s">
        <v>392</v>
      </c>
      <c r="E73" s="275" t="s">
        <v>393</v>
      </c>
      <c r="F73" s="276">
        <v>376240533</v>
      </c>
      <c r="G73" s="276">
        <v>60293076</v>
      </c>
      <c r="H73" s="277">
        <f t="shared" si="5"/>
        <v>3595052.6533735017</v>
      </c>
      <c r="I73" s="276">
        <v>2402876</v>
      </c>
      <c r="J73" s="275" t="s">
        <v>414</v>
      </c>
      <c r="K73" s="278" t="s">
        <v>415</v>
      </c>
    </row>
    <row r="74" spans="2:11">
      <c r="B74" s="279">
        <v>13</v>
      </c>
      <c r="C74" s="177" t="s">
        <v>216</v>
      </c>
      <c r="D74" s="177" t="s">
        <v>396</v>
      </c>
      <c r="E74" s="88" t="s">
        <v>397</v>
      </c>
      <c r="F74" s="162">
        <v>390018079.68000001</v>
      </c>
      <c r="G74" s="162">
        <v>59048561</v>
      </c>
      <c r="H74" s="206">
        <f t="shared" si="5"/>
        <v>3595052.6533735017</v>
      </c>
      <c r="I74" s="162">
        <v>2343556</v>
      </c>
      <c r="J74" s="88" t="s">
        <v>414</v>
      </c>
      <c r="K74" s="280" t="s">
        <v>415</v>
      </c>
    </row>
    <row r="75" spans="2:11">
      <c r="B75" s="279">
        <v>13</v>
      </c>
      <c r="C75" s="177" t="s">
        <v>216</v>
      </c>
      <c r="D75" s="177" t="s">
        <v>398</v>
      </c>
      <c r="E75" s="88" t="s">
        <v>399</v>
      </c>
      <c r="F75" s="162"/>
      <c r="G75" s="162"/>
      <c r="H75" s="206">
        <f t="shared" si="5"/>
        <v>3595052.6533735017</v>
      </c>
      <c r="I75" s="162"/>
      <c r="J75" s="88" t="s">
        <v>416</v>
      </c>
      <c r="K75" s="280" t="s">
        <v>415</v>
      </c>
    </row>
    <row r="76" spans="2:11" ht="14" thickBot="1">
      <c r="B76" s="281">
        <v>13</v>
      </c>
      <c r="C76" s="282" t="s">
        <v>216</v>
      </c>
      <c r="D76" s="282" t="s">
        <v>401</v>
      </c>
      <c r="E76" s="283" t="s">
        <v>402</v>
      </c>
      <c r="F76" s="284"/>
      <c r="G76" s="284"/>
      <c r="H76" s="285">
        <f t="shared" si="5"/>
        <v>3595052.6533735017</v>
      </c>
      <c r="I76" s="284"/>
      <c r="J76" s="283" t="s">
        <v>416</v>
      </c>
      <c r="K76" s="286" t="s">
        <v>415</v>
      </c>
    </row>
    <row r="77" spans="2:11">
      <c r="B77" s="273">
        <v>14</v>
      </c>
      <c r="C77" s="274" t="s">
        <v>217</v>
      </c>
      <c r="D77" s="274" t="s">
        <v>392</v>
      </c>
      <c r="E77" s="275" t="s">
        <v>393</v>
      </c>
      <c r="F77" s="276"/>
      <c r="G77" s="276"/>
      <c r="H77" s="277">
        <f t="shared" si="5"/>
        <v>3954557.918710852</v>
      </c>
      <c r="I77" s="276"/>
      <c r="J77" s="275" t="s">
        <v>416</v>
      </c>
      <c r="K77" s="278" t="s">
        <v>417</v>
      </c>
    </row>
    <row r="78" spans="2:11">
      <c r="B78" s="279">
        <v>14</v>
      </c>
      <c r="C78" s="177" t="s">
        <v>217</v>
      </c>
      <c r="D78" s="177" t="s">
        <v>396</v>
      </c>
      <c r="E78" s="88" t="s">
        <v>397</v>
      </c>
      <c r="F78" s="162"/>
      <c r="G78" s="162"/>
      <c r="H78" s="206">
        <f t="shared" si="5"/>
        <v>3954557.918710852</v>
      </c>
      <c r="I78" s="162"/>
      <c r="J78" s="88" t="s">
        <v>416</v>
      </c>
      <c r="K78" s="280" t="s">
        <v>417</v>
      </c>
    </row>
    <row r="79" spans="2:11">
      <c r="B79" s="279">
        <v>14</v>
      </c>
      <c r="C79" s="177" t="s">
        <v>217</v>
      </c>
      <c r="D79" s="177" t="s">
        <v>398</v>
      </c>
      <c r="E79" s="88" t="s">
        <v>399</v>
      </c>
      <c r="F79" s="162"/>
      <c r="G79" s="162"/>
      <c r="H79" s="206">
        <f t="shared" si="5"/>
        <v>3954557.918710852</v>
      </c>
      <c r="I79" s="162"/>
      <c r="J79" s="88" t="s">
        <v>418</v>
      </c>
      <c r="K79" s="280" t="s">
        <v>417</v>
      </c>
    </row>
    <row r="80" spans="2:11" ht="14" thickBot="1">
      <c r="B80" s="281">
        <v>14</v>
      </c>
      <c r="C80" s="282" t="s">
        <v>217</v>
      </c>
      <c r="D80" s="282" t="s">
        <v>401</v>
      </c>
      <c r="E80" s="283" t="s">
        <v>402</v>
      </c>
      <c r="F80" s="284"/>
      <c r="G80" s="284"/>
      <c r="H80" s="285">
        <f t="shared" si="5"/>
        <v>3954557.918710852</v>
      </c>
      <c r="I80" s="284"/>
      <c r="J80" s="283" t="s">
        <v>418</v>
      </c>
      <c r="K80" s="286" t="s">
        <v>417</v>
      </c>
    </row>
    <row r="81" spans="2:11">
      <c r="B81" s="273">
        <v>15</v>
      </c>
      <c r="C81" s="274" t="s">
        <v>218</v>
      </c>
      <c r="D81" s="274" t="s">
        <v>392</v>
      </c>
      <c r="E81" s="275" t="s">
        <v>393</v>
      </c>
      <c r="F81" s="276"/>
      <c r="G81" s="276"/>
      <c r="H81" s="277">
        <f t="shared" si="5"/>
        <v>4350013.7105819378</v>
      </c>
      <c r="I81" s="276"/>
      <c r="J81" s="275" t="s">
        <v>418</v>
      </c>
      <c r="K81" s="278" t="s">
        <v>419</v>
      </c>
    </row>
    <row r="82" spans="2:11">
      <c r="B82" s="279">
        <v>15</v>
      </c>
      <c r="C82" s="177" t="s">
        <v>218</v>
      </c>
      <c r="D82" s="177" t="s">
        <v>396</v>
      </c>
      <c r="E82" s="88" t="s">
        <v>397</v>
      </c>
      <c r="F82" s="162"/>
      <c r="G82" s="162"/>
      <c r="H82" s="206">
        <f t="shared" si="5"/>
        <v>4350013.7105819378</v>
      </c>
      <c r="I82" s="162"/>
      <c r="J82" s="88" t="s">
        <v>418</v>
      </c>
      <c r="K82" s="280" t="s">
        <v>419</v>
      </c>
    </row>
    <row r="83" spans="2:11">
      <c r="B83" s="279">
        <v>15</v>
      </c>
      <c r="C83" s="177" t="s">
        <v>218</v>
      </c>
      <c r="D83" s="177" t="s">
        <v>398</v>
      </c>
      <c r="E83" s="88" t="s">
        <v>399</v>
      </c>
      <c r="F83" s="162"/>
      <c r="G83" s="162"/>
      <c r="H83" s="206">
        <f t="shared" si="5"/>
        <v>4350013.7105819378</v>
      </c>
      <c r="I83" s="162"/>
      <c r="J83" s="88" t="s">
        <v>420</v>
      </c>
      <c r="K83" s="280" t="s">
        <v>419</v>
      </c>
    </row>
    <row r="84" spans="2:11" ht="14" thickBot="1">
      <c r="B84" s="281">
        <v>15</v>
      </c>
      <c r="C84" s="282" t="s">
        <v>218</v>
      </c>
      <c r="D84" s="282" t="s">
        <v>401</v>
      </c>
      <c r="E84" s="283" t="s">
        <v>402</v>
      </c>
      <c r="F84" s="284"/>
      <c r="G84" s="284"/>
      <c r="H84" s="285">
        <f t="shared" si="5"/>
        <v>4350013.7105819378</v>
      </c>
      <c r="I84" s="284"/>
      <c r="J84" s="283" t="s">
        <v>420</v>
      </c>
      <c r="K84" s="286" t="s">
        <v>419</v>
      </c>
    </row>
    <row r="85" spans="2:11">
      <c r="B85" s="273">
        <v>16</v>
      </c>
      <c r="C85" s="274" t="s">
        <v>219</v>
      </c>
      <c r="D85" s="274" t="s">
        <v>392</v>
      </c>
      <c r="E85" s="275" t="s">
        <v>393</v>
      </c>
      <c r="F85" s="276"/>
      <c r="G85" s="276"/>
      <c r="H85" s="277">
        <f t="shared" si="5"/>
        <v>4785015.0816401318</v>
      </c>
      <c r="I85" s="276"/>
      <c r="J85" s="275" t="s">
        <v>420</v>
      </c>
      <c r="K85" s="278" t="s">
        <v>421</v>
      </c>
    </row>
    <row r="86" spans="2:11">
      <c r="B86" s="279">
        <v>16</v>
      </c>
      <c r="C86" s="177" t="s">
        <v>219</v>
      </c>
      <c r="D86" s="177" t="s">
        <v>396</v>
      </c>
      <c r="E86" s="88" t="s">
        <v>397</v>
      </c>
      <c r="F86" s="162"/>
      <c r="G86" s="162"/>
      <c r="H86" s="206">
        <f t="shared" si="5"/>
        <v>4785015.0816401318</v>
      </c>
      <c r="I86" s="162"/>
      <c r="J86" s="88" t="s">
        <v>420</v>
      </c>
      <c r="K86" s="280" t="s">
        <v>421</v>
      </c>
    </row>
    <row r="87" spans="2:11">
      <c r="B87" s="279">
        <v>16</v>
      </c>
      <c r="C87" s="177" t="s">
        <v>219</v>
      </c>
      <c r="D87" s="177" t="s">
        <v>398</v>
      </c>
      <c r="E87" s="88" t="s">
        <v>399</v>
      </c>
      <c r="F87" s="162"/>
      <c r="G87" s="162"/>
      <c r="H87" s="206">
        <f t="shared" si="5"/>
        <v>4785015.0816401318</v>
      </c>
      <c r="I87" s="162"/>
      <c r="J87" s="88" t="s">
        <v>422</v>
      </c>
      <c r="K87" s="280" t="s">
        <v>421</v>
      </c>
    </row>
    <row r="88" spans="2:11" ht="14" thickBot="1">
      <c r="B88" s="281">
        <v>16</v>
      </c>
      <c r="C88" s="282" t="s">
        <v>219</v>
      </c>
      <c r="D88" s="282" t="s">
        <v>401</v>
      </c>
      <c r="E88" s="283" t="s">
        <v>402</v>
      </c>
      <c r="F88" s="284"/>
      <c r="G88" s="284"/>
      <c r="H88" s="285">
        <f t="shared" si="5"/>
        <v>4785015.0816401318</v>
      </c>
      <c r="I88" s="284"/>
      <c r="J88" s="283" t="s">
        <v>422</v>
      </c>
      <c r="K88" s="286" t="s">
        <v>421</v>
      </c>
    </row>
    <row r="89" spans="2:11">
      <c r="B89" s="273">
        <v>17</v>
      </c>
      <c r="C89" s="274" t="s">
        <v>220</v>
      </c>
      <c r="D89" s="274" t="s">
        <v>392</v>
      </c>
      <c r="E89" s="275" t="s">
        <v>393</v>
      </c>
      <c r="F89" s="276"/>
      <c r="G89" s="276"/>
      <c r="H89" s="277">
        <f t="shared" si="5"/>
        <v>5263516.5898041455</v>
      </c>
      <c r="I89" s="276"/>
      <c r="J89" s="275" t="s">
        <v>422</v>
      </c>
      <c r="K89" s="278" t="s">
        <v>423</v>
      </c>
    </row>
    <row r="90" spans="2:11">
      <c r="B90" s="279">
        <v>17</v>
      </c>
      <c r="C90" s="177" t="s">
        <v>220</v>
      </c>
      <c r="D90" s="177" t="s">
        <v>396</v>
      </c>
      <c r="E90" s="88" t="s">
        <v>397</v>
      </c>
      <c r="F90" s="162"/>
      <c r="G90" s="162"/>
      <c r="H90" s="206">
        <f t="shared" si="5"/>
        <v>5263516.5898041455</v>
      </c>
      <c r="I90" s="162"/>
      <c r="J90" s="88" t="s">
        <v>422</v>
      </c>
      <c r="K90" s="280" t="s">
        <v>423</v>
      </c>
    </row>
    <row r="91" spans="2:11">
      <c r="B91" s="279">
        <v>17</v>
      </c>
      <c r="C91" s="177" t="s">
        <v>220</v>
      </c>
      <c r="D91" s="177" t="s">
        <v>398</v>
      </c>
      <c r="E91" s="88" t="s">
        <v>399</v>
      </c>
      <c r="F91" s="162"/>
      <c r="G91" s="162"/>
      <c r="H91" s="206">
        <f t="shared" si="5"/>
        <v>5263516.5898041455</v>
      </c>
      <c r="I91" s="162"/>
      <c r="J91" s="88" t="s">
        <v>424</v>
      </c>
      <c r="K91" s="280" t="s">
        <v>423</v>
      </c>
    </row>
    <row r="92" spans="2:11" ht="14" thickBot="1">
      <c r="B92" s="281">
        <v>17</v>
      </c>
      <c r="C92" s="282" t="s">
        <v>220</v>
      </c>
      <c r="D92" s="282" t="s">
        <v>401</v>
      </c>
      <c r="E92" s="283" t="s">
        <v>402</v>
      </c>
      <c r="F92" s="284"/>
      <c r="G92" s="284"/>
      <c r="H92" s="285">
        <f t="shared" si="5"/>
        <v>5263516.5898041455</v>
      </c>
      <c r="I92" s="284"/>
      <c r="J92" s="283" t="s">
        <v>424</v>
      </c>
      <c r="K92" s="286" t="s">
        <v>423</v>
      </c>
    </row>
    <row r="93" spans="2:11">
      <c r="B93" s="273">
        <v>18</v>
      </c>
      <c r="C93" s="274" t="s">
        <v>221</v>
      </c>
      <c r="D93" s="274" t="s">
        <v>392</v>
      </c>
      <c r="E93" s="275" t="s">
        <v>393</v>
      </c>
      <c r="F93" s="276"/>
      <c r="G93" s="276"/>
      <c r="H93" s="277">
        <f t="shared" si="5"/>
        <v>5789868.2487845607</v>
      </c>
      <c r="I93" s="276"/>
      <c r="J93" s="275" t="s">
        <v>424</v>
      </c>
      <c r="K93" s="278" t="s">
        <v>425</v>
      </c>
    </row>
    <row r="94" spans="2:11">
      <c r="B94" s="279">
        <v>18</v>
      </c>
      <c r="C94" s="177" t="s">
        <v>221</v>
      </c>
      <c r="D94" s="177" t="s">
        <v>396</v>
      </c>
      <c r="E94" s="88" t="s">
        <v>397</v>
      </c>
      <c r="F94" s="162"/>
      <c r="G94" s="162"/>
      <c r="H94" s="206">
        <f t="shared" si="5"/>
        <v>5789868.2487845607</v>
      </c>
      <c r="I94" s="162"/>
      <c r="J94" s="88" t="s">
        <v>424</v>
      </c>
      <c r="K94" s="280" t="s">
        <v>425</v>
      </c>
    </row>
    <row r="95" spans="2:11">
      <c r="B95" s="279">
        <v>18</v>
      </c>
      <c r="C95" s="177" t="s">
        <v>221</v>
      </c>
      <c r="D95" s="177" t="s">
        <v>398</v>
      </c>
      <c r="E95" s="88" t="s">
        <v>399</v>
      </c>
      <c r="F95" s="162"/>
      <c r="G95" s="162"/>
      <c r="H95" s="206">
        <f t="shared" si="5"/>
        <v>5789868.2487845607</v>
      </c>
      <c r="I95" s="162"/>
      <c r="J95" s="88" t="s">
        <v>426</v>
      </c>
      <c r="K95" s="280" t="s">
        <v>425</v>
      </c>
    </row>
    <row r="96" spans="2:11" ht="14" thickBot="1">
      <c r="B96" s="281">
        <v>18</v>
      </c>
      <c r="C96" s="282" t="s">
        <v>221</v>
      </c>
      <c r="D96" s="282" t="s">
        <v>401</v>
      </c>
      <c r="E96" s="283" t="s">
        <v>402</v>
      </c>
      <c r="F96" s="284"/>
      <c r="G96" s="284"/>
      <c r="H96" s="285">
        <f t="shared" si="5"/>
        <v>5789868.2487845607</v>
      </c>
      <c r="I96" s="284"/>
      <c r="J96" s="283" t="s">
        <v>426</v>
      </c>
      <c r="K96" s="286" t="s">
        <v>425</v>
      </c>
    </row>
    <row r="97" spans="1:49">
      <c r="B97" s="273">
        <v>19</v>
      </c>
      <c r="C97" s="274" t="s">
        <v>222</v>
      </c>
      <c r="D97" s="274" t="s">
        <v>392</v>
      </c>
      <c r="E97" s="275" t="s">
        <v>393</v>
      </c>
      <c r="F97" s="276"/>
      <c r="G97" s="276"/>
      <c r="H97" s="277">
        <f t="shared" si="5"/>
        <v>6368855.0736630177</v>
      </c>
      <c r="I97" s="276"/>
      <c r="J97" s="275" t="s">
        <v>426</v>
      </c>
      <c r="K97" s="278" t="s">
        <v>427</v>
      </c>
    </row>
    <row r="98" spans="1:49">
      <c r="B98" s="279">
        <v>19</v>
      </c>
      <c r="C98" s="177" t="s">
        <v>222</v>
      </c>
      <c r="D98" s="177" t="s">
        <v>396</v>
      </c>
      <c r="E98" s="88" t="s">
        <v>397</v>
      </c>
      <c r="F98" s="162"/>
      <c r="G98" s="162"/>
      <c r="H98" s="206">
        <f t="shared" si="5"/>
        <v>6368855.0736630177</v>
      </c>
      <c r="I98" s="162"/>
      <c r="J98" s="88" t="s">
        <v>426</v>
      </c>
      <c r="K98" s="280" t="s">
        <v>427</v>
      </c>
    </row>
    <row r="99" spans="1:49">
      <c r="B99" s="279">
        <v>19</v>
      </c>
      <c r="C99" s="177" t="s">
        <v>222</v>
      </c>
      <c r="D99" s="177" t="s">
        <v>398</v>
      </c>
      <c r="E99" s="88" t="s">
        <v>399</v>
      </c>
      <c r="F99" s="162"/>
      <c r="G99" s="162"/>
      <c r="H99" s="206">
        <f t="shared" si="5"/>
        <v>6368855.0736630177</v>
      </c>
      <c r="I99" s="162"/>
      <c r="J99" s="88" t="s">
        <v>428</v>
      </c>
      <c r="K99" s="280" t="s">
        <v>427</v>
      </c>
    </row>
    <row r="100" spans="1:49" ht="14" thickBot="1">
      <c r="B100" s="281">
        <v>19</v>
      </c>
      <c r="C100" s="282" t="s">
        <v>222</v>
      </c>
      <c r="D100" s="282" t="s">
        <v>401</v>
      </c>
      <c r="E100" s="283" t="s">
        <v>402</v>
      </c>
      <c r="F100" s="284"/>
      <c r="G100" s="284"/>
      <c r="H100" s="285">
        <f t="shared" si="5"/>
        <v>6368855.0736630177</v>
      </c>
      <c r="I100" s="284"/>
      <c r="J100" s="283" t="s">
        <v>428</v>
      </c>
      <c r="K100" s="286" t="s">
        <v>427</v>
      </c>
    </row>
    <row r="101" spans="1:49">
      <c r="B101" s="273">
        <v>20</v>
      </c>
      <c r="C101" s="274" t="s">
        <v>223</v>
      </c>
      <c r="D101" s="274" t="s">
        <v>392</v>
      </c>
      <c r="E101" s="275" t="s">
        <v>393</v>
      </c>
      <c r="F101" s="276"/>
      <c r="G101" s="276"/>
      <c r="H101" s="277">
        <f t="shared" si="5"/>
        <v>7005740.5810293201</v>
      </c>
      <c r="I101" s="276"/>
      <c r="J101" s="275" t="s">
        <v>428</v>
      </c>
      <c r="K101" s="278" t="s">
        <v>429</v>
      </c>
    </row>
    <row r="102" spans="1:49">
      <c r="B102" s="279">
        <v>20</v>
      </c>
      <c r="C102" s="177" t="s">
        <v>223</v>
      </c>
      <c r="D102" s="177" t="s">
        <v>396</v>
      </c>
      <c r="E102" s="88" t="s">
        <v>397</v>
      </c>
      <c r="F102" s="162"/>
      <c r="G102" s="162"/>
      <c r="H102" s="206">
        <f t="shared" si="5"/>
        <v>7005740.5810293201</v>
      </c>
      <c r="I102" s="162"/>
      <c r="J102" s="88" t="s">
        <v>428</v>
      </c>
      <c r="K102" s="280" t="s">
        <v>429</v>
      </c>
    </row>
    <row r="103" spans="1:49">
      <c r="B103" s="279">
        <v>20</v>
      </c>
      <c r="C103" s="177" t="s">
        <v>223</v>
      </c>
      <c r="D103" s="177" t="s">
        <v>398</v>
      </c>
      <c r="E103" s="88" t="s">
        <v>399</v>
      </c>
      <c r="F103" s="162"/>
      <c r="G103" s="162"/>
      <c r="H103" s="206">
        <f t="shared" si="5"/>
        <v>7005740.5810293201</v>
      </c>
      <c r="I103" s="162"/>
      <c r="J103" s="88" t="s">
        <v>430</v>
      </c>
      <c r="K103" s="280" t="s">
        <v>429</v>
      </c>
    </row>
    <row r="104" spans="1:49" ht="14" thickBot="1">
      <c r="B104" s="281">
        <v>20</v>
      </c>
      <c r="C104" s="282" t="s">
        <v>223</v>
      </c>
      <c r="D104" s="282" t="s">
        <v>401</v>
      </c>
      <c r="E104" s="283" t="s">
        <v>402</v>
      </c>
      <c r="F104" s="284"/>
      <c r="G104" s="284"/>
      <c r="H104" s="285">
        <f t="shared" si="5"/>
        <v>7005740.5810293201</v>
      </c>
      <c r="I104" s="284"/>
      <c r="J104" s="88" t="s">
        <v>430</v>
      </c>
      <c r="K104" s="286" t="s">
        <v>429</v>
      </c>
    </row>
    <row r="105" spans="1:49">
      <c r="B105" s="273">
        <v>21</v>
      </c>
      <c r="C105" s="274" t="s">
        <v>224</v>
      </c>
      <c r="D105" s="274" t="s">
        <v>392</v>
      </c>
      <c r="E105" s="275" t="s">
        <v>393</v>
      </c>
      <c r="F105" s="276"/>
      <c r="G105" s="276"/>
      <c r="H105" s="277">
        <f t="shared" si="5"/>
        <v>0</v>
      </c>
      <c r="I105" s="276"/>
      <c r="J105" s="275" t="s">
        <v>430</v>
      </c>
      <c r="K105" s="278" t="s">
        <v>431</v>
      </c>
    </row>
    <row r="106" spans="1:49">
      <c r="B106" s="279">
        <v>21</v>
      </c>
      <c r="C106" s="177" t="s">
        <v>224</v>
      </c>
      <c r="D106" s="177" t="s">
        <v>396</v>
      </c>
      <c r="E106" s="88" t="s">
        <v>397</v>
      </c>
      <c r="F106" s="162"/>
      <c r="G106" s="162"/>
      <c r="H106" s="206">
        <f t="shared" si="5"/>
        <v>0</v>
      </c>
      <c r="I106" s="162"/>
      <c r="J106" s="88" t="s">
        <v>430</v>
      </c>
      <c r="K106" s="280" t="s">
        <v>431</v>
      </c>
    </row>
    <row r="107" spans="1:49">
      <c r="B107" s="279">
        <v>21</v>
      </c>
      <c r="C107" s="177" t="s">
        <v>224</v>
      </c>
      <c r="D107" s="177" t="s">
        <v>398</v>
      </c>
      <c r="E107" s="88" t="s">
        <v>399</v>
      </c>
      <c r="F107" s="162"/>
      <c r="G107" s="162"/>
      <c r="H107" s="206">
        <f t="shared" si="5"/>
        <v>0</v>
      </c>
      <c r="I107" s="162"/>
      <c r="J107" s="88" t="s">
        <v>394</v>
      </c>
      <c r="K107" s="280" t="s">
        <v>431</v>
      </c>
    </row>
    <row r="108" spans="1:49" ht="14" thickBot="1">
      <c r="B108" s="281">
        <v>21</v>
      </c>
      <c r="C108" s="282" t="s">
        <v>224</v>
      </c>
      <c r="D108" s="282" t="s">
        <v>401</v>
      </c>
      <c r="E108" s="283" t="s">
        <v>402</v>
      </c>
      <c r="F108" s="284"/>
      <c r="G108" s="284"/>
      <c r="H108" s="285">
        <f t="shared" si="5"/>
        <v>0</v>
      </c>
      <c r="I108" s="284"/>
      <c r="J108" s="88" t="s">
        <v>394</v>
      </c>
      <c r="K108" s="286" t="s">
        <v>431</v>
      </c>
    </row>
    <row r="109" spans="1:49"/>
    <row r="110" spans="1:49">
      <c r="F110" s="264"/>
      <c r="G110" s="264"/>
    </row>
    <row r="111" spans="1:49"/>
    <row r="112" spans="1:49" s="87" customFormat="1" ht="18" customHeight="1">
      <c r="A112" s="85"/>
      <c r="B112" s="86" t="s">
        <v>432</v>
      </c>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c r="AG112" s="85"/>
      <c r="AH112" s="85"/>
      <c r="AI112" s="85"/>
      <c r="AJ112" s="85"/>
      <c r="AK112" s="85"/>
      <c r="AL112" s="85"/>
      <c r="AM112" s="85"/>
      <c r="AN112" s="85"/>
      <c r="AO112" s="85"/>
      <c r="AP112" s="85"/>
      <c r="AQ112" s="85"/>
      <c r="AR112" s="85"/>
      <c r="AS112" s="85"/>
      <c r="AT112" s="85"/>
      <c r="AU112" s="85"/>
      <c r="AV112" s="85"/>
      <c r="AW112" s="85"/>
    </row>
    <row r="113" spans="1:49" s="87" customFormat="1" ht="20.149999999999999" customHeight="1">
      <c r="A113" s="157"/>
      <c r="B113" s="158" t="s">
        <v>433</v>
      </c>
      <c r="C113" s="159"/>
      <c r="D113" s="157"/>
      <c r="E113" s="157"/>
      <c r="F113" s="157"/>
      <c r="G113" s="157"/>
      <c r="H113" s="157"/>
      <c r="I113" s="157"/>
      <c r="J113" s="157"/>
      <c r="K113" s="157"/>
      <c r="L113" s="157"/>
      <c r="M113" s="157"/>
      <c r="N113" s="157"/>
      <c r="O113" s="157"/>
      <c r="P113" s="157"/>
      <c r="Q113" s="157"/>
      <c r="R113" s="157"/>
      <c r="S113" s="157"/>
      <c r="T113" s="157"/>
      <c r="U113" s="157"/>
      <c r="V113" s="157"/>
      <c r="W113" s="157"/>
      <c r="X113" s="157"/>
      <c r="Y113" s="157"/>
      <c r="Z113" s="157"/>
      <c r="AA113" s="157"/>
      <c r="AB113" s="157"/>
      <c r="AC113" s="157"/>
      <c r="AD113" s="157"/>
      <c r="AE113" s="157"/>
      <c r="AF113" s="157"/>
      <c r="AG113" s="157"/>
      <c r="AH113" s="157"/>
      <c r="AI113" s="157"/>
      <c r="AJ113" s="157"/>
      <c r="AK113" s="157"/>
      <c r="AL113" s="157"/>
      <c r="AM113" s="157"/>
      <c r="AN113" s="157"/>
      <c r="AO113" s="157"/>
      <c r="AP113" s="157"/>
      <c r="AQ113" s="157"/>
      <c r="AR113" s="157"/>
      <c r="AS113" s="157"/>
      <c r="AT113" s="157"/>
      <c r="AU113" s="157"/>
      <c r="AV113" s="157"/>
      <c r="AW113" s="157"/>
    </row>
    <row r="114" spans="1:49"/>
    <row r="115" spans="1:49"/>
    <row r="116" spans="1:49" ht="60.75" customHeight="1">
      <c r="B116" s="174" t="s">
        <v>434</v>
      </c>
      <c r="C116" s="161" t="s">
        <v>207</v>
      </c>
      <c r="D116" s="175" t="s">
        <v>435</v>
      </c>
      <c r="E116" s="175" t="s">
        <v>436</v>
      </c>
    </row>
    <row r="117" spans="1:49">
      <c r="B117" s="177">
        <v>6</v>
      </c>
      <c r="C117" s="177" t="s">
        <v>379</v>
      </c>
      <c r="D117" s="188">
        <v>1.6</v>
      </c>
      <c r="E117" s="190">
        <v>100</v>
      </c>
    </row>
    <row r="118" spans="1:49">
      <c r="B118" s="177">
        <v>7</v>
      </c>
      <c r="C118" s="177" t="s">
        <v>373</v>
      </c>
      <c r="D118" s="188">
        <v>1.2</v>
      </c>
      <c r="E118" s="191">
        <f>E117*(1+D118/100)</f>
        <v>101.2</v>
      </c>
    </row>
    <row r="119" spans="1:49">
      <c r="B119" s="177">
        <v>8</v>
      </c>
      <c r="C119" s="177" t="s">
        <v>380</v>
      </c>
      <c r="D119" s="189">
        <v>2.5</v>
      </c>
      <c r="E119" s="191">
        <f t="shared" ref="E119:E130" si="6">E118*(1+D119/100)</f>
        <v>103.72999999999999</v>
      </c>
    </row>
    <row r="120" spans="1:49">
      <c r="B120" s="177">
        <v>9</v>
      </c>
      <c r="C120" s="177" t="s">
        <v>212</v>
      </c>
      <c r="D120" s="189">
        <v>4.0999999999999996</v>
      </c>
      <c r="E120" s="191">
        <f t="shared" si="6"/>
        <v>107.98292999999998</v>
      </c>
    </row>
    <row r="121" spans="1:49">
      <c r="B121" s="177">
        <v>10</v>
      </c>
      <c r="C121" s="177" t="s">
        <v>213</v>
      </c>
      <c r="D121" s="188">
        <v>2.7</v>
      </c>
      <c r="E121" s="191">
        <f t="shared" si="6"/>
        <v>110.89846910999997</v>
      </c>
    </row>
    <row r="122" spans="1:49">
      <c r="B122" s="177">
        <v>11</v>
      </c>
      <c r="C122" s="177" t="s">
        <v>214</v>
      </c>
      <c r="D122" s="188">
        <v>2.2000000000000002</v>
      </c>
      <c r="E122" s="191">
        <f t="shared" si="6"/>
        <v>113.33823543041997</v>
      </c>
    </row>
    <row r="123" spans="1:49">
      <c r="B123" s="177">
        <v>12</v>
      </c>
      <c r="C123" s="177" t="s">
        <v>215</v>
      </c>
      <c r="D123" s="188">
        <v>1.2</v>
      </c>
      <c r="E123" s="191">
        <f t="shared" si="6"/>
        <v>114.69829425558501</v>
      </c>
    </row>
    <row r="124" spans="1:49">
      <c r="B124" s="177">
        <v>13</v>
      </c>
      <c r="C124" s="177" t="s">
        <v>216</v>
      </c>
      <c r="D124" s="188">
        <v>7.5</v>
      </c>
      <c r="E124" s="191">
        <f t="shared" si="6"/>
        <v>123.30066632475388</v>
      </c>
    </row>
    <row r="125" spans="1:49">
      <c r="B125" s="177">
        <v>14</v>
      </c>
      <c r="C125" s="177" t="s">
        <v>217</v>
      </c>
      <c r="D125" s="188">
        <v>13.4</v>
      </c>
      <c r="E125" s="191">
        <f t="shared" si="6"/>
        <v>139.82295561227087</v>
      </c>
    </row>
    <row r="126" spans="1:49">
      <c r="B126" s="177">
        <v>15</v>
      </c>
      <c r="C126" s="177" t="s">
        <v>217</v>
      </c>
      <c r="D126" s="188"/>
      <c r="E126" s="191">
        <f t="shared" si="6"/>
        <v>139.82295561227087</v>
      </c>
    </row>
    <row r="127" spans="1:49">
      <c r="B127" s="177">
        <v>16</v>
      </c>
      <c r="C127" s="177" t="s">
        <v>218</v>
      </c>
      <c r="D127" s="188"/>
      <c r="E127" s="191">
        <f t="shared" si="6"/>
        <v>139.82295561227087</v>
      </c>
    </row>
    <row r="128" spans="1:49">
      <c r="B128" s="177">
        <v>17</v>
      </c>
      <c r="C128" s="177" t="s">
        <v>219</v>
      </c>
      <c r="D128" s="188"/>
      <c r="E128" s="191">
        <f t="shared" si="6"/>
        <v>139.82295561227087</v>
      </c>
    </row>
    <row r="129" spans="1:49">
      <c r="B129" s="177">
        <v>18</v>
      </c>
      <c r="C129" s="177" t="s">
        <v>220</v>
      </c>
      <c r="D129" s="188"/>
      <c r="E129" s="191">
        <f t="shared" si="6"/>
        <v>139.82295561227087</v>
      </c>
    </row>
    <row r="130" spans="1:49">
      <c r="B130" s="177">
        <v>19</v>
      </c>
      <c r="C130" s="177" t="s">
        <v>221</v>
      </c>
      <c r="D130" s="188"/>
      <c r="E130" s="191">
        <f t="shared" si="6"/>
        <v>139.82295561227087</v>
      </c>
    </row>
    <row r="131" spans="1:49">
      <c r="B131" s="177">
        <v>20</v>
      </c>
      <c r="C131" s="177" t="s">
        <v>222</v>
      </c>
      <c r="D131" s="188"/>
      <c r="E131" s="191">
        <f>E130*(1+D131/100)</f>
        <v>139.82295561227087</v>
      </c>
    </row>
    <row r="132" spans="1:49">
      <c r="B132" s="177">
        <v>21</v>
      </c>
      <c r="C132" s="177" t="s">
        <v>223</v>
      </c>
      <c r="D132" s="188"/>
      <c r="E132" s="191">
        <f>E131*(1+D132/100)</f>
        <v>139.82295561227087</v>
      </c>
    </row>
    <row r="133" spans="1:49"/>
    <row r="134" spans="1:49"/>
    <row r="135" spans="1:49"/>
    <row r="136" spans="1:49" s="87" customFormat="1" ht="18" customHeight="1">
      <c r="A136" s="85"/>
      <c r="B136" s="86" t="s">
        <v>437</v>
      </c>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c r="AG136" s="85"/>
      <c r="AH136" s="85"/>
      <c r="AI136" s="85"/>
      <c r="AJ136" s="85"/>
      <c r="AK136" s="85"/>
      <c r="AL136" s="85"/>
      <c r="AM136" s="85"/>
      <c r="AN136" s="85"/>
      <c r="AO136" s="85"/>
      <c r="AP136" s="85"/>
      <c r="AQ136" s="85"/>
      <c r="AR136" s="85"/>
      <c r="AS136" s="85"/>
      <c r="AT136" s="85"/>
      <c r="AU136" s="85"/>
      <c r="AV136" s="85"/>
      <c r="AW136" s="85"/>
    </row>
    <row r="137" spans="1:49"/>
    <row r="138" spans="1:49"/>
    <row r="139" spans="1:49" s="87" customFormat="1" ht="18" customHeight="1">
      <c r="A139" s="185"/>
      <c r="B139" s="186" t="s">
        <v>438</v>
      </c>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c r="AS139" s="185"/>
      <c r="AT139" s="185"/>
      <c r="AU139" s="185"/>
      <c r="AV139" s="185"/>
      <c r="AW139" s="185"/>
    </row>
    <row r="140" spans="1:49" s="87" customFormat="1" ht="15" customHeight="1">
      <c r="A140" s="157"/>
      <c r="B140" s="158" t="s">
        <v>439</v>
      </c>
      <c r="C140" s="159"/>
      <c r="D140" s="157"/>
      <c r="E140" s="157"/>
      <c r="F140" s="157"/>
      <c r="G140" s="157"/>
      <c r="H140" s="157"/>
      <c r="I140" s="157"/>
      <c r="J140" s="157"/>
      <c r="K140" s="157"/>
      <c r="L140" s="157"/>
      <c r="M140" s="157"/>
      <c r="N140" s="157"/>
      <c r="O140" s="157"/>
      <c r="P140" s="157"/>
      <c r="Q140" s="157"/>
      <c r="R140" s="157"/>
      <c r="S140" s="157"/>
      <c r="T140" s="157"/>
      <c r="U140" s="157"/>
      <c r="V140" s="157"/>
      <c r="W140" s="157"/>
      <c r="X140" s="157"/>
      <c r="Y140" s="157"/>
      <c r="Z140" s="157"/>
      <c r="AA140" s="157"/>
      <c r="AB140" s="157"/>
      <c r="AC140" s="157"/>
      <c r="AD140" s="157"/>
      <c r="AE140" s="157"/>
      <c r="AF140" s="157"/>
      <c r="AG140" s="157"/>
      <c r="AH140" s="157"/>
      <c r="AI140" s="157"/>
      <c r="AJ140" s="157"/>
      <c r="AK140" s="157"/>
      <c r="AL140" s="157"/>
      <c r="AM140" s="157"/>
      <c r="AN140" s="157"/>
      <c r="AO140" s="157"/>
      <c r="AP140" s="157"/>
      <c r="AQ140" s="157"/>
      <c r="AR140" s="157"/>
      <c r="AS140" s="157"/>
      <c r="AT140" s="157"/>
      <c r="AU140" s="157"/>
      <c r="AV140" s="157"/>
      <c r="AW140" s="157"/>
    </row>
    <row r="141" spans="1:49"/>
    <row r="142" spans="1:49"/>
    <row r="143" spans="1:49" ht="27">
      <c r="B143" s="153"/>
      <c r="C143" s="153" t="s">
        <v>440</v>
      </c>
      <c r="D143" s="33" t="s">
        <v>98</v>
      </c>
      <c r="E143" s="33" t="s">
        <v>99</v>
      </c>
      <c r="F143" s="34" t="s">
        <v>100</v>
      </c>
      <c r="G143" s="33" t="s">
        <v>101</v>
      </c>
      <c r="H143" s="33" t="s">
        <v>102</v>
      </c>
      <c r="I143" s="155"/>
      <c r="J143" s="33" t="s">
        <v>103</v>
      </c>
      <c r="K143" s="29" t="s">
        <v>104</v>
      </c>
      <c r="L143" s="29" t="s">
        <v>105</v>
      </c>
      <c r="M143" s="35" t="s">
        <v>106</v>
      </c>
      <c r="N143" s="29" t="s">
        <v>107</v>
      </c>
      <c r="O143" s="29" t="s">
        <v>108</v>
      </c>
      <c r="P143" s="29" t="s">
        <v>109</v>
      </c>
      <c r="Q143" s="29" t="s">
        <v>110</v>
      </c>
      <c r="R143" s="155"/>
      <c r="S143" s="29" t="s">
        <v>111</v>
      </c>
      <c r="T143" s="29" t="s">
        <v>112</v>
      </c>
      <c r="U143" s="266" t="s">
        <v>113</v>
      </c>
      <c r="V143" s="266" t="s">
        <v>113</v>
      </c>
      <c r="W143" s="266" t="s">
        <v>114</v>
      </c>
      <c r="X143" s="266" t="s">
        <v>114</v>
      </c>
      <c r="Y143" s="266" t="s">
        <v>115</v>
      </c>
      <c r="Z143" s="266" t="s">
        <v>115</v>
      </c>
      <c r="AA143" s="266" t="s">
        <v>116</v>
      </c>
      <c r="AB143" s="266" t="s">
        <v>116</v>
      </c>
      <c r="AC143" s="266" t="s">
        <v>117</v>
      </c>
      <c r="AD143" s="266" t="s">
        <v>117</v>
      </c>
      <c r="AE143" s="266" t="s">
        <v>118</v>
      </c>
      <c r="AF143" s="266" t="s">
        <v>118</v>
      </c>
      <c r="AG143" s="266" t="s">
        <v>119</v>
      </c>
      <c r="AH143" s="266" t="s">
        <v>119</v>
      </c>
      <c r="AI143" s="266" t="s">
        <v>120</v>
      </c>
      <c r="AJ143" s="266" t="s">
        <v>120</v>
      </c>
      <c r="AK143" s="266" t="s">
        <v>121</v>
      </c>
      <c r="AL143" s="266" t="s">
        <v>121</v>
      </c>
      <c r="AM143" s="266" t="s">
        <v>122</v>
      </c>
      <c r="AN143" s="266" t="s">
        <v>122</v>
      </c>
      <c r="AO143" s="266" t="s">
        <v>123</v>
      </c>
      <c r="AP143" s="266" t="s">
        <v>123</v>
      </c>
      <c r="AQ143" s="266" t="s">
        <v>124</v>
      </c>
      <c r="AR143" s="266" t="s">
        <v>124</v>
      </c>
      <c r="AS143" s="266" t="s">
        <v>125</v>
      </c>
      <c r="AT143" s="266" t="s">
        <v>125</v>
      </c>
      <c r="AU143" s="266" t="s">
        <v>126</v>
      </c>
      <c r="AV143" s="266" t="s">
        <v>126</v>
      </c>
      <c r="AW143" s="266" t="s">
        <v>127</v>
      </c>
    </row>
    <row r="144" spans="1:49" ht="23.5">
      <c r="B144" s="153"/>
      <c r="C144" s="153" t="s">
        <v>440</v>
      </c>
      <c r="D144" s="33" t="s">
        <v>98</v>
      </c>
      <c r="E144" s="33" t="s">
        <v>99</v>
      </c>
      <c r="F144" s="34" t="s">
        <v>100</v>
      </c>
      <c r="G144" s="33" t="s">
        <v>101</v>
      </c>
      <c r="H144" s="33" t="s">
        <v>102</v>
      </c>
      <c r="I144" s="155"/>
      <c r="J144" s="33" t="s">
        <v>103</v>
      </c>
      <c r="K144" s="29" t="s">
        <v>104</v>
      </c>
      <c r="L144" s="29" t="s">
        <v>105</v>
      </c>
      <c r="M144" s="35" t="s">
        <v>106</v>
      </c>
      <c r="N144" s="29" t="s">
        <v>107</v>
      </c>
      <c r="O144" s="29" t="s">
        <v>108</v>
      </c>
      <c r="P144" s="29" t="s">
        <v>109</v>
      </c>
      <c r="Q144" s="29" t="s">
        <v>110</v>
      </c>
      <c r="R144" s="155"/>
      <c r="S144" s="29" t="s">
        <v>128</v>
      </c>
      <c r="T144" s="29" t="s">
        <v>129</v>
      </c>
      <c r="U144" s="29" t="s">
        <v>130</v>
      </c>
      <c r="V144" s="29" t="s">
        <v>131</v>
      </c>
      <c r="W144" s="29" t="s">
        <v>132</v>
      </c>
      <c r="X144" s="29" t="s">
        <v>133</v>
      </c>
      <c r="Y144" s="29" t="s">
        <v>134</v>
      </c>
      <c r="Z144" s="29" t="s">
        <v>135</v>
      </c>
      <c r="AA144" s="29" t="s">
        <v>136</v>
      </c>
      <c r="AB144" s="29" t="s">
        <v>137</v>
      </c>
      <c r="AC144" s="29" t="s">
        <v>138</v>
      </c>
      <c r="AD144" s="29" t="s">
        <v>139</v>
      </c>
      <c r="AE144" s="29" t="s">
        <v>140</v>
      </c>
      <c r="AF144" s="29" t="s">
        <v>141</v>
      </c>
      <c r="AG144" s="29" t="s">
        <v>142</v>
      </c>
      <c r="AH144" s="29" t="s">
        <v>143</v>
      </c>
      <c r="AI144" s="29" t="s">
        <v>144</v>
      </c>
      <c r="AJ144" s="29" t="s">
        <v>145</v>
      </c>
      <c r="AK144" s="29" t="s">
        <v>146</v>
      </c>
      <c r="AL144" s="29" t="s">
        <v>147</v>
      </c>
      <c r="AM144" s="29" t="s">
        <v>148</v>
      </c>
      <c r="AN144" s="29" t="s">
        <v>149</v>
      </c>
      <c r="AO144" s="29" t="s">
        <v>150</v>
      </c>
      <c r="AP144" s="29" t="s">
        <v>151</v>
      </c>
      <c r="AQ144" s="29" t="s">
        <v>152</v>
      </c>
      <c r="AR144" s="29" t="s">
        <v>153</v>
      </c>
      <c r="AS144" s="29" t="s">
        <v>154</v>
      </c>
      <c r="AT144" s="29" t="s">
        <v>155</v>
      </c>
      <c r="AU144" s="29" t="s">
        <v>156</v>
      </c>
      <c r="AV144" s="29" t="s">
        <v>157</v>
      </c>
      <c r="AW144" s="29" t="s">
        <v>158</v>
      </c>
    </row>
    <row r="145" spans="2:49" ht="23.5">
      <c r="B145" s="153" t="s">
        <v>441</v>
      </c>
      <c r="C145" s="153"/>
      <c r="D145" s="154" t="s">
        <v>395</v>
      </c>
      <c r="E145" s="153" t="s">
        <v>400</v>
      </c>
      <c r="F145" s="153" t="s">
        <v>403</v>
      </c>
      <c r="G145" s="153" t="s">
        <v>404</v>
      </c>
      <c r="H145" s="153" t="s">
        <v>405</v>
      </c>
      <c r="I145" s="155"/>
      <c r="J145" s="153" t="s">
        <v>405</v>
      </c>
      <c r="K145" s="153" t="s">
        <v>406</v>
      </c>
      <c r="L145" s="153" t="s">
        <v>407</v>
      </c>
      <c r="M145" s="153" t="s">
        <v>408</v>
      </c>
      <c r="N145" s="153" t="s">
        <v>409</v>
      </c>
      <c r="O145" s="153" t="s">
        <v>410</v>
      </c>
      <c r="P145" s="153" t="s">
        <v>411</v>
      </c>
      <c r="Q145" s="153" t="s">
        <v>412</v>
      </c>
      <c r="R145" s="155"/>
      <c r="S145" s="153" t="s">
        <v>413</v>
      </c>
      <c r="T145" s="153" t="s">
        <v>414</v>
      </c>
      <c r="U145" s="153" t="s">
        <v>415</v>
      </c>
      <c r="V145" s="153" t="s">
        <v>415</v>
      </c>
      <c r="W145" s="153" t="s">
        <v>416</v>
      </c>
      <c r="X145" s="153" t="s">
        <v>416</v>
      </c>
      <c r="Y145" s="153" t="s">
        <v>417</v>
      </c>
      <c r="Z145" s="153" t="s">
        <v>417</v>
      </c>
      <c r="AA145" s="153" t="s">
        <v>418</v>
      </c>
      <c r="AB145" s="153" t="s">
        <v>418</v>
      </c>
      <c r="AC145" s="153" t="s">
        <v>419</v>
      </c>
      <c r="AD145" s="153" t="s">
        <v>419</v>
      </c>
      <c r="AE145" s="153" t="s">
        <v>420</v>
      </c>
      <c r="AF145" s="153" t="s">
        <v>420</v>
      </c>
      <c r="AG145" s="153" t="s">
        <v>421</v>
      </c>
      <c r="AH145" s="153" t="s">
        <v>421</v>
      </c>
      <c r="AI145" s="153" t="s">
        <v>422</v>
      </c>
      <c r="AJ145" s="153" t="s">
        <v>422</v>
      </c>
      <c r="AK145" s="153" t="s">
        <v>423</v>
      </c>
      <c r="AL145" s="153" t="s">
        <v>423</v>
      </c>
      <c r="AM145" s="153" t="s">
        <v>424</v>
      </c>
      <c r="AN145" s="153" t="s">
        <v>424</v>
      </c>
      <c r="AO145" s="153" t="s">
        <v>425</v>
      </c>
      <c r="AP145" s="153" t="s">
        <v>425</v>
      </c>
      <c r="AQ145" s="153" t="s">
        <v>426</v>
      </c>
      <c r="AR145" s="153" t="s">
        <v>426</v>
      </c>
      <c r="AS145" s="153" t="s">
        <v>427</v>
      </c>
      <c r="AT145" s="153" t="s">
        <v>427</v>
      </c>
      <c r="AU145" s="153" t="s">
        <v>428</v>
      </c>
      <c r="AV145" s="153" t="s">
        <v>428</v>
      </c>
      <c r="AW145" s="153" t="s">
        <v>429</v>
      </c>
    </row>
    <row r="146" spans="2:49">
      <c r="B146" s="156">
        <v>6</v>
      </c>
      <c r="C146" s="156"/>
      <c r="D146" s="178">
        <f>IF('3f WHD'!K$13&lt;&gt;"",SUMIFS($F$45:$F$108,$K$45:$K$108,"="&amp;D$145,$B$45:$B$108,"="&amp;$B146)+SUMIFS($F$45:$F$108,$J$45:$J$108,"="&amp;D$145,$B$45:$B$108,"="&amp;$B146),"")</f>
        <v>1103151445</v>
      </c>
      <c r="E146" s="178">
        <f>IF('3f WHD'!L$13&lt;&gt;"",SUMIFS($F$45:$F$108,$K$45:$K$108,"="&amp;E$145,$B$45:$B$108,"="&amp;$B146)+SUMIFS($F$45:$F$108,$J$45:$J$108,"="&amp;E$145,$B$45:$B$108,"="&amp;$B146),"")</f>
        <v>482372072</v>
      </c>
      <c r="F146" s="178">
        <f>IF('3f WHD'!M$13&lt;&gt;"",SUMIFS($F$45:$F$108,$K$45:$K$108,"="&amp;F$145,$B$45:$B$108,"="&amp;$B146)+SUMIFS($F$45:$F$108,$J$45:$J$108,"="&amp;F$145,$B$45:$B$108,"="&amp;$B146),"")</f>
        <v>0</v>
      </c>
      <c r="G146" s="178">
        <f>IF('3f WHD'!N$13&lt;&gt;"",SUMIFS($F$45:$F$108,$K$45:$K$108,"="&amp;G$145,$B$45:$B$108,"="&amp;$B146)+SUMIFS($F$45:$F$108,$J$45:$J$108,"="&amp;G$145,$B$45:$B$108,"="&amp;$B146),"")</f>
        <v>0</v>
      </c>
      <c r="H146" s="178">
        <f>IF('3f WHD'!O$13&lt;&gt;"",SUMIFS($F$45:$F$108,$K$45:$K$108,"="&amp;H$145,$B$45:$B$108,"="&amp;$B146)+SUMIFS($F$45:$F$108,$J$45:$J$108,"="&amp;H$145,$B$45:$B$108,"="&amp;$B146),"")</f>
        <v>0</v>
      </c>
      <c r="I146" s="164"/>
      <c r="J146" s="178">
        <f>IF('3f WHD'!Q$13&lt;&gt;"",SUMIFS($F$45:$F$108,$K$45:$K$108,"="&amp;J$145,$B$45:$B$108,"="&amp;$B146)+SUMIFS($F$45:$F$108,$J$45:$J$108,"="&amp;J$145,$B$45:$B$108,"="&amp;$B146),"")</f>
        <v>0</v>
      </c>
      <c r="K146" s="178">
        <f>IF('3f WHD'!R$13&lt;&gt;"",SUMIFS($F$45:$F$108,$K$45:$K$108,"="&amp;K$145,$B$45:$B$108,"="&amp;$B146)+SUMIFS($F$45:$F$108,$J$45:$J$108,"="&amp;K$145,$B$45:$B$108,"="&amp;$B146),"")</f>
        <v>0</v>
      </c>
      <c r="L146" s="178">
        <f>IF('3f WHD'!S$13&lt;&gt;"",SUMIFS($F$45:$F$108,$K$45:$K$108,"="&amp;L$145,$B$45:$B$108,"="&amp;$B146)+SUMIFS($F$45:$F$108,$J$45:$J$108,"="&amp;L$145,$B$45:$B$108,"="&amp;$B146),"")</f>
        <v>0</v>
      </c>
      <c r="M146" s="178">
        <f>IF('3f WHD'!T$13&lt;&gt;"",SUMIFS($F$45:$F$108,$K$45:$K$108,"="&amp;M$145,$B$45:$B$108,"="&amp;$B146)+SUMIFS($F$45:$F$108,$J$45:$J$108,"="&amp;M$145,$B$45:$B$108,"="&amp;$B146),"")</f>
        <v>0</v>
      </c>
      <c r="N146" s="178">
        <f>IF('3f WHD'!U$13&lt;&gt;"",SUMIFS($F$45:$F$108,$K$45:$K$108,"="&amp;N$145,$B$45:$B$108,"="&amp;$B146)+SUMIFS($F$45:$F$108,$J$45:$J$108,"="&amp;N$145,$B$45:$B$108,"="&amp;$B146),"")</f>
        <v>0</v>
      </c>
      <c r="O146" s="178">
        <f>IF('3f WHD'!V$13&lt;&gt;"",SUMIFS($F$45:$F$108,$K$45:$K$108,"="&amp;O$145,$B$45:$B$108,"="&amp;$B146)+SUMIFS($F$45:$F$108,$J$45:$J$108,"="&amp;O$145,$B$45:$B$108,"="&amp;$B146),"")</f>
        <v>0</v>
      </c>
      <c r="P146" s="178">
        <f>IF('3f WHD'!W$13&lt;&gt;"",SUMIFS($F$45:$F$108,$K$45:$K$108,"="&amp;P$145,$B$45:$B$108,"="&amp;$B146)+SUMIFS($F$45:$F$108,$J$45:$J$108,"="&amp;P$145,$B$45:$B$108,"="&amp;$B146),"")</f>
        <v>0</v>
      </c>
      <c r="Q146" s="178">
        <f>IF('3f WHD'!X$13&lt;&gt;"",SUMIFS($F$45:$F$108,$K$45:$K$108,"="&amp;Q$145,$B$45:$B$108,"="&amp;$B146)+SUMIFS($F$45:$F$108,$J$45:$J$108,"="&amp;Q$145,$B$45:$B$108,"="&amp;$B146),"")</f>
        <v>0</v>
      </c>
      <c r="R146" s="164"/>
      <c r="S146" s="178">
        <f>IF('3f WHD'!Z$13&lt;&gt;"",SUMIFS($F$45:$F$108,$K$45:$K$108,"="&amp;S$145,$B$45:$B$108,"="&amp;$B146)+SUMIFS($F$45:$F$108,$J$45:$J$108,"="&amp;S$145,$B$45:$B$108,"="&amp;$B146),"")</f>
        <v>0</v>
      </c>
      <c r="T146" s="178">
        <f>IF('3f WHD'!AA$13&lt;&gt;"",SUMIFS($F$45:$F$108,$K$45:$K$108,"="&amp;T$145,$B$45:$B$108,"="&amp;$B146)+SUMIFS($F$45:$F$108,$J$45:$J$108,"="&amp;T$145,$B$45:$B$108,"="&amp;$B146),"")</f>
        <v>0</v>
      </c>
      <c r="U146" s="178" t="str">
        <f>IF('3f WHD'!AB$13&lt;&gt;"",SUMIFS($F$45:$F$108,$K$45:$K$108,"="&amp;U$145,$B$45:$B$108,"="&amp;$B146)+SUMIFS($F$45:$F$108,$J$45:$J$108,"="&amp;U$145,$B$45:$B$108,"="&amp;$B146),"")</f>
        <v/>
      </c>
      <c r="V146" s="178" t="str">
        <f>IF('3f WHD'!AC$13&lt;&gt;"",SUMIFS($F$45:$F$108,$K$45:$K$108,"="&amp;V$145,$B$45:$B$108,"="&amp;$B146)+SUMIFS($F$45:$F$108,$J$45:$J$108,"="&amp;V$145,$B$45:$B$108,"="&amp;$B146),"")</f>
        <v/>
      </c>
      <c r="W146" s="178" t="str">
        <f>IF('3f WHD'!AD$13&lt;&gt;"",SUMIFS($F$45:$F$108,$K$45:$K$108,"="&amp;W$145,$B$45:$B$108,"="&amp;$B146)+SUMIFS($F$45:$F$108,$J$45:$J$108,"="&amp;W$145,$B$45:$B$108,"="&amp;$B146),"")</f>
        <v/>
      </c>
      <c r="X146" s="178" t="str">
        <f>IF('3f WHD'!AE$13&lt;&gt;"",SUMIFS($F$45:$F$108,$K$45:$K$108,"="&amp;X$145,$B$45:$B$108,"="&amp;$B146)+SUMIFS($F$45:$F$108,$J$45:$J$108,"="&amp;X$145,$B$45:$B$108,"="&amp;$B146),"")</f>
        <v/>
      </c>
      <c r="Y146" s="178" t="str">
        <f>IF('3f WHD'!AF$13&lt;&gt;"",SUMIFS($F$45:$F$108,$K$45:$K$108,"="&amp;Y$145,$B$45:$B$108,"="&amp;$B146)+SUMIFS($F$45:$F$108,$J$45:$J$108,"="&amp;Y$145,$B$45:$B$108,"="&amp;$B146),"")</f>
        <v/>
      </c>
      <c r="Z146" s="178" t="str">
        <f>IF('3f WHD'!AG$13&lt;&gt;"",SUMIFS($F$45:$F$108,$K$45:$K$108,"="&amp;Z$145,$B$45:$B$108,"="&amp;$B146)+SUMIFS($F$45:$F$108,$J$45:$J$108,"="&amp;Z$145,$B$45:$B$108,"="&amp;$B146),"")</f>
        <v/>
      </c>
      <c r="AA146" s="178" t="str">
        <f>IF('3f WHD'!AH$13&lt;&gt;"",SUMIFS($F$45:$F$108,$K$45:$K$108,"="&amp;AA$145,$B$45:$B$108,"="&amp;$B146)+SUMIFS($F$45:$F$108,$J$45:$J$108,"="&amp;AA$145,$B$45:$B$108,"="&amp;$B146),"")</f>
        <v/>
      </c>
      <c r="AB146" s="178" t="str">
        <f>IF('3f WHD'!AI$13&lt;&gt;"",SUMIFS($F$45:$F$108,$K$45:$K$108,"="&amp;AB$145,$B$45:$B$108,"="&amp;$B146)+SUMIFS($F$45:$F$108,$J$45:$J$108,"="&amp;AB$145,$B$45:$B$108,"="&amp;$B146),"")</f>
        <v/>
      </c>
      <c r="AC146" s="178" t="str">
        <f>IF('3f WHD'!AJ$13&lt;&gt;"",SUMIFS($F$45:$F$108,$K$45:$K$108,"="&amp;AC$145,$B$45:$B$108,"="&amp;$B146)+SUMIFS($F$45:$F$108,$J$45:$J$108,"="&amp;AC$145,$B$45:$B$108,"="&amp;$B146),"")</f>
        <v/>
      </c>
      <c r="AD146" s="178" t="str">
        <f>IF('3f WHD'!AK$13&lt;&gt;"",SUMIFS($F$45:$F$108,$K$45:$K$108,"="&amp;AD$145,$B$45:$B$108,"="&amp;$B146)+SUMIFS($F$45:$F$108,$J$45:$J$108,"="&amp;AD$145,$B$45:$B$108,"="&amp;$B146),"")</f>
        <v/>
      </c>
      <c r="AE146" s="178" t="str">
        <f>IF('3f WHD'!AL$13&lt;&gt;"",SUMIFS($F$45:$F$108,$K$45:$K$108,"="&amp;AE$145,$B$45:$B$108,"="&amp;$B146)+SUMIFS($F$45:$F$108,$J$45:$J$108,"="&amp;AE$145,$B$45:$B$108,"="&amp;$B146),"")</f>
        <v/>
      </c>
      <c r="AF146" s="178" t="str">
        <f>IF('3f WHD'!AM$13&lt;&gt;"",SUMIFS($F$45:$F$108,$K$45:$K$108,"="&amp;AF$145,$B$45:$B$108,"="&amp;$B146)+SUMIFS($F$45:$F$108,$J$45:$J$108,"="&amp;AF$145,$B$45:$B$108,"="&amp;$B146),"")</f>
        <v/>
      </c>
      <c r="AG146" s="178" t="str">
        <f>IF('3f WHD'!AN$13&lt;&gt;"",SUMIFS($F$45:$F$108,$K$45:$K$108,"="&amp;AG$145,$B$45:$B$108,"="&amp;$B146)+SUMIFS($F$45:$F$108,$J$45:$J$108,"="&amp;AG$145,$B$45:$B$108,"="&amp;$B146),"")</f>
        <v/>
      </c>
      <c r="AH146" s="178" t="str">
        <f>IF('3f WHD'!AO$13&lt;&gt;"",SUMIFS($F$45:$F$108,$K$45:$K$108,"="&amp;AH$145,$B$45:$B$108,"="&amp;$B146)+SUMIFS($F$45:$F$108,$J$45:$J$108,"="&amp;AH$145,$B$45:$B$108,"="&amp;$B146),"")</f>
        <v/>
      </c>
      <c r="AI146" s="178" t="str">
        <f>IF('3f WHD'!AP$13&lt;&gt;"",SUMIFS($F$45:$F$108,$K$45:$K$108,"="&amp;AI$145,$B$45:$B$108,"="&amp;$B146)+SUMIFS($F$45:$F$108,$J$45:$J$108,"="&amp;AI$145,$B$45:$B$108,"="&amp;$B146),"")</f>
        <v/>
      </c>
      <c r="AJ146" s="178" t="str">
        <f>IF('3f WHD'!AQ$13&lt;&gt;"",SUMIFS($F$45:$F$108,$K$45:$K$108,"="&amp;AJ$145,$B$45:$B$108,"="&amp;$B146)+SUMIFS($F$45:$F$108,$J$45:$J$108,"="&amp;AJ$145,$B$45:$B$108,"="&amp;$B146),"")</f>
        <v/>
      </c>
      <c r="AK146" s="178" t="str">
        <f>IF('3f WHD'!AR$13&lt;&gt;"",SUMIFS($F$45:$F$108,$K$45:$K$108,"="&amp;AK$145,$B$45:$B$108,"="&amp;$B146)+SUMIFS($F$45:$F$108,$J$45:$J$108,"="&amp;AK$145,$B$45:$B$108,"="&amp;$B146),"")</f>
        <v/>
      </c>
      <c r="AL146" s="178" t="str">
        <f>IF('3f WHD'!AS$13&lt;&gt;"",SUMIFS($F$45:$F$108,$K$45:$K$108,"="&amp;AL$145,$B$45:$B$108,"="&amp;$B146)+SUMIFS($F$45:$F$108,$J$45:$J$108,"="&amp;AL$145,$B$45:$B$108,"="&amp;$B146),"")</f>
        <v/>
      </c>
      <c r="AM146" s="178" t="str">
        <f>IF('3f WHD'!AT$13&lt;&gt;"",SUMIFS($F$45:$F$108,$K$45:$K$108,"="&amp;AM$145,$B$45:$B$108,"="&amp;$B146)+SUMIFS($F$45:$F$108,$J$45:$J$108,"="&amp;AM$145,$B$45:$B$108,"="&amp;$B146),"")</f>
        <v/>
      </c>
      <c r="AN146" s="178" t="str">
        <f>IF('3f WHD'!AU$13&lt;&gt;"",SUMIFS($F$45:$F$108,$K$45:$K$108,"="&amp;AN$145,$B$45:$B$108,"="&amp;$B146)+SUMIFS($F$45:$F$108,$J$45:$J$108,"="&amp;AN$145,$B$45:$B$108,"="&amp;$B146),"")</f>
        <v/>
      </c>
      <c r="AO146" s="178" t="str">
        <f>IF('3f WHD'!AV$13&lt;&gt;"",SUMIFS($F$45:$F$108,$K$45:$K$108,"="&amp;AO$145,$B$45:$B$108,"="&amp;$B146)+SUMIFS($F$45:$F$108,$J$45:$J$108,"="&amp;AO$145,$B$45:$B$108,"="&amp;$B146),"")</f>
        <v/>
      </c>
      <c r="AP146" s="178" t="str">
        <f>IF('3f WHD'!AW$13&lt;&gt;"",SUMIFS($F$45:$F$108,$K$45:$K$108,"="&amp;AP$145,$B$45:$B$108,"="&amp;$B146)+SUMIFS($F$45:$F$108,$J$45:$J$108,"="&amp;AP$145,$B$45:$B$108,"="&amp;$B146),"")</f>
        <v/>
      </c>
      <c r="AQ146" s="178" t="str">
        <f>IF('3f WHD'!AX$13&lt;&gt;"",SUMIFS($F$45:$F$108,$K$45:$K$108,"="&amp;AQ$145,$B$45:$B$108,"="&amp;$B146)+SUMIFS($F$45:$F$108,$J$45:$J$108,"="&amp;AQ$145,$B$45:$B$108,"="&amp;$B146),"")</f>
        <v/>
      </c>
      <c r="AR146" s="178" t="str">
        <f>IF('3f WHD'!AY$13&lt;&gt;"",SUMIFS($F$45:$F$108,$K$45:$K$108,"="&amp;AR$145,$B$45:$B$108,"="&amp;$B146)+SUMIFS($F$45:$F$108,$J$45:$J$108,"="&amp;AR$145,$B$45:$B$108,"="&amp;$B146),"")</f>
        <v/>
      </c>
      <c r="AS146" s="178" t="str">
        <f>IF('3f WHD'!AZ$13&lt;&gt;"",SUMIFS($F$45:$F$108,$K$45:$K$108,"="&amp;AS$145,$B$45:$B$108,"="&amp;$B146)+SUMIFS($F$45:$F$108,$J$45:$J$108,"="&amp;AS$145,$B$45:$B$108,"="&amp;$B146),"")</f>
        <v/>
      </c>
      <c r="AT146" s="178" t="str">
        <f>IF('3f WHD'!BA$13&lt;&gt;"",SUMIFS($F$45:$F$108,$K$45:$K$108,"="&amp;AT$145,$B$45:$B$108,"="&amp;$B146)+SUMIFS($F$45:$F$108,$J$45:$J$108,"="&amp;AT$145,$B$45:$B$108,"="&amp;$B146),"")</f>
        <v/>
      </c>
      <c r="AU146" s="178" t="str">
        <f>IF('3f WHD'!BB$13&lt;&gt;"",SUMIFS($F$45:$F$108,$K$45:$K$108,"="&amp;AU$145,$B$45:$B$108,"="&amp;$B146)+SUMIFS($F$45:$F$108,$J$45:$J$108,"="&amp;AU$145,$B$45:$B$108,"="&amp;$B146),"")</f>
        <v/>
      </c>
      <c r="AV146" s="178" t="str">
        <f>IF('3f WHD'!BC$13&lt;&gt;"",SUMIFS($F$45:$F$108,$K$45:$K$108,"="&amp;AV$145,$B$45:$B$108,"="&amp;$B146)+SUMIFS($F$45:$F$108,$J$45:$J$108,"="&amp;AV$145,$B$45:$B$108,"="&amp;$B146),"")</f>
        <v/>
      </c>
      <c r="AW146" s="178" t="str">
        <f>IF('3f WHD'!BD$13&lt;&gt;"",SUMIFS($F$45:$F$108,$K$45:$K$108,"="&amp;AW$145,$B$45:$B$108,"="&amp;$B146)+SUMIFS($F$45:$F$108,$J$45:$J$108,"="&amp;AW$145,$B$45:$B$108,"="&amp;$B146),"")</f>
        <v/>
      </c>
    </row>
    <row r="147" spans="2:49">
      <c r="B147" s="156">
        <v>7</v>
      </c>
      <c r="C147" s="156"/>
      <c r="D147" s="178">
        <f>IF('3f WHD'!K$13&lt;&gt;"",SUMIFS($F$45:$F$108,$K$45:$K$108,"="&amp;D$145,$B$45:$B$108,"="&amp;$B147)+SUMIFS($F$45:$F$108,$J$45:$J$108,"="&amp;D$145,$B$45:$B$108,"="&amp;$B147),"")</f>
        <v>0</v>
      </c>
      <c r="E147" s="178">
        <f>IF('3f WHD'!L$13&lt;&gt;"",SUMIFS($F$45:$F$108,$K$45:$K$108,"="&amp;E$145,$B$45:$B$108,"="&amp;$B147)+SUMIFS($F$45:$F$108,$J$45:$J$108,"="&amp;E$145,$B$45:$B$108,"="&amp;$B147),"")</f>
        <v>720969191</v>
      </c>
      <c r="F147" s="178">
        <f>IF('3f WHD'!M$13&lt;&gt;"",SUMIFS($F$45:$F$108,$K$45:$K$108,"="&amp;F$145,$B$45:$B$108,"="&amp;$B147)+SUMIFS($F$45:$F$108,$J$45:$J$108,"="&amp;F$145,$B$45:$B$108,"="&amp;$B147),"")</f>
        <v>1279200158.1199999</v>
      </c>
      <c r="G147" s="178">
        <f>IF('3f WHD'!N$13&lt;&gt;"",SUMIFS($F$45:$F$108,$K$45:$K$108,"="&amp;G$145,$B$45:$B$108,"="&amp;$B147)+SUMIFS($F$45:$F$108,$J$45:$J$108,"="&amp;G$145,$B$45:$B$108,"="&amp;$B147),"")</f>
        <v>558230967.12</v>
      </c>
      <c r="H147" s="178">
        <f>IF('3f WHD'!O$13&lt;&gt;"",SUMIFS($F$45:$F$108,$K$45:$K$108,"="&amp;H$145,$B$45:$B$108,"="&amp;$B147)+SUMIFS($F$45:$F$108,$J$45:$J$108,"="&amp;H$145,$B$45:$B$108,"="&amp;$B147),"")</f>
        <v>0</v>
      </c>
      <c r="I147" s="164"/>
      <c r="J147" s="178">
        <f>IF('3f WHD'!Q$13&lt;&gt;"",SUMIFS($F$45:$F$108,$K$45:$K$108,"="&amp;J$145,$B$45:$B$108,"="&amp;$B147)+SUMIFS($F$45:$F$108,$J$45:$J$108,"="&amp;J$145,$B$45:$B$108,"="&amp;$B147),"")</f>
        <v>0</v>
      </c>
      <c r="K147" s="178">
        <f>IF('3f WHD'!R$13&lt;&gt;"",SUMIFS($F$45:$F$108,$K$45:$K$108,"="&amp;K$145,$B$45:$B$108,"="&amp;$B147)+SUMIFS($F$45:$F$108,$J$45:$J$108,"="&amp;K$145,$B$45:$B$108,"="&amp;$B147),"")</f>
        <v>0</v>
      </c>
      <c r="L147" s="178">
        <f>IF('3f WHD'!S$13&lt;&gt;"",SUMIFS($F$45:$F$108,$K$45:$K$108,"="&amp;L$145,$B$45:$B$108,"="&amp;$B147)+SUMIFS($F$45:$F$108,$J$45:$J$108,"="&amp;L$145,$B$45:$B$108,"="&amp;$B147),"")</f>
        <v>0</v>
      </c>
      <c r="M147" s="178">
        <f>IF('3f WHD'!T$13&lt;&gt;"",SUMIFS($F$45:$F$108,$K$45:$K$108,"="&amp;M$145,$B$45:$B$108,"="&amp;$B147)+SUMIFS($F$45:$F$108,$J$45:$J$108,"="&amp;M$145,$B$45:$B$108,"="&amp;$B147),"")</f>
        <v>0</v>
      </c>
      <c r="N147" s="178">
        <f>IF('3f WHD'!U$13&lt;&gt;"",SUMIFS($F$45:$F$108,$K$45:$K$108,"="&amp;N$145,$B$45:$B$108,"="&amp;$B147)+SUMIFS($F$45:$F$108,$J$45:$J$108,"="&amp;N$145,$B$45:$B$108,"="&amp;$B147),"")</f>
        <v>0</v>
      </c>
      <c r="O147" s="178">
        <f>IF('3f WHD'!V$13&lt;&gt;"",SUMIFS($F$45:$F$108,$K$45:$K$108,"="&amp;O$145,$B$45:$B$108,"="&amp;$B147)+SUMIFS($F$45:$F$108,$J$45:$J$108,"="&amp;O$145,$B$45:$B$108,"="&amp;$B147),"")</f>
        <v>0</v>
      </c>
      <c r="P147" s="178">
        <f>IF('3f WHD'!W$13&lt;&gt;"",SUMIFS($F$45:$F$108,$K$45:$K$108,"="&amp;P$145,$B$45:$B$108,"="&amp;$B147)+SUMIFS($F$45:$F$108,$J$45:$J$108,"="&amp;P$145,$B$45:$B$108,"="&amp;$B147),"")</f>
        <v>0</v>
      </c>
      <c r="Q147" s="178">
        <f>IF('3f WHD'!X$13&lt;&gt;"",SUMIFS($F$45:$F$108,$K$45:$K$108,"="&amp;Q$145,$B$45:$B$108,"="&amp;$B147)+SUMIFS($F$45:$F$108,$J$45:$J$108,"="&amp;Q$145,$B$45:$B$108,"="&amp;$B147),"")</f>
        <v>0</v>
      </c>
      <c r="R147" s="164"/>
      <c r="S147" s="178">
        <f>IF('3f WHD'!Z$13&lt;&gt;"",SUMIFS($F$45:$F$108,$K$45:$K$108,"="&amp;S$145,$B$45:$B$108,"="&amp;$B147)+SUMIFS($F$45:$F$108,$J$45:$J$108,"="&amp;S$145,$B$45:$B$108,"="&amp;$B147),"")</f>
        <v>0</v>
      </c>
      <c r="T147" s="178">
        <f>IF('3f WHD'!AA$13&lt;&gt;"",SUMIFS($F$45:$F$108,$K$45:$K$108,"="&amp;T$145,$B$45:$B$108,"="&amp;$B147)+SUMIFS($F$45:$F$108,$J$45:$J$108,"="&amp;T$145,$B$45:$B$108,"="&amp;$B147),"")</f>
        <v>0</v>
      </c>
      <c r="U147" s="178" t="str">
        <f>IF('3f WHD'!AB$13&lt;&gt;"",SUMIFS($F$45:$F$108,$K$45:$K$108,"="&amp;U$145,$B$45:$B$108,"="&amp;$B147)+SUMIFS($F$45:$F$108,$J$45:$J$108,"="&amp;U$145,$B$45:$B$108,"="&amp;$B147),"")</f>
        <v/>
      </c>
      <c r="V147" s="178" t="str">
        <f>IF('3f WHD'!AC$13&lt;&gt;"",SUMIFS($F$45:$F$108,$K$45:$K$108,"="&amp;V$145,$B$45:$B$108,"="&amp;$B147)+SUMIFS($F$45:$F$108,$J$45:$J$108,"="&amp;V$145,$B$45:$B$108,"="&amp;$B147),"")</f>
        <v/>
      </c>
      <c r="W147" s="178" t="str">
        <f>IF('3f WHD'!AD$13&lt;&gt;"",SUMIFS($F$45:$F$108,$K$45:$K$108,"="&amp;W$145,$B$45:$B$108,"="&amp;$B147)+SUMIFS($F$45:$F$108,$J$45:$J$108,"="&amp;W$145,$B$45:$B$108,"="&amp;$B147),"")</f>
        <v/>
      </c>
      <c r="X147" s="178" t="str">
        <f>IF('3f WHD'!AE$13&lt;&gt;"",SUMIFS($F$45:$F$108,$K$45:$K$108,"="&amp;X$145,$B$45:$B$108,"="&amp;$B147)+SUMIFS($F$45:$F$108,$J$45:$J$108,"="&amp;X$145,$B$45:$B$108,"="&amp;$B147),"")</f>
        <v/>
      </c>
      <c r="Y147" s="178" t="str">
        <f>IF('3f WHD'!AF$13&lt;&gt;"",SUMIFS($F$45:$F$108,$K$45:$K$108,"="&amp;Y$145,$B$45:$B$108,"="&amp;$B147)+SUMIFS($F$45:$F$108,$J$45:$J$108,"="&amp;Y$145,$B$45:$B$108,"="&amp;$B147),"")</f>
        <v/>
      </c>
      <c r="Z147" s="178" t="str">
        <f>IF('3f WHD'!AG$13&lt;&gt;"",SUMIFS($F$45:$F$108,$K$45:$K$108,"="&amp;Z$145,$B$45:$B$108,"="&amp;$B147)+SUMIFS($F$45:$F$108,$J$45:$J$108,"="&amp;Z$145,$B$45:$B$108,"="&amp;$B147),"")</f>
        <v/>
      </c>
      <c r="AA147" s="178" t="str">
        <f>IF('3f WHD'!AH$13&lt;&gt;"",SUMIFS($F$45:$F$108,$K$45:$K$108,"="&amp;AA$145,$B$45:$B$108,"="&amp;$B147)+SUMIFS($F$45:$F$108,$J$45:$J$108,"="&amp;AA$145,$B$45:$B$108,"="&amp;$B147),"")</f>
        <v/>
      </c>
      <c r="AB147" s="178" t="str">
        <f>IF('3f WHD'!AI$13&lt;&gt;"",SUMIFS($F$45:$F$108,$K$45:$K$108,"="&amp;AB$145,$B$45:$B$108,"="&amp;$B147)+SUMIFS($F$45:$F$108,$J$45:$J$108,"="&amp;AB$145,$B$45:$B$108,"="&amp;$B147),"")</f>
        <v/>
      </c>
      <c r="AC147" s="178" t="str">
        <f>IF('3f WHD'!AJ$13&lt;&gt;"",SUMIFS($F$45:$F$108,$K$45:$K$108,"="&amp;AC$145,$B$45:$B$108,"="&amp;$B147)+SUMIFS($F$45:$F$108,$J$45:$J$108,"="&amp;AC$145,$B$45:$B$108,"="&amp;$B147),"")</f>
        <v/>
      </c>
      <c r="AD147" s="178" t="str">
        <f>IF('3f WHD'!AK$13&lt;&gt;"",SUMIFS($F$45:$F$108,$K$45:$K$108,"="&amp;AD$145,$B$45:$B$108,"="&amp;$B147)+SUMIFS($F$45:$F$108,$J$45:$J$108,"="&amp;AD$145,$B$45:$B$108,"="&amp;$B147),"")</f>
        <v/>
      </c>
      <c r="AE147" s="178" t="str">
        <f>IF('3f WHD'!AL$13&lt;&gt;"",SUMIFS($F$45:$F$108,$K$45:$K$108,"="&amp;AE$145,$B$45:$B$108,"="&amp;$B147)+SUMIFS($F$45:$F$108,$J$45:$J$108,"="&amp;AE$145,$B$45:$B$108,"="&amp;$B147),"")</f>
        <v/>
      </c>
      <c r="AF147" s="178" t="str">
        <f>IF('3f WHD'!AM$13&lt;&gt;"",SUMIFS($F$45:$F$108,$K$45:$K$108,"="&amp;AF$145,$B$45:$B$108,"="&amp;$B147)+SUMIFS($F$45:$F$108,$J$45:$J$108,"="&amp;AF$145,$B$45:$B$108,"="&amp;$B147),"")</f>
        <v/>
      </c>
      <c r="AG147" s="178" t="str">
        <f>IF('3f WHD'!AN$13&lt;&gt;"",SUMIFS($F$45:$F$108,$K$45:$K$108,"="&amp;AG$145,$B$45:$B$108,"="&amp;$B147)+SUMIFS($F$45:$F$108,$J$45:$J$108,"="&amp;AG$145,$B$45:$B$108,"="&amp;$B147),"")</f>
        <v/>
      </c>
      <c r="AH147" s="178" t="str">
        <f>IF('3f WHD'!AO$13&lt;&gt;"",SUMIFS($F$45:$F$108,$K$45:$K$108,"="&amp;AH$145,$B$45:$B$108,"="&amp;$B147)+SUMIFS($F$45:$F$108,$J$45:$J$108,"="&amp;AH$145,$B$45:$B$108,"="&amp;$B147),"")</f>
        <v/>
      </c>
      <c r="AI147" s="178" t="str">
        <f>IF('3f WHD'!AP$13&lt;&gt;"",SUMIFS($F$45:$F$108,$K$45:$K$108,"="&amp;AI$145,$B$45:$B$108,"="&amp;$B147)+SUMIFS($F$45:$F$108,$J$45:$J$108,"="&amp;AI$145,$B$45:$B$108,"="&amp;$B147),"")</f>
        <v/>
      </c>
      <c r="AJ147" s="178" t="str">
        <f>IF('3f WHD'!AQ$13&lt;&gt;"",SUMIFS($F$45:$F$108,$K$45:$K$108,"="&amp;AJ$145,$B$45:$B$108,"="&amp;$B147)+SUMIFS($F$45:$F$108,$J$45:$J$108,"="&amp;AJ$145,$B$45:$B$108,"="&amp;$B147),"")</f>
        <v/>
      </c>
      <c r="AK147" s="178" t="str">
        <f>IF('3f WHD'!AR$13&lt;&gt;"",SUMIFS($F$45:$F$108,$K$45:$K$108,"="&amp;AK$145,$B$45:$B$108,"="&amp;$B147)+SUMIFS($F$45:$F$108,$J$45:$J$108,"="&amp;AK$145,$B$45:$B$108,"="&amp;$B147),"")</f>
        <v/>
      </c>
      <c r="AL147" s="178" t="str">
        <f>IF('3f WHD'!AS$13&lt;&gt;"",SUMIFS($F$45:$F$108,$K$45:$K$108,"="&amp;AL$145,$B$45:$B$108,"="&amp;$B147)+SUMIFS($F$45:$F$108,$J$45:$J$108,"="&amp;AL$145,$B$45:$B$108,"="&amp;$B147),"")</f>
        <v/>
      </c>
      <c r="AM147" s="178" t="str">
        <f>IF('3f WHD'!AT$13&lt;&gt;"",SUMIFS($F$45:$F$108,$K$45:$K$108,"="&amp;AM$145,$B$45:$B$108,"="&amp;$B147)+SUMIFS($F$45:$F$108,$J$45:$J$108,"="&amp;AM$145,$B$45:$B$108,"="&amp;$B147),"")</f>
        <v/>
      </c>
      <c r="AN147" s="178" t="str">
        <f>IF('3f WHD'!AU$13&lt;&gt;"",SUMIFS($F$45:$F$108,$K$45:$K$108,"="&amp;AN$145,$B$45:$B$108,"="&amp;$B147)+SUMIFS($F$45:$F$108,$J$45:$J$108,"="&amp;AN$145,$B$45:$B$108,"="&amp;$B147),"")</f>
        <v/>
      </c>
      <c r="AO147" s="178" t="str">
        <f>IF('3f WHD'!AV$13&lt;&gt;"",SUMIFS($F$45:$F$108,$K$45:$K$108,"="&amp;AO$145,$B$45:$B$108,"="&amp;$B147)+SUMIFS($F$45:$F$108,$J$45:$J$108,"="&amp;AO$145,$B$45:$B$108,"="&amp;$B147),"")</f>
        <v/>
      </c>
      <c r="AP147" s="178" t="str">
        <f>IF('3f WHD'!AW$13&lt;&gt;"",SUMIFS($F$45:$F$108,$K$45:$K$108,"="&amp;AP$145,$B$45:$B$108,"="&amp;$B147)+SUMIFS($F$45:$F$108,$J$45:$J$108,"="&amp;AP$145,$B$45:$B$108,"="&amp;$B147),"")</f>
        <v/>
      </c>
      <c r="AQ147" s="178" t="str">
        <f>IF('3f WHD'!AX$13&lt;&gt;"",SUMIFS($F$45:$F$108,$K$45:$K$108,"="&amp;AQ$145,$B$45:$B$108,"="&amp;$B147)+SUMIFS($F$45:$F$108,$J$45:$J$108,"="&amp;AQ$145,$B$45:$B$108,"="&amp;$B147),"")</f>
        <v/>
      </c>
      <c r="AR147" s="178" t="str">
        <f>IF('3f WHD'!AY$13&lt;&gt;"",SUMIFS($F$45:$F$108,$K$45:$K$108,"="&amp;AR$145,$B$45:$B$108,"="&amp;$B147)+SUMIFS($F$45:$F$108,$J$45:$J$108,"="&amp;AR$145,$B$45:$B$108,"="&amp;$B147),"")</f>
        <v/>
      </c>
      <c r="AS147" s="178" t="str">
        <f>IF('3f WHD'!AZ$13&lt;&gt;"",SUMIFS($F$45:$F$108,$K$45:$K$108,"="&amp;AS$145,$B$45:$B$108,"="&amp;$B147)+SUMIFS($F$45:$F$108,$J$45:$J$108,"="&amp;AS$145,$B$45:$B$108,"="&amp;$B147),"")</f>
        <v/>
      </c>
      <c r="AT147" s="178" t="str">
        <f>IF('3f WHD'!BA$13&lt;&gt;"",SUMIFS($F$45:$F$108,$K$45:$K$108,"="&amp;AT$145,$B$45:$B$108,"="&amp;$B147)+SUMIFS($F$45:$F$108,$J$45:$J$108,"="&amp;AT$145,$B$45:$B$108,"="&amp;$B147),"")</f>
        <v/>
      </c>
      <c r="AU147" s="178" t="str">
        <f>IF('3f WHD'!BB$13&lt;&gt;"",SUMIFS($F$45:$F$108,$K$45:$K$108,"="&amp;AU$145,$B$45:$B$108,"="&amp;$B147)+SUMIFS($F$45:$F$108,$J$45:$J$108,"="&amp;AU$145,$B$45:$B$108,"="&amp;$B147),"")</f>
        <v/>
      </c>
      <c r="AV147" s="178" t="str">
        <f>IF('3f WHD'!BC$13&lt;&gt;"",SUMIFS($F$45:$F$108,$K$45:$K$108,"="&amp;AV$145,$B$45:$B$108,"="&amp;$B147)+SUMIFS($F$45:$F$108,$J$45:$J$108,"="&amp;AV$145,$B$45:$B$108,"="&amp;$B147),"")</f>
        <v/>
      </c>
      <c r="AW147" s="178" t="str">
        <f>IF('3f WHD'!BD$13&lt;&gt;"",SUMIFS($F$45:$F$108,$K$45:$K$108,"="&amp;AW$145,$B$45:$B$108,"="&amp;$B147)+SUMIFS($F$45:$F$108,$J$45:$J$108,"="&amp;AW$145,$B$45:$B$108,"="&amp;$B147),"")</f>
        <v/>
      </c>
    </row>
    <row r="148" spans="2:49">
      <c r="B148" s="156">
        <v>8</v>
      </c>
      <c r="C148" s="156"/>
      <c r="D148" s="178">
        <f>IF('3f WHD'!K$13&lt;&gt;"",SUMIFS($F$45:$F$108,$K$45:$K$108,"="&amp;D$145,$B$45:$B$108,"="&amp;$B148)+SUMIFS($F$45:$F$108,$J$45:$J$108,"="&amp;D$145,$B$45:$B$108,"="&amp;$B148),"")</f>
        <v>0</v>
      </c>
      <c r="E148" s="178">
        <f>IF('3f WHD'!L$13&lt;&gt;"",SUMIFS($F$45:$F$108,$K$45:$K$108,"="&amp;E$145,$B$45:$B$108,"="&amp;$B148)+SUMIFS($F$45:$F$108,$J$45:$J$108,"="&amp;E$145,$B$45:$B$108,"="&amp;$B148),"")</f>
        <v>0</v>
      </c>
      <c r="F148" s="178">
        <f>IF('3f WHD'!M$13&lt;&gt;"",SUMIFS($F$45:$F$108,$K$45:$K$108,"="&amp;F$145,$B$45:$B$108,"="&amp;$B148)+SUMIFS($F$45:$F$108,$J$45:$J$108,"="&amp;F$145,$B$45:$B$108,"="&amp;$B148),"")</f>
        <v>0</v>
      </c>
      <c r="G148" s="178">
        <f>IF('3f WHD'!N$13&lt;&gt;"",SUMIFS($F$45:$F$108,$K$45:$K$108,"="&amp;G$145,$B$45:$B$108,"="&amp;$B148)+SUMIFS($F$45:$F$108,$J$45:$J$108,"="&amp;G$145,$B$45:$B$108,"="&amp;$B148),"")</f>
        <v>778742940</v>
      </c>
      <c r="H148" s="178">
        <f>IF('3f WHD'!O$13&lt;&gt;"",SUMIFS($F$45:$F$108,$K$45:$K$108,"="&amp;H$145,$B$45:$B$108,"="&amp;$B148)+SUMIFS($F$45:$F$108,$J$45:$J$108,"="&amp;H$145,$B$45:$B$108,"="&amp;$B148),"")</f>
        <v>1386841731</v>
      </c>
      <c r="I148" s="164"/>
      <c r="J148" s="178">
        <f>IF('3f WHD'!Q$13&lt;&gt;"",SUMIFS($F$45:$F$108,$K$45:$K$108,"="&amp;J$145,$B$45:$B$108,"="&amp;$B148)+SUMIFS($F$45:$F$108,$J$45:$J$108,"="&amp;J$145,$B$45:$B$108,"="&amp;$B148),"")</f>
        <v>1386841731</v>
      </c>
      <c r="K148" s="178">
        <f>IF('3f WHD'!R$13&lt;&gt;"",SUMIFS($F$45:$F$108,$K$45:$K$108,"="&amp;K$145,$B$45:$B$108,"="&amp;$B148)+SUMIFS($F$45:$F$108,$J$45:$J$108,"="&amp;K$145,$B$45:$B$108,"="&amp;$B148),"")</f>
        <v>608098791</v>
      </c>
      <c r="L148" s="178">
        <f>IF('3f WHD'!S$13&lt;&gt;"",SUMIFS($F$45:$F$108,$K$45:$K$108,"="&amp;L$145,$B$45:$B$108,"="&amp;$B148)+SUMIFS($F$45:$F$108,$J$45:$J$108,"="&amp;L$145,$B$45:$B$108,"="&amp;$B148),"")</f>
        <v>0</v>
      </c>
      <c r="M148" s="178">
        <f>IF('3f WHD'!T$13&lt;&gt;"",SUMIFS($F$45:$F$108,$K$45:$K$108,"="&amp;M$145,$B$45:$B$108,"="&amp;$B148)+SUMIFS($F$45:$F$108,$J$45:$J$108,"="&amp;M$145,$B$45:$B$108,"="&amp;$B148),"")</f>
        <v>0</v>
      </c>
      <c r="N148" s="178">
        <f>IF('3f WHD'!U$13&lt;&gt;"",SUMIFS($F$45:$F$108,$K$45:$K$108,"="&amp;N$145,$B$45:$B$108,"="&amp;$B148)+SUMIFS($F$45:$F$108,$J$45:$J$108,"="&amp;N$145,$B$45:$B$108,"="&amp;$B148),"")</f>
        <v>0</v>
      </c>
      <c r="O148" s="178">
        <f>IF('3f WHD'!V$13&lt;&gt;"",SUMIFS($F$45:$F$108,$K$45:$K$108,"="&amp;O$145,$B$45:$B$108,"="&amp;$B148)+SUMIFS($F$45:$F$108,$J$45:$J$108,"="&amp;O$145,$B$45:$B$108,"="&amp;$B148),"")</f>
        <v>0</v>
      </c>
      <c r="P148" s="178">
        <f>IF('3f WHD'!W$13&lt;&gt;"",SUMIFS($F$45:$F$108,$K$45:$K$108,"="&amp;P$145,$B$45:$B$108,"="&amp;$B148)+SUMIFS($F$45:$F$108,$J$45:$J$108,"="&amp;P$145,$B$45:$B$108,"="&amp;$B148),"")</f>
        <v>0</v>
      </c>
      <c r="Q148" s="178">
        <f>IF('3f WHD'!X$13&lt;&gt;"",SUMIFS($F$45:$F$108,$K$45:$K$108,"="&amp;Q$145,$B$45:$B$108,"="&amp;$B148)+SUMIFS($F$45:$F$108,$J$45:$J$108,"="&amp;Q$145,$B$45:$B$108,"="&amp;$B148),"")</f>
        <v>0</v>
      </c>
      <c r="R148" s="164"/>
      <c r="S148" s="178">
        <f>IF('3f WHD'!Z$13&lt;&gt;"",SUMIFS($F$45:$F$108,$K$45:$K$108,"="&amp;S$145,$B$45:$B$108,"="&amp;$B148)+SUMIFS($F$45:$F$108,$J$45:$J$108,"="&amp;S$145,$B$45:$B$108,"="&amp;$B148),"")</f>
        <v>0</v>
      </c>
      <c r="T148" s="178">
        <f>IF('3f WHD'!AA$13&lt;&gt;"",SUMIFS($F$45:$F$108,$K$45:$K$108,"="&amp;T$145,$B$45:$B$108,"="&amp;$B148)+SUMIFS($F$45:$F$108,$J$45:$J$108,"="&amp;T$145,$B$45:$B$108,"="&amp;$B148),"")</f>
        <v>0</v>
      </c>
      <c r="U148" s="178" t="str">
        <f>IF('3f WHD'!AB$13&lt;&gt;"",SUMIFS($F$45:$F$108,$K$45:$K$108,"="&amp;U$145,$B$45:$B$108,"="&amp;$B148)+SUMIFS($F$45:$F$108,$J$45:$J$108,"="&amp;U$145,$B$45:$B$108,"="&amp;$B148),"")</f>
        <v/>
      </c>
      <c r="V148" s="178" t="str">
        <f>IF('3f WHD'!AC$13&lt;&gt;"",SUMIFS($F$45:$F$108,$K$45:$K$108,"="&amp;V$145,$B$45:$B$108,"="&amp;$B148)+SUMIFS($F$45:$F$108,$J$45:$J$108,"="&amp;V$145,$B$45:$B$108,"="&amp;$B148),"")</f>
        <v/>
      </c>
      <c r="W148" s="178" t="str">
        <f>IF('3f WHD'!AD$13&lt;&gt;"",SUMIFS($F$45:$F$108,$K$45:$K$108,"="&amp;W$145,$B$45:$B$108,"="&amp;$B148)+SUMIFS($F$45:$F$108,$J$45:$J$108,"="&amp;W$145,$B$45:$B$108,"="&amp;$B148),"")</f>
        <v/>
      </c>
      <c r="X148" s="178" t="str">
        <f>IF('3f WHD'!AE$13&lt;&gt;"",SUMIFS($F$45:$F$108,$K$45:$K$108,"="&amp;X$145,$B$45:$B$108,"="&amp;$B148)+SUMIFS($F$45:$F$108,$J$45:$J$108,"="&amp;X$145,$B$45:$B$108,"="&amp;$B148),"")</f>
        <v/>
      </c>
      <c r="Y148" s="178" t="str">
        <f>IF('3f WHD'!AF$13&lt;&gt;"",SUMIFS($F$45:$F$108,$K$45:$K$108,"="&amp;Y$145,$B$45:$B$108,"="&amp;$B148)+SUMIFS($F$45:$F$108,$J$45:$J$108,"="&amp;Y$145,$B$45:$B$108,"="&amp;$B148),"")</f>
        <v/>
      </c>
      <c r="Z148" s="178" t="str">
        <f>IF('3f WHD'!AG$13&lt;&gt;"",SUMIFS($F$45:$F$108,$K$45:$K$108,"="&amp;Z$145,$B$45:$B$108,"="&amp;$B148)+SUMIFS($F$45:$F$108,$J$45:$J$108,"="&amp;Z$145,$B$45:$B$108,"="&amp;$B148),"")</f>
        <v/>
      </c>
      <c r="AA148" s="178" t="str">
        <f>IF('3f WHD'!AH$13&lt;&gt;"",SUMIFS($F$45:$F$108,$K$45:$K$108,"="&amp;AA$145,$B$45:$B$108,"="&amp;$B148)+SUMIFS($F$45:$F$108,$J$45:$J$108,"="&amp;AA$145,$B$45:$B$108,"="&amp;$B148),"")</f>
        <v/>
      </c>
      <c r="AB148" s="178" t="str">
        <f>IF('3f WHD'!AI$13&lt;&gt;"",SUMIFS($F$45:$F$108,$K$45:$K$108,"="&amp;AB$145,$B$45:$B$108,"="&amp;$B148)+SUMIFS($F$45:$F$108,$J$45:$J$108,"="&amp;AB$145,$B$45:$B$108,"="&amp;$B148),"")</f>
        <v/>
      </c>
      <c r="AC148" s="178" t="str">
        <f>IF('3f WHD'!AJ$13&lt;&gt;"",SUMIFS($F$45:$F$108,$K$45:$K$108,"="&amp;AC$145,$B$45:$B$108,"="&amp;$B148)+SUMIFS($F$45:$F$108,$J$45:$J$108,"="&amp;AC$145,$B$45:$B$108,"="&amp;$B148),"")</f>
        <v/>
      </c>
      <c r="AD148" s="178" t="str">
        <f>IF('3f WHD'!AK$13&lt;&gt;"",SUMIFS($F$45:$F$108,$K$45:$K$108,"="&amp;AD$145,$B$45:$B$108,"="&amp;$B148)+SUMIFS($F$45:$F$108,$J$45:$J$108,"="&amp;AD$145,$B$45:$B$108,"="&amp;$B148),"")</f>
        <v/>
      </c>
      <c r="AE148" s="178" t="str">
        <f>IF('3f WHD'!AL$13&lt;&gt;"",SUMIFS($F$45:$F$108,$K$45:$K$108,"="&amp;AE$145,$B$45:$B$108,"="&amp;$B148)+SUMIFS($F$45:$F$108,$J$45:$J$108,"="&amp;AE$145,$B$45:$B$108,"="&amp;$B148),"")</f>
        <v/>
      </c>
      <c r="AF148" s="178" t="str">
        <f>IF('3f WHD'!AM$13&lt;&gt;"",SUMIFS($F$45:$F$108,$K$45:$K$108,"="&amp;AF$145,$B$45:$B$108,"="&amp;$B148)+SUMIFS($F$45:$F$108,$J$45:$J$108,"="&amp;AF$145,$B$45:$B$108,"="&amp;$B148),"")</f>
        <v/>
      </c>
      <c r="AG148" s="178" t="str">
        <f>IF('3f WHD'!AN$13&lt;&gt;"",SUMIFS($F$45:$F$108,$K$45:$K$108,"="&amp;AG$145,$B$45:$B$108,"="&amp;$B148)+SUMIFS($F$45:$F$108,$J$45:$J$108,"="&amp;AG$145,$B$45:$B$108,"="&amp;$B148),"")</f>
        <v/>
      </c>
      <c r="AH148" s="178" t="str">
        <f>IF('3f WHD'!AO$13&lt;&gt;"",SUMIFS($F$45:$F$108,$K$45:$K$108,"="&amp;AH$145,$B$45:$B$108,"="&amp;$B148)+SUMIFS($F$45:$F$108,$J$45:$J$108,"="&amp;AH$145,$B$45:$B$108,"="&amp;$B148),"")</f>
        <v/>
      </c>
      <c r="AI148" s="178" t="str">
        <f>IF('3f WHD'!AP$13&lt;&gt;"",SUMIFS($F$45:$F$108,$K$45:$K$108,"="&amp;AI$145,$B$45:$B$108,"="&amp;$B148)+SUMIFS($F$45:$F$108,$J$45:$J$108,"="&amp;AI$145,$B$45:$B$108,"="&amp;$B148),"")</f>
        <v/>
      </c>
      <c r="AJ148" s="178" t="str">
        <f>IF('3f WHD'!AQ$13&lt;&gt;"",SUMIFS($F$45:$F$108,$K$45:$K$108,"="&amp;AJ$145,$B$45:$B$108,"="&amp;$B148)+SUMIFS($F$45:$F$108,$J$45:$J$108,"="&amp;AJ$145,$B$45:$B$108,"="&amp;$B148),"")</f>
        <v/>
      </c>
      <c r="AK148" s="178" t="str">
        <f>IF('3f WHD'!AR$13&lt;&gt;"",SUMIFS($F$45:$F$108,$K$45:$K$108,"="&amp;AK$145,$B$45:$B$108,"="&amp;$B148)+SUMIFS($F$45:$F$108,$J$45:$J$108,"="&amp;AK$145,$B$45:$B$108,"="&amp;$B148),"")</f>
        <v/>
      </c>
      <c r="AL148" s="178" t="str">
        <f>IF('3f WHD'!AS$13&lt;&gt;"",SUMIFS($F$45:$F$108,$K$45:$K$108,"="&amp;AL$145,$B$45:$B$108,"="&amp;$B148)+SUMIFS($F$45:$F$108,$J$45:$J$108,"="&amp;AL$145,$B$45:$B$108,"="&amp;$B148),"")</f>
        <v/>
      </c>
      <c r="AM148" s="178" t="str">
        <f>IF('3f WHD'!AT$13&lt;&gt;"",SUMIFS($F$45:$F$108,$K$45:$K$108,"="&amp;AM$145,$B$45:$B$108,"="&amp;$B148)+SUMIFS($F$45:$F$108,$J$45:$J$108,"="&amp;AM$145,$B$45:$B$108,"="&amp;$B148),"")</f>
        <v/>
      </c>
      <c r="AN148" s="178" t="str">
        <f>IF('3f WHD'!AU$13&lt;&gt;"",SUMIFS($F$45:$F$108,$K$45:$K$108,"="&amp;AN$145,$B$45:$B$108,"="&amp;$B148)+SUMIFS($F$45:$F$108,$J$45:$J$108,"="&amp;AN$145,$B$45:$B$108,"="&amp;$B148),"")</f>
        <v/>
      </c>
      <c r="AO148" s="178" t="str">
        <f>IF('3f WHD'!AV$13&lt;&gt;"",SUMIFS($F$45:$F$108,$K$45:$K$108,"="&amp;AO$145,$B$45:$B$108,"="&amp;$B148)+SUMIFS($F$45:$F$108,$J$45:$J$108,"="&amp;AO$145,$B$45:$B$108,"="&amp;$B148),"")</f>
        <v/>
      </c>
      <c r="AP148" s="178" t="str">
        <f>IF('3f WHD'!AW$13&lt;&gt;"",SUMIFS($F$45:$F$108,$K$45:$K$108,"="&amp;AP$145,$B$45:$B$108,"="&amp;$B148)+SUMIFS($F$45:$F$108,$J$45:$J$108,"="&amp;AP$145,$B$45:$B$108,"="&amp;$B148),"")</f>
        <v/>
      </c>
      <c r="AQ148" s="178" t="str">
        <f>IF('3f WHD'!AX$13&lt;&gt;"",SUMIFS($F$45:$F$108,$K$45:$K$108,"="&amp;AQ$145,$B$45:$B$108,"="&amp;$B148)+SUMIFS($F$45:$F$108,$J$45:$J$108,"="&amp;AQ$145,$B$45:$B$108,"="&amp;$B148),"")</f>
        <v/>
      </c>
      <c r="AR148" s="178" t="str">
        <f>IF('3f WHD'!AY$13&lt;&gt;"",SUMIFS($F$45:$F$108,$K$45:$K$108,"="&amp;AR$145,$B$45:$B$108,"="&amp;$B148)+SUMIFS($F$45:$F$108,$J$45:$J$108,"="&amp;AR$145,$B$45:$B$108,"="&amp;$B148),"")</f>
        <v/>
      </c>
      <c r="AS148" s="178" t="str">
        <f>IF('3f WHD'!AZ$13&lt;&gt;"",SUMIFS($F$45:$F$108,$K$45:$K$108,"="&amp;AS$145,$B$45:$B$108,"="&amp;$B148)+SUMIFS($F$45:$F$108,$J$45:$J$108,"="&amp;AS$145,$B$45:$B$108,"="&amp;$B148),"")</f>
        <v/>
      </c>
      <c r="AT148" s="178" t="str">
        <f>IF('3f WHD'!BA$13&lt;&gt;"",SUMIFS($F$45:$F$108,$K$45:$K$108,"="&amp;AT$145,$B$45:$B$108,"="&amp;$B148)+SUMIFS($F$45:$F$108,$J$45:$J$108,"="&amp;AT$145,$B$45:$B$108,"="&amp;$B148),"")</f>
        <v/>
      </c>
      <c r="AU148" s="178" t="str">
        <f>IF('3f WHD'!BB$13&lt;&gt;"",SUMIFS($F$45:$F$108,$K$45:$K$108,"="&amp;AU$145,$B$45:$B$108,"="&amp;$B148)+SUMIFS($F$45:$F$108,$J$45:$J$108,"="&amp;AU$145,$B$45:$B$108,"="&amp;$B148),"")</f>
        <v/>
      </c>
      <c r="AV148" s="178" t="str">
        <f>IF('3f WHD'!BC$13&lt;&gt;"",SUMIFS($F$45:$F$108,$K$45:$K$108,"="&amp;AV$145,$B$45:$B$108,"="&amp;$B148)+SUMIFS($F$45:$F$108,$J$45:$J$108,"="&amp;AV$145,$B$45:$B$108,"="&amp;$B148),"")</f>
        <v/>
      </c>
      <c r="AW148" s="178" t="str">
        <f>IF('3f WHD'!BD$13&lt;&gt;"",SUMIFS($F$45:$F$108,$K$45:$K$108,"="&amp;AW$145,$B$45:$B$108,"="&amp;$B148)+SUMIFS($F$45:$F$108,$J$45:$J$108,"="&amp;AW$145,$B$45:$B$108,"="&amp;$B148),"")</f>
        <v/>
      </c>
    </row>
    <row r="149" spans="2:49">
      <c r="B149" s="156">
        <v>9</v>
      </c>
      <c r="C149" s="156"/>
      <c r="D149" s="178">
        <f>IF('3f WHD'!K$13&lt;&gt;"",SUMIFS($F$45:$F$108,$K$45:$K$108,"="&amp;D$145,$B$45:$B$108,"="&amp;$B149)+SUMIFS($F$45:$F$108,$J$45:$J$108,"="&amp;D$145,$B$45:$B$108,"="&amp;$B149),"")</f>
        <v>0</v>
      </c>
      <c r="E149" s="178">
        <f>IF('3f WHD'!L$13&lt;&gt;"",SUMIFS($F$45:$F$108,$K$45:$K$108,"="&amp;E$145,$B$45:$B$108,"="&amp;$B149)+SUMIFS($F$45:$F$108,$J$45:$J$108,"="&amp;E$145,$B$45:$B$108,"="&amp;$B149),"")</f>
        <v>0</v>
      </c>
      <c r="F149" s="178">
        <f>IF('3f WHD'!M$13&lt;&gt;"",SUMIFS($F$45:$F$108,$K$45:$K$108,"="&amp;F$145,$B$45:$B$108,"="&amp;$B149)+SUMIFS($F$45:$F$108,$J$45:$J$108,"="&amp;F$145,$B$45:$B$108,"="&amp;$B149),"")</f>
        <v>0</v>
      </c>
      <c r="G149" s="178">
        <f>IF('3f WHD'!N$13&lt;&gt;"",SUMIFS($F$45:$F$108,$K$45:$K$108,"="&amp;G$145,$B$45:$B$108,"="&amp;$B149)+SUMIFS($F$45:$F$108,$J$45:$J$108,"="&amp;G$145,$B$45:$B$108,"="&amp;$B149),"")</f>
        <v>0</v>
      </c>
      <c r="H149" s="178">
        <f>IF('3f WHD'!O$13&lt;&gt;"",SUMIFS($F$45:$F$108,$K$45:$K$108,"="&amp;H$145,$B$45:$B$108,"="&amp;$B149)+SUMIFS($F$45:$F$108,$J$45:$J$108,"="&amp;H$145,$B$45:$B$108,"="&amp;$B149),"")</f>
        <v>0</v>
      </c>
      <c r="I149" s="164"/>
      <c r="J149" s="178">
        <f>IF('3f WHD'!Q$13&lt;&gt;"",SUMIFS($F$45:$F$108,$K$45:$K$108,"="&amp;J$145,$B$45:$B$108,"="&amp;$B149)+SUMIFS($F$45:$F$108,$J$45:$J$108,"="&amp;J$145,$B$45:$B$108,"="&amp;$B149),"")</f>
        <v>0</v>
      </c>
      <c r="K149" s="178">
        <f>IF('3f WHD'!R$13&lt;&gt;"",SUMIFS($F$45:$F$108,$K$45:$K$108,"="&amp;K$145,$B$45:$B$108,"="&amp;$B149)+SUMIFS($F$45:$F$108,$J$45:$J$108,"="&amp;K$145,$B$45:$B$108,"="&amp;$B149),"")</f>
        <v>826460032</v>
      </c>
      <c r="L149" s="178">
        <f>IF('3f WHD'!S$13&lt;&gt;"",SUMIFS($F$45:$F$108,$K$45:$K$108,"="&amp;L$145,$B$45:$B$108,"="&amp;$B149)+SUMIFS($F$45:$F$108,$J$45:$J$108,"="&amp;L$145,$B$45:$B$108,"="&amp;$B149),"")</f>
        <v>1464284985</v>
      </c>
      <c r="M149" s="178">
        <f>IF('3f WHD'!T$13&lt;&gt;"",SUMIFS($F$45:$F$108,$K$45:$K$108,"="&amp;M$145,$B$45:$B$108,"="&amp;$B149)+SUMIFS($F$45:$F$108,$J$45:$J$108,"="&amp;M$145,$B$45:$B$108,"="&amp;$B149),"")</f>
        <v>637824953</v>
      </c>
      <c r="N149" s="178">
        <f>IF('3f WHD'!U$13&lt;&gt;"",SUMIFS($F$45:$F$108,$K$45:$K$108,"="&amp;N$145,$B$45:$B$108,"="&amp;$B149)+SUMIFS($F$45:$F$108,$J$45:$J$108,"="&amp;N$145,$B$45:$B$108,"="&amp;$B149),"")</f>
        <v>0</v>
      </c>
      <c r="O149" s="178">
        <f>IF('3f WHD'!V$13&lt;&gt;"",SUMIFS($F$45:$F$108,$K$45:$K$108,"="&amp;O$145,$B$45:$B$108,"="&amp;$B149)+SUMIFS($F$45:$F$108,$J$45:$J$108,"="&amp;O$145,$B$45:$B$108,"="&amp;$B149),"")</f>
        <v>0</v>
      </c>
      <c r="P149" s="178">
        <f>IF('3f WHD'!W$13&lt;&gt;"",SUMIFS($F$45:$F$108,$K$45:$K$108,"="&amp;P$145,$B$45:$B$108,"="&amp;$B149)+SUMIFS($F$45:$F$108,$J$45:$J$108,"="&amp;P$145,$B$45:$B$108,"="&amp;$B149),"")</f>
        <v>0</v>
      </c>
      <c r="Q149" s="178">
        <f>IF('3f WHD'!X$13&lt;&gt;"",SUMIFS($F$45:$F$108,$K$45:$K$108,"="&amp;Q$145,$B$45:$B$108,"="&amp;$B149)+SUMIFS($F$45:$F$108,$J$45:$J$108,"="&amp;Q$145,$B$45:$B$108,"="&amp;$B149),"")</f>
        <v>0</v>
      </c>
      <c r="R149" s="164"/>
      <c r="S149" s="178">
        <f>IF('3f WHD'!Z$13&lt;&gt;"",SUMIFS($F$45:$F$108,$K$45:$K$108,"="&amp;S$145,$B$45:$B$108,"="&amp;$B149)+SUMIFS($F$45:$F$108,$J$45:$J$108,"="&amp;S$145,$B$45:$B$108,"="&amp;$B149),"")</f>
        <v>0</v>
      </c>
      <c r="T149" s="178">
        <f>IF('3f WHD'!AA$13&lt;&gt;"",SUMIFS($F$45:$F$108,$K$45:$K$108,"="&amp;T$145,$B$45:$B$108,"="&amp;$B149)+SUMIFS($F$45:$F$108,$J$45:$J$108,"="&amp;T$145,$B$45:$B$108,"="&amp;$B149),"")</f>
        <v>0</v>
      </c>
      <c r="U149" s="178" t="str">
        <f>IF('3f WHD'!AB$13&lt;&gt;"",SUMIFS($F$45:$F$108,$K$45:$K$108,"="&amp;U$145,$B$45:$B$108,"="&amp;$B149)+SUMIFS($F$45:$F$108,$J$45:$J$108,"="&amp;U$145,$B$45:$B$108,"="&amp;$B149),"")</f>
        <v/>
      </c>
      <c r="V149" s="178" t="str">
        <f>IF('3f WHD'!AC$13&lt;&gt;"",SUMIFS($F$45:$F$108,$K$45:$K$108,"="&amp;V$145,$B$45:$B$108,"="&amp;$B149)+SUMIFS($F$45:$F$108,$J$45:$J$108,"="&amp;V$145,$B$45:$B$108,"="&amp;$B149),"")</f>
        <v/>
      </c>
      <c r="W149" s="178" t="str">
        <f>IF('3f WHD'!AD$13&lt;&gt;"",SUMIFS($F$45:$F$108,$K$45:$K$108,"="&amp;W$145,$B$45:$B$108,"="&amp;$B149)+SUMIFS($F$45:$F$108,$J$45:$J$108,"="&amp;W$145,$B$45:$B$108,"="&amp;$B149),"")</f>
        <v/>
      </c>
      <c r="X149" s="178" t="str">
        <f>IF('3f WHD'!AE$13&lt;&gt;"",SUMIFS($F$45:$F$108,$K$45:$K$108,"="&amp;X$145,$B$45:$B$108,"="&amp;$B149)+SUMIFS($F$45:$F$108,$J$45:$J$108,"="&amp;X$145,$B$45:$B$108,"="&amp;$B149),"")</f>
        <v/>
      </c>
      <c r="Y149" s="178" t="str">
        <f>IF('3f WHD'!AF$13&lt;&gt;"",SUMIFS($F$45:$F$108,$K$45:$K$108,"="&amp;Y$145,$B$45:$B$108,"="&amp;$B149)+SUMIFS($F$45:$F$108,$J$45:$J$108,"="&amp;Y$145,$B$45:$B$108,"="&amp;$B149),"")</f>
        <v/>
      </c>
      <c r="Z149" s="178" t="str">
        <f>IF('3f WHD'!AG$13&lt;&gt;"",SUMIFS($F$45:$F$108,$K$45:$K$108,"="&amp;Z$145,$B$45:$B$108,"="&amp;$B149)+SUMIFS($F$45:$F$108,$J$45:$J$108,"="&amp;Z$145,$B$45:$B$108,"="&amp;$B149),"")</f>
        <v/>
      </c>
      <c r="AA149" s="178" t="str">
        <f>IF('3f WHD'!AH$13&lt;&gt;"",SUMIFS($F$45:$F$108,$K$45:$K$108,"="&amp;AA$145,$B$45:$B$108,"="&amp;$B149)+SUMIFS($F$45:$F$108,$J$45:$J$108,"="&amp;AA$145,$B$45:$B$108,"="&amp;$B149),"")</f>
        <v/>
      </c>
      <c r="AB149" s="178" t="str">
        <f>IF('3f WHD'!AI$13&lt;&gt;"",SUMIFS($F$45:$F$108,$K$45:$K$108,"="&amp;AB$145,$B$45:$B$108,"="&amp;$B149)+SUMIFS($F$45:$F$108,$J$45:$J$108,"="&amp;AB$145,$B$45:$B$108,"="&amp;$B149),"")</f>
        <v/>
      </c>
      <c r="AC149" s="178" t="str">
        <f>IF('3f WHD'!AJ$13&lt;&gt;"",SUMIFS($F$45:$F$108,$K$45:$K$108,"="&amp;AC$145,$B$45:$B$108,"="&amp;$B149)+SUMIFS($F$45:$F$108,$J$45:$J$108,"="&amp;AC$145,$B$45:$B$108,"="&amp;$B149),"")</f>
        <v/>
      </c>
      <c r="AD149" s="178" t="str">
        <f>IF('3f WHD'!AK$13&lt;&gt;"",SUMIFS($F$45:$F$108,$K$45:$K$108,"="&amp;AD$145,$B$45:$B$108,"="&amp;$B149)+SUMIFS($F$45:$F$108,$J$45:$J$108,"="&amp;AD$145,$B$45:$B$108,"="&amp;$B149),"")</f>
        <v/>
      </c>
      <c r="AE149" s="178" t="str">
        <f>IF('3f WHD'!AL$13&lt;&gt;"",SUMIFS($F$45:$F$108,$K$45:$K$108,"="&amp;AE$145,$B$45:$B$108,"="&amp;$B149)+SUMIFS($F$45:$F$108,$J$45:$J$108,"="&amp;AE$145,$B$45:$B$108,"="&amp;$B149),"")</f>
        <v/>
      </c>
      <c r="AF149" s="178" t="str">
        <f>IF('3f WHD'!AM$13&lt;&gt;"",SUMIFS($F$45:$F$108,$K$45:$K$108,"="&amp;AF$145,$B$45:$B$108,"="&amp;$B149)+SUMIFS($F$45:$F$108,$J$45:$J$108,"="&amp;AF$145,$B$45:$B$108,"="&amp;$B149),"")</f>
        <v/>
      </c>
      <c r="AG149" s="178" t="str">
        <f>IF('3f WHD'!AN$13&lt;&gt;"",SUMIFS($F$45:$F$108,$K$45:$K$108,"="&amp;AG$145,$B$45:$B$108,"="&amp;$B149)+SUMIFS($F$45:$F$108,$J$45:$J$108,"="&amp;AG$145,$B$45:$B$108,"="&amp;$B149),"")</f>
        <v/>
      </c>
      <c r="AH149" s="178" t="str">
        <f>IF('3f WHD'!AO$13&lt;&gt;"",SUMIFS($F$45:$F$108,$K$45:$K$108,"="&amp;AH$145,$B$45:$B$108,"="&amp;$B149)+SUMIFS($F$45:$F$108,$J$45:$J$108,"="&amp;AH$145,$B$45:$B$108,"="&amp;$B149),"")</f>
        <v/>
      </c>
      <c r="AI149" s="178" t="str">
        <f>IF('3f WHD'!AP$13&lt;&gt;"",SUMIFS($F$45:$F$108,$K$45:$K$108,"="&amp;AI$145,$B$45:$B$108,"="&amp;$B149)+SUMIFS($F$45:$F$108,$J$45:$J$108,"="&amp;AI$145,$B$45:$B$108,"="&amp;$B149),"")</f>
        <v/>
      </c>
      <c r="AJ149" s="178" t="str">
        <f>IF('3f WHD'!AQ$13&lt;&gt;"",SUMIFS($F$45:$F$108,$K$45:$K$108,"="&amp;AJ$145,$B$45:$B$108,"="&amp;$B149)+SUMIFS($F$45:$F$108,$J$45:$J$108,"="&amp;AJ$145,$B$45:$B$108,"="&amp;$B149),"")</f>
        <v/>
      </c>
      <c r="AK149" s="178" t="str">
        <f>IF('3f WHD'!AR$13&lt;&gt;"",SUMIFS($F$45:$F$108,$K$45:$K$108,"="&amp;AK$145,$B$45:$B$108,"="&amp;$B149)+SUMIFS($F$45:$F$108,$J$45:$J$108,"="&amp;AK$145,$B$45:$B$108,"="&amp;$B149),"")</f>
        <v/>
      </c>
      <c r="AL149" s="178" t="str">
        <f>IF('3f WHD'!AS$13&lt;&gt;"",SUMIFS($F$45:$F$108,$K$45:$K$108,"="&amp;AL$145,$B$45:$B$108,"="&amp;$B149)+SUMIFS($F$45:$F$108,$J$45:$J$108,"="&amp;AL$145,$B$45:$B$108,"="&amp;$B149),"")</f>
        <v/>
      </c>
      <c r="AM149" s="178" t="str">
        <f>IF('3f WHD'!AT$13&lt;&gt;"",SUMIFS($F$45:$F$108,$K$45:$K$108,"="&amp;AM$145,$B$45:$B$108,"="&amp;$B149)+SUMIFS($F$45:$F$108,$J$45:$J$108,"="&amp;AM$145,$B$45:$B$108,"="&amp;$B149),"")</f>
        <v/>
      </c>
      <c r="AN149" s="178" t="str">
        <f>IF('3f WHD'!AU$13&lt;&gt;"",SUMIFS($F$45:$F$108,$K$45:$K$108,"="&amp;AN$145,$B$45:$B$108,"="&amp;$B149)+SUMIFS($F$45:$F$108,$J$45:$J$108,"="&amp;AN$145,$B$45:$B$108,"="&amp;$B149),"")</f>
        <v/>
      </c>
      <c r="AO149" s="178" t="str">
        <f>IF('3f WHD'!AV$13&lt;&gt;"",SUMIFS($F$45:$F$108,$K$45:$K$108,"="&amp;AO$145,$B$45:$B$108,"="&amp;$B149)+SUMIFS($F$45:$F$108,$J$45:$J$108,"="&amp;AO$145,$B$45:$B$108,"="&amp;$B149),"")</f>
        <v/>
      </c>
      <c r="AP149" s="178" t="str">
        <f>IF('3f WHD'!AW$13&lt;&gt;"",SUMIFS($F$45:$F$108,$K$45:$K$108,"="&amp;AP$145,$B$45:$B$108,"="&amp;$B149)+SUMIFS($F$45:$F$108,$J$45:$J$108,"="&amp;AP$145,$B$45:$B$108,"="&amp;$B149),"")</f>
        <v/>
      </c>
      <c r="AQ149" s="178" t="str">
        <f>IF('3f WHD'!AX$13&lt;&gt;"",SUMIFS($F$45:$F$108,$K$45:$K$108,"="&amp;AQ$145,$B$45:$B$108,"="&amp;$B149)+SUMIFS($F$45:$F$108,$J$45:$J$108,"="&amp;AQ$145,$B$45:$B$108,"="&amp;$B149),"")</f>
        <v/>
      </c>
      <c r="AR149" s="178" t="str">
        <f>IF('3f WHD'!AY$13&lt;&gt;"",SUMIFS($F$45:$F$108,$K$45:$K$108,"="&amp;AR$145,$B$45:$B$108,"="&amp;$B149)+SUMIFS($F$45:$F$108,$J$45:$J$108,"="&amp;AR$145,$B$45:$B$108,"="&amp;$B149),"")</f>
        <v/>
      </c>
      <c r="AS149" s="178" t="str">
        <f>IF('3f WHD'!AZ$13&lt;&gt;"",SUMIFS($F$45:$F$108,$K$45:$K$108,"="&amp;AS$145,$B$45:$B$108,"="&amp;$B149)+SUMIFS($F$45:$F$108,$J$45:$J$108,"="&amp;AS$145,$B$45:$B$108,"="&amp;$B149),"")</f>
        <v/>
      </c>
      <c r="AT149" s="178" t="str">
        <f>IF('3f WHD'!BA$13&lt;&gt;"",SUMIFS($F$45:$F$108,$K$45:$K$108,"="&amp;AT$145,$B$45:$B$108,"="&amp;$B149)+SUMIFS($F$45:$F$108,$J$45:$J$108,"="&amp;AT$145,$B$45:$B$108,"="&amp;$B149),"")</f>
        <v/>
      </c>
      <c r="AU149" s="178" t="str">
        <f>IF('3f WHD'!BB$13&lt;&gt;"",SUMIFS($F$45:$F$108,$K$45:$K$108,"="&amp;AU$145,$B$45:$B$108,"="&amp;$B149)+SUMIFS($F$45:$F$108,$J$45:$J$108,"="&amp;AU$145,$B$45:$B$108,"="&amp;$B149),"")</f>
        <v/>
      </c>
      <c r="AV149" s="178" t="str">
        <f>IF('3f WHD'!BC$13&lt;&gt;"",SUMIFS($F$45:$F$108,$K$45:$K$108,"="&amp;AV$145,$B$45:$B$108,"="&amp;$B149)+SUMIFS($F$45:$F$108,$J$45:$J$108,"="&amp;AV$145,$B$45:$B$108,"="&amp;$B149),"")</f>
        <v/>
      </c>
      <c r="AW149" s="178" t="str">
        <f>IF('3f WHD'!BD$13&lt;&gt;"",SUMIFS($F$45:$F$108,$K$45:$K$108,"="&amp;AW$145,$B$45:$B$108,"="&amp;$B149)+SUMIFS($F$45:$F$108,$J$45:$J$108,"="&amp;AW$145,$B$45:$B$108,"="&amp;$B149),"")</f>
        <v/>
      </c>
    </row>
    <row r="150" spans="2:49">
      <c r="B150" s="156">
        <v>10</v>
      </c>
      <c r="C150" s="156"/>
      <c r="D150" s="178">
        <f>IF('3f WHD'!K$13&lt;&gt;"",SUMIFS($F$45:$F$108,$K$45:$K$108,"="&amp;D$145,$B$45:$B$108,"="&amp;$B150)+SUMIFS($F$45:$F$108,$J$45:$J$108,"="&amp;D$145,$B$45:$B$108,"="&amp;$B150),"")</f>
        <v>0</v>
      </c>
      <c r="E150" s="178">
        <f>IF('3f WHD'!L$13&lt;&gt;"",SUMIFS($F$45:$F$108,$K$45:$K$108,"="&amp;E$145,$B$45:$B$108,"="&amp;$B150)+SUMIFS($F$45:$F$108,$J$45:$J$108,"="&amp;E$145,$B$45:$B$108,"="&amp;$B150),"")</f>
        <v>0</v>
      </c>
      <c r="F150" s="178">
        <f>IF('3f WHD'!M$13&lt;&gt;"",SUMIFS($F$45:$F$108,$K$45:$K$108,"="&amp;F$145,$B$45:$B$108,"="&amp;$B150)+SUMIFS($F$45:$F$108,$J$45:$J$108,"="&amp;F$145,$B$45:$B$108,"="&amp;$B150),"")</f>
        <v>0</v>
      </c>
      <c r="G150" s="178">
        <f>IF('3f WHD'!N$13&lt;&gt;"",SUMIFS($F$45:$F$108,$K$45:$K$108,"="&amp;G$145,$B$45:$B$108,"="&amp;$B150)+SUMIFS($F$45:$F$108,$J$45:$J$108,"="&amp;G$145,$B$45:$B$108,"="&amp;$B150),"")</f>
        <v>0</v>
      </c>
      <c r="H150" s="178">
        <f>IF('3f WHD'!O$13&lt;&gt;"",SUMIFS($F$45:$F$108,$K$45:$K$108,"="&amp;H$145,$B$45:$B$108,"="&amp;$B150)+SUMIFS($F$45:$F$108,$J$45:$J$108,"="&amp;H$145,$B$45:$B$108,"="&amp;$B150),"")</f>
        <v>0</v>
      </c>
      <c r="I150" s="164"/>
      <c r="J150" s="178">
        <f>IF('3f WHD'!Q$13&lt;&gt;"",SUMIFS($F$45:$F$108,$K$45:$K$108,"="&amp;J$145,$B$45:$B$108,"="&amp;$B150)+SUMIFS($F$45:$F$108,$J$45:$J$108,"="&amp;J$145,$B$45:$B$108,"="&amp;$B150),"")</f>
        <v>0</v>
      </c>
      <c r="K150" s="178">
        <f>IF('3f WHD'!R$13&lt;&gt;"",SUMIFS($F$45:$F$108,$K$45:$K$108,"="&amp;K$145,$B$45:$B$108,"="&amp;$B150)+SUMIFS($F$45:$F$108,$J$45:$J$108,"="&amp;K$145,$B$45:$B$108,"="&amp;$B150),"")</f>
        <v>0</v>
      </c>
      <c r="L150" s="178">
        <f>IF('3f WHD'!S$13&lt;&gt;"",SUMIFS($F$45:$F$108,$K$45:$K$108,"="&amp;L$145,$B$45:$B$108,"="&amp;$B150)+SUMIFS($F$45:$F$108,$J$45:$J$108,"="&amp;L$145,$B$45:$B$108,"="&amp;$B150),"")</f>
        <v>0</v>
      </c>
      <c r="M150" s="178">
        <f>IF('3f WHD'!T$13&lt;&gt;"",SUMIFS($F$45:$F$108,$K$45:$K$108,"="&amp;M$145,$B$45:$B$108,"="&amp;$B150)+SUMIFS($F$45:$F$108,$J$45:$J$108,"="&amp;M$145,$B$45:$B$108,"="&amp;$B150),"")</f>
        <v>847434455</v>
      </c>
      <c r="N150" s="178">
        <f>IF('3f WHD'!U$13&lt;&gt;"",SUMIFS($F$45:$F$108,$K$45:$K$108,"="&amp;N$145,$B$45:$B$108,"="&amp;$B150)+SUMIFS($F$45:$F$108,$J$45:$J$108,"="&amp;N$145,$B$45:$B$108,"="&amp;$B150),"")</f>
        <v>1510939098</v>
      </c>
      <c r="O150" s="178">
        <f>IF('3f WHD'!V$13&lt;&gt;"",SUMIFS($F$45:$F$108,$K$45:$K$108,"="&amp;O$145,$B$45:$B$108,"="&amp;$B150)+SUMIFS($F$45:$F$108,$J$45:$J$108,"="&amp;O$145,$B$45:$B$108,"="&amp;$B150),"")</f>
        <v>663504643</v>
      </c>
      <c r="P150" s="178">
        <f>IF('3f WHD'!W$13&lt;&gt;"",SUMIFS($F$45:$F$108,$K$45:$K$108,"="&amp;P$145,$B$45:$B$108,"="&amp;$B150)+SUMIFS($F$45:$F$108,$J$45:$J$108,"="&amp;P$145,$B$45:$B$108,"="&amp;$B150),"")</f>
        <v>0</v>
      </c>
      <c r="Q150" s="178">
        <f>IF('3f WHD'!X$13&lt;&gt;"",SUMIFS($F$45:$F$108,$K$45:$K$108,"="&amp;Q$145,$B$45:$B$108,"="&amp;$B150)+SUMIFS($F$45:$F$108,$J$45:$J$108,"="&amp;Q$145,$B$45:$B$108,"="&amp;$B150),"")</f>
        <v>0</v>
      </c>
      <c r="R150" s="164"/>
      <c r="S150" s="178">
        <f>IF('3f WHD'!Z$13&lt;&gt;"",SUMIFS($F$45:$F$108,$K$45:$K$108,"="&amp;S$145,$B$45:$B$108,"="&amp;$B150)+SUMIFS($F$45:$F$108,$J$45:$J$108,"="&amp;S$145,$B$45:$B$108,"="&amp;$B150),"")</f>
        <v>0</v>
      </c>
      <c r="T150" s="178">
        <f>IF('3f WHD'!AA$13&lt;&gt;"",SUMIFS($F$45:$F$108,$K$45:$K$108,"="&amp;T$145,$B$45:$B$108,"="&amp;$B150)+SUMIFS($F$45:$F$108,$J$45:$J$108,"="&amp;T$145,$B$45:$B$108,"="&amp;$B150),"")</f>
        <v>0</v>
      </c>
      <c r="U150" s="178" t="str">
        <f>IF('3f WHD'!AB$13&lt;&gt;"",SUMIFS($F$45:$F$108,$K$45:$K$108,"="&amp;U$145,$B$45:$B$108,"="&amp;$B150)+SUMIFS($F$45:$F$108,$J$45:$J$108,"="&amp;U$145,$B$45:$B$108,"="&amp;$B150),"")</f>
        <v/>
      </c>
      <c r="V150" s="178" t="str">
        <f>IF('3f WHD'!AC$13&lt;&gt;"",SUMIFS($F$45:$F$108,$K$45:$K$108,"="&amp;V$145,$B$45:$B$108,"="&amp;$B150)+SUMIFS($F$45:$F$108,$J$45:$J$108,"="&amp;V$145,$B$45:$B$108,"="&amp;$B150),"")</f>
        <v/>
      </c>
      <c r="W150" s="178" t="str">
        <f>IF('3f WHD'!AD$13&lt;&gt;"",SUMIFS($F$45:$F$108,$K$45:$K$108,"="&amp;W$145,$B$45:$B$108,"="&amp;$B150)+SUMIFS($F$45:$F$108,$J$45:$J$108,"="&amp;W$145,$B$45:$B$108,"="&amp;$B150),"")</f>
        <v/>
      </c>
      <c r="X150" s="178" t="str">
        <f>IF('3f WHD'!AE$13&lt;&gt;"",SUMIFS($F$45:$F$108,$K$45:$K$108,"="&amp;X$145,$B$45:$B$108,"="&amp;$B150)+SUMIFS($F$45:$F$108,$J$45:$J$108,"="&amp;X$145,$B$45:$B$108,"="&amp;$B150),"")</f>
        <v/>
      </c>
      <c r="Y150" s="178" t="str">
        <f>IF('3f WHD'!AF$13&lt;&gt;"",SUMIFS($F$45:$F$108,$K$45:$K$108,"="&amp;Y$145,$B$45:$B$108,"="&amp;$B150)+SUMIFS($F$45:$F$108,$J$45:$J$108,"="&amp;Y$145,$B$45:$B$108,"="&amp;$B150),"")</f>
        <v/>
      </c>
      <c r="Z150" s="178" t="str">
        <f>IF('3f WHD'!AG$13&lt;&gt;"",SUMIFS($F$45:$F$108,$K$45:$K$108,"="&amp;Z$145,$B$45:$B$108,"="&amp;$B150)+SUMIFS($F$45:$F$108,$J$45:$J$108,"="&amp;Z$145,$B$45:$B$108,"="&amp;$B150),"")</f>
        <v/>
      </c>
      <c r="AA150" s="178" t="str">
        <f>IF('3f WHD'!AH$13&lt;&gt;"",SUMIFS($F$45:$F$108,$K$45:$K$108,"="&amp;AA$145,$B$45:$B$108,"="&amp;$B150)+SUMIFS($F$45:$F$108,$J$45:$J$108,"="&amp;AA$145,$B$45:$B$108,"="&amp;$B150),"")</f>
        <v/>
      </c>
      <c r="AB150" s="178" t="str">
        <f>IF('3f WHD'!AI$13&lt;&gt;"",SUMIFS($F$45:$F$108,$K$45:$K$108,"="&amp;AB$145,$B$45:$B$108,"="&amp;$B150)+SUMIFS($F$45:$F$108,$J$45:$J$108,"="&amp;AB$145,$B$45:$B$108,"="&amp;$B150),"")</f>
        <v/>
      </c>
      <c r="AC150" s="178" t="str">
        <f>IF('3f WHD'!AJ$13&lt;&gt;"",SUMIFS($F$45:$F$108,$K$45:$K$108,"="&amp;AC$145,$B$45:$B$108,"="&amp;$B150)+SUMIFS($F$45:$F$108,$J$45:$J$108,"="&amp;AC$145,$B$45:$B$108,"="&amp;$B150),"")</f>
        <v/>
      </c>
      <c r="AD150" s="178" t="str">
        <f>IF('3f WHD'!AK$13&lt;&gt;"",SUMIFS($F$45:$F$108,$K$45:$K$108,"="&amp;AD$145,$B$45:$B$108,"="&amp;$B150)+SUMIFS($F$45:$F$108,$J$45:$J$108,"="&amp;AD$145,$B$45:$B$108,"="&amp;$B150),"")</f>
        <v/>
      </c>
      <c r="AE150" s="178" t="str">
        <f>IF('3f WHD'!AL$13&lt;&gt;"",SUMIFS($F$45:$F$108,$K$45:$K$108,"="&amp;AE$145,$B$45:$B$108,"="&amp;$B150)+SUMIFS($F$45:$F$108,$J$45:$J$108,"="&amp;AE$145,$B$45:$B$108,"="&amp;$B150),"")</f>
        <v/>
      </c>
      <c r="AF150" s="178" t="str">
        <f>IF('3f WHD'!AM$13&lt;&gt;"",SUMIFS($F$45:$F$108,$K$45:$K$108,"="&amp;AF$145,$B$45:$B$108,"="&amp;$B150)+SUMIFS($F$45:$F$108,$J$45:$J$108,"="&amp;AF$145,$B$45:$B$108,"="&amp;$B150),"")</f>
        <v/>
      </c>
      <c r="AG150" s="178" t="str">
        <f>IF('3f WHD'!AN$13&lt;&gt;"",SUMIFS($F$45:$F$108,$K$45:$K$108,"="&amp;AG$145,$B$45:$B$108,"="&amp;$B150)+SUMIFS($F$45:$F$108,$J$45:$J$108,"="&amp;AG$145,$B$45:$B$108,"="&amp;$B150),"")</f>
        <v/>
      </c>
      <c r="AH150" s="178" t="str">
        <f>IF('3f WHD'!AO$13&lt;&gt;"",SUMIFS($F$45:$F$108,$K$45:$K$108,"="&amp;AH$145,$B$45:$B$108,"="&amp;$B150)+SUMIFS($F$45:$F$108,$J$45:$J$108,"="&amp;AH$145,$B$45:$B$108,"="&amp;$B150),"")</f>
        <v/>
      </c>
      <c r="AI150" s="178" t="str">
        <f>IF('3f WHD'!AP$13&lt;&gt;"",SUMIFS($F$45:$F$108,$K$45:$K$108,"="&amp;AI$145,$B$45:$B$108,"="&amp;$B150)+SUMIFS($F$45:$F$108,$J$45:$J$108,"="&amp;AI$145,$B$45:$B$108,"="&amp;$B150),"")</f>
        <v/>
      </c>
      <c r="AJ150" s="178" t="str">
        <f>IF('3f WHD'!AQ$13&lt;&gt;"",SUMIFS($F$45:$F$108,$K$45:$K$108,"="&amp;AJ$145,$B$45:$B$108,"="&amp;$B150)+SUMIFS($F$45:$F$108,$J$45:$J$108,"="&amp;AJ$145,$B$45:$B$108,"="&amp;$B150),"")</f>
        <v/>
      </c>
      <c r="AK150" s="178" t="str">
        <f>IF('3f WHD'!AR$13&lt;&gt;"",SUMIFS($F$45:$F$108,$K$45:$K$108,"="&amp;AK$145,$B$45:$B$108,"="&amp;$B150)+SUMIFS($F$45:$F$108,$J$45:$J$108,"="&amp;AK$145,$B$45:$B$108,"="&amp;$B150),"")</f>
        <v/>
      </c>
      <c r="AL150" s="178" t="str">
        <f>IF('3f WHD'!AS$13&lt;&gt;"",SUMIFS($F$45:$F$108,$K$45:$K$108,"="&amp;AL$145,$B$45:$B$108,"="&amp;$B150)+SUMIFS($F$45:$F$108,$J$45:$J$108,"="&amp;AL$145,$B$45:$B$108,"="&amp;$B150),"")</f>
        <v/>
      </c>
      <c r="AM150" s="178" t="str">
        <f>IF('3f WHD'!AT$13&lt;&gt;"",SUMIFS($F$45:$F$108,$K$45:$K$108,"="&amp;AM$145,$B$45:$B$108,"="&amp;$B150)+SUMIFS($F$45:$F$108,$J$45:$J$108,"="&amp;AM$145,$B$45:$B$108,"="&amp;$B150),"")</f>
        <v/>
      </c>
      <c r="AN150" s="178" t="str">
        <f>IF('3f WHD'!AU$13&lt;&gt;"",SUMIFS($F$45:$F$108,$K$45:$K$108,"="&amp;AN$145,$B$45:$B$108,"="&amp;$B150)+SUMIFS($F$45:$F$108,$J$45:$J$108,"="&amp;AN$145,$B$45:$B$108,"="&amp;$B150),"")</f>
        <v/>
      </c>
      <c r="AO150" s="178" t="str">
        <f>IF('3f WHD'!AV$13&lt;&gt;"",SUMIFS($F$45:$F$108,$K$45:$K$108,"="&amp;AO$145,$B$45:$B$108,"="&amp;$B150)+SUMIFS($F$45:$F$108,$J$45:$J$108,"="&amp;AO$145,$B$45:$B$108,"="&amp;$B150),"")</f>
        <v/>
      </c>
      <c r="AP150" s="178" t="str">
        <f>IF('3f WHD'!AW$13&lt;&gt;"",SUMIFS($F$45:$F$108,$K$45:$K$108,"="&amp;AP$145,$B$45:$B$108,"="&amp;$B150)+SUMIFS($F$45:$F$108,$J$45:$J$108,"="&amp;AP$145,$B$45:$B$108,"="&amp;$B150),"")</f>
        <v/>
      </c>
      <c r="AQ150" s="178" t="str">
        <f>IF('3f WHD'!AX$13&lt;&gt;"",SUMIFS($F$45:$F$108,$K$45:$K$108,"="&amp;AQ$145,$B$45:$B$108,"="&amp;$B150)+SUMIFS($F$45:$F$108,$J$45:$J$108,"="&amp;AQ$145,$B$45:$B$108,"="&amp;$B150),"")</f>
        <v/>
      </c>
      <c r="AR150" s="178" t="str">
        <f>IF('3f WHD'!AY$13&lt;&gt;"",SUMIFS($F$45:$F$108,$K$45:$K$108,"="&amp;AR$145,$B$45:$B$108,"="&amp;$B150)+SUMIFS($F$45:$F$108,$J$45:$J$108,"="&amp;AR$145,$B$45:$B$108,"="&amp;$B150),"")</f>
        <v/>
      </c>
      <c r="AS150" s="178" t="str">
        <f>IF('3f WHD'!AZ$13&lt;&gt;"",SUMIFS($F$45:$F$108,$K$45:$K$108,"="&amp;AS$145,$B$45:$B$108,"="&amp;$B150)+SUMIFS($F$45:$F$108,$J$45:$J$108,"="&amp;AS$145,$B$45:$B$108,"="&amp;$B150),"")</f>
        <v/>
      </c>
      <c r="AT150" s="178" t="str">
        <f>IF('3f WHD'!BA$13&lt;&gt;"",SUMIFS($F$45:$F$108,$K$45:$K$108,"="&amp;AT$145,$B$45:$B$108,"="&amp;$B150)+SUMIFS($F$45:$F$108,$J$45:$J$108,"="&amp;AT$145,$B$45:$B$108,"="&amp;$B150),"")</f>
        <v/>
      </c>
      <c r="AU150" s="178" t="str">
        <f>IF('3f WHD'!BB$13&lt;&gt;"",SUMIFS($F$45:$F$108,$K$45:$K$108,"="&amp;AU$145,$B$45:$B$108,"="&amp;$B150)+SUMIFS($F$45:$F$108,$J$45:$J$108,"="&amp;AU$145,$B$45:$B$108,"="&amp;$B150),"")</f>
        <v/>
      </c>
      <c r="AV150" s="178" t="str">
        <f>IF('3f WHD'!BC$13&lt;&gt;"",SUMIFS($F$45:$F$108,$K$45:$K$108,"="&amp;AV$145,$B$45:$B$108,"="&amp;$B150)+SUMIFS($F$45:$F$108,$J$45:$J$108,"="&amp;AV$145,$B$45:$B$108,"="&amp;$B150),"")</f>
        <v/>
      </c>
      <c r="AW150" s="178" t="str">
        <f>IF('3f WHD'!BD$13&lt;&gt;"",SUMIFS($F$45:$F$108,$K$45:$K$108,"="&amp;AW$145,$B$45:$B$108,"="&amp;$B150)+SUMIFS($F$45:$F$108,$J$45:$J$108,"="&amp;AW$145,$B$45:$B$108,"="&amp;$B150),"")</f>
        <v/>
      </c>
    </row>
    <row r="151" spans="2:49">
      <c r="B151" s="156">
        <v>11</v>
      </c>
      <c r="C151" s="156"/>
      <c r="D151" s="178">
        <f>IF('3f WHD'!K$13&lt;&gt;"",SUMIFS($F$45:$F$108,$K$45:$K$108,"="&amp;D$145,$B$45:$B$108,"="&amp;$B151)+SUMIFS($F$45:$F$108,$J$45:$J$108,"="&amp;D$145,$B$45:$B$108,"="&amp;$B151),"")</f>
        <v>0</v>
      </c>
      <c r="E151" s="178">
        <f>IF('3f WHD'!L$13&lt;&gt;"",SUMIFS($F$45:$F$108,$K$45:$K$108,"="&amp;E$145,$B$45:$B$108,"="&amp;$B151)+SUMIFS($F$45:$F$108,$J$45:$J$108,"="&amp;E$145,$B$45:$B$108,"="&amp;$B151),"")</f>
        <v>0</v>
      </c>
      <c r="F151" s="178">
        <f>IF('3f WHD'!M$13&lt;&gt;"",SUMIFS($F$45:$F$108,$K$45:$K$108,"="&amp;F$145,$B$45:$B$108,"="&amp;$B151)+SUMIFS($F$45:$F$108,$J$45:$J$108,"="&amp;F$145,$B$45:$B$108,"="&amp;$B151),"")</f>
        <v>0</v>
      </c>
      <c r="G151" s="178">
        <f>IF('3f WHD'!N$13&lt;&gt;"",SUMIFS($F$45:$F$108,$K$45:$K$108,"="&amp;G$145,$B$45:$B$108,"="&amp;$B151)+SUMIFS($F$45:$F$108,$J$45:$J$108,"="&amp;G$145,$B$45:$B$108,"="&amp;$B151),"")</f>
        <v>0</v>
      </c>
      <c r="H151" s="178">
        <f>IF('3f WHD'!O$13&lt;&gt;"",SUMIFS($F$45:$F$108,$K$45:$K$108,"="&amp;H$145,$B$45:$B$108,"="&amp;$B151)+SUMIFS($F$45:$F$108,$J$45:$J$108,"="&amp;H$145,$B$45:$B$108,"="&amp;$B151),"")</f>
        <v>0</v>
      </c>
      <c r="I151" s="164"/>
      <c r="J151" s="178">
        <f>IF('3f WHD'!Q$13&lt;&gt;"",SUMIFS($F$45:$F$108,$K$45:$K$108,"="&amp;J$145,$B$45:$B$108,"="&amp;$B151)+SUMIFS($F$45:$F$108,$J$45:$J$108,"="&amp;J$145,$B$45:$B$108,"="&amp;$B151),"")</f>
        <v>0</v>
      </c>
      <c r="K151" s="178">
        <f>IF('3f WHD'!R$13&lt;&gt;"",SUMIFS($F$45:$F$108,$K$45:$K$108,"="&amp;K$145,$B$45:$B$108,"="&amp;$B151)+SUMIFS($F$45:$F$108,$J$45:$J$108,"="&amp;K$145,$B$45:$B$108,"="&amp;$B151),"")</f>
        <v>0</v>
      </c>
      <c r="L151" s="178">
        <f>IF('3f WHD'!S$13&lt;&gt;"",SUMIFS($F$45:$F$108,$K$45:$K$108,"="&amp;L$145,$B$45:$B$108,"="&amp;$B151)+SUMIFS($F$45:$F$108,$J$45:$J$108,"="&amp;L$145,$B$45:$B$108,"="&amp;$B151),"")</f>
        <v>0</v>
      </c>
      <c r="M151" s="178">
        <f>IF('3f WHD'!T$13&lt;&gt;"",SUMIFS($F$45:$F$108,$K$45:$K$108,"="&amp;M$145,$B$45:$B$108,"="&amp;$B151)+SUMIFS($F$45:$F$108,$J$45:$J$108,"="&amp;M$145,$B$45:$B$108,"="&amp;$B151),"")</f>
        <v>0</v>
      </c>
      <c r="N151" s="178">
        <f>IF('3f WHD'!U$13&lt;&gt;"",SUMIFS($F$45:$F$108,$K$45:$K$108,"="&amp;N$145,$B$45:$B$108,"="&amp;$B151)+SUMIFS($F$45:$F$108,$J$45:$J$108,"="&amp;N$145,$B$45:$B$108,"="&amp;$B151),"")</f>
        <v>0</v>
      </c>
      <c r="O151" s="178">
        <f>IF('3f WHD'!V$13&lt;&gt;"",SUMIFS($F$45:$F$108,$K$45:$K$108,"="&amp;O$145,$B$45:$B$108,"="&amp;$B151)+SUMIFS($F$45:$F$108,$J$45:$J$108,"="&amp;O$145,$B$45:$B$108,"="&amp;$B151),"")</f>
        <v>960106842</v>
      </c>
      <c r="P151" s="178">
        <f>IF('3f WHD'!W$13&lt;&gt;"",SUMIFS($F$45:$F$108,$K$45:$K$108,"="&amp;P$145,$B$45:$B$108,"="&amp;$B151)+SUMIFS($F$45:$F$108,$J$45:$J$108,"="&amp;P$145,$B$45:$B$108,"="&amp;$B151),"")</f>
        <v>1602212406.5699999</v>
      </c>
      <c r="Q151" s="178">
        <f>IF('3f WHD'!X$13&lt;&gt;"",SUMIFS($F$45:$F$108,$K$45:$K$108,"="&amp;Q$145,$B$45:$B$108,"="&amp;$B151)+SUMIFS($F$45:$F$108,$J$45:$J$108,"="&amp;Q$145,$B$45:$B$108,"="&amp;$B151),"")</f>
        <v>642105564.56999993</v>
      </c>
      <c r="R151" s="164"/>
      <c r="S151" s="178">
        <f>IF('3f WHD'!Z$13&lt;&gt;"",SUMIFS($F$45:$F$108,$K$45:$K$108,"="&amp;S$145,$B$45:$B$108,"="&amp;$B151)+SUMIFS($F$45:$F$108,$J$45:$J$108,"="&amp;S$145,$B$45:$B$108,"="&amp;$B151),"")</f>
        <v>0</v>
      </c>
      <c r="T151" s="178">
        <f>IF('3f WHD'!AA$13&lt;&gt;"",SUMIFS($F$45:$F$108,$K$45:$K$108,"="&amp;T$145,$B$45:$B$108,"="&amp;$B151)+SUMIFS($F$45:$F$108,$J$45:$J$108,"="&amp;T$145,$B$45:$B$108,"="&amp;$B151),"")</f>
        <v>0</v>
      </c>
      <c r="U151" s="178" t="str">
        <f>IF('3f WHD'!AB$13&lt;&gt;"",SUMIFS($F$45:$F$108,$K$45:$K$108,"="&amp;U$145,$B$45:$B$108,"="&amp;$B151)+SUMIFS($F$45:$F$108,$J$45:$J$108,"="&amp;U$145,$B$45:$B$108,"="&amp;$B151),"")</f>
        <v/>
      </c>
      <c r="V151" s="178" t="str">
        <f>IF('3f WHD'!AC$13&lt;&gt;"",SUMIFS($F$45:$F$108,$K$45:$K$108,"="&amp;V$145,$B$45:$B$108,"="&amp;$B151)+SUMIFS($F$45:$F$108,$J$45:$J$108,"="&amp;V$145,$B$45:$B$108,"="&amp;$B151),"")</f>
        <v/>
      </c>
      <c r="W151" s="178" t="str">
        <f>IF('3f WHD'!AD$13&lt;&gt;"",SUMIFS($F$45:$F$108,$K$45:$K$108,"="&amp;W$145,$B$45:$B$108,"="&amp;$B151)+SUMIFS($F$45:$F$108,$J$45:$J$108,"="&amp;W$145,$B$45:$B$108,"="&amp;$B151),"")</f>
        <v/>
      </c>
      <c r="X151" s="178" t="str">
        <f>IF('3f WHD'!AE$13&lt;&gt;"",SUMIFS($F$45:$F$108,$K$45:$K$108,"="&amp;X$145,$B$45:$B$108,"="&amp;$B151)+SUMIFS($F$45:$F$108,$J$45:$J$108,"="&amp;X$145,$B$45:$B$108,"="&amp;$B151),"")</f>
        <v/>
      </c>
      <c r="Y151" s="178" t="str">
        <f>IF('3f WHD'!AF$13&lt;&gt;"",SUMIFS($F$45:$F$108,$K$45:$K$108,"="&amp;Y$145,$B$45:$B$108,"="&amp;$B151)+SUMIFS($F$45:$F$108,$J$45:$J$108,"="&amp;Y$145,$B$45:$B$108,"="&amp;$B151),"")</f>
        <v/>
      </c>
      <c r="Z151" s="178" t="str">
        <f>IF('3f WHD'!AG$13&lt;&gt;"",SUMIFS($F$45:$F$108,$K$45:$K$108,"="&amp;Z$145,$B$45:$B$108,"="&amp;$B151)+SUMIFS($F$45:$F$108,$J$45:$J$108,"="&amp;Z$145,$B$45:$B$108,"="&amp;$B151),"")</f>
        <v/>
      </c>
      <c r="AA151" s="178" t="str">
        <f>IF('3f WHD'!AH$13&lt;&gt;"",SUMIFS($F$45:$F$108,$K$45:$K$108,"="&amp;AA$145,$B$45:$B$108,"="&amp;$B151)+SUMIFS($F$45:$F$108,$J$45:$J$108,"="&amp;AA$145,$B$45:$B$108,"="&amp;$B151),"")</f>
        <v/>
      </c>
      <c r="AB151" s="178" t="str">
        <f>IF('3f WHD'!AI$13&lt;&gt;"",SUMIFS($F$45:$F$108,$K$45:$K$108,"="&amp;AB$145,$B$45:$B$108,"="&amp;$B151)+SUMIFS($F$45:$F$108,$J$45:$J$108,"="&amp;AB$145,$B$45:$B$108,"="&amp;$B151),"")</f>
        <v/>
      </c>
      <c r="AC151" s="178" t="str">
        <f>IF('3f WHD'!AJ$13&lt;&gt;"",SUMIFS($F$45:$F$108,$K$45:$K$108,"="&amp;AC$145,$B$45:$B$108,"="&amp;$B151)+SUMIFS($F$45:$F$108,$J$45:$J$108,"="&amp;AC$145,$B$45:$B$108,"="&amp;$B151),"")</f>
        <v/>
      </c>
      <c r="AD151" s="178" t="str">
        <f>IF('3f WHD'!AK$13&lt;&gt;"",SUMIFS($F$45:$F$108,$K$45:$K$108,"="&amp;AD$145,$B$45:$B$108,"="&amp;$B151)+SUMIFS($F$45:$F$108,$J$45:$J$108,"="&amp;AD$145,$B$45:$B$108,"="&amp;$B151),"")</f>
        <v/>
      </c>
      <c r="AE151" s="178" t="str">
        <f>IF('3f WHD'!AL$13&lt;&gt;"",SUMIFS($F$45:$F$108,$K$45:$K$108,"="&amp;AE$145,$B$45:$B$108,"="&amp;$B151)+SUMIFS($F$45:$F$108,$J$45:$J$108,"="&amp;AE$145,$B$45:$B$108,"="&amp;$B151),"")</f>
        <v/>
      </c>
      <c r="AF151" s="178" t="str">
        <f>IF('3f WHD'!AM$13&lt;&gt;"",SUMIFS($F$45:$F$108,$K$45:$K$108,"="&amp;AF$145,$B$45:$B$108,"="&amp;$B151)+SUMIFS($F$45:$F$108,$J$45:$J$108,"="&amp;AF$145,$B$45:$B$108,"="&amp;$B151),"")</f>
        <v/>
      </c>
      <c r="AG151" s="178" t="str">
        <f>IF('3f WHD'!AN$13&lt;&gt;"",SUMIFS($F$45:$F$108,$K$45:$K$108,"="&amp;AG$145,$B$45:$B$108,"="&amp;$B151)+SUMIFS($F$45:$F$108,$J$45:$J$108,"="&amp;AG$145,$B$45:$B$108,"="&amp;$B151),"")</f>
        <v/>
      </c>
      <c r="AH151" s="178" t="str">
        <f>IF('3f WHD'!AO$13&lt;&gt;"",SUMIFS($F$45:$F$108,$K$45:$K$108,"="&amp;AH$145,$B$45:$B$108,"="&amp;$B151)+SUMIFS($F$45:$F$108,$J$45:$J$108,"="&amp;AH$145,$B$45:$B$108,"="&amp;$B151),"")</f>
        <v/>
      </c>
      <c r="AI151" s="178" t="str">
        <f>IF('3f WHD'!AP$13&lt;&gt;"",SUMIFS($F$45:$F$108,$K$45:$K$108,"="&amp;AI$145,$B$45:$B$108,"="&amp;$B151)+SUMIFS($F$45:$F$108,$J$45:$J$108,"="&amp;AI$145,$B$45:$B$108,"="&amp;$B151),"")</f>
        <v/>
      </c>
      <c r="AJ151" s="178" t="str">
        <f>IF('3f WHD'!AQ$13&lt;&gt;"",SUMIFS($F$45:$F$108,$K$45:$K$108,"="&amp;AJ$145,$B$45:$B$108,"="&amp;$B151)+SUMIFS($F$45:$F$108,$J$45:$J$108,"="&amp;AJ$145,$B$45:$B$108,"="&amp;$B151),"")</f>
        <v/>
      </c>
      <c r="AK151" s="178" t="str">
        <f>IF('3f WHD'!AR$13&lt;&gt;"",SUMIFS($F$45:$F$108,$K$45:$K$108,"="&amp;AK$145,$B$45:$B$108,"="&amp;$B151)+SUMIFS($F$45:$F$108,$J$45:$J$108,"="&amp;AK$145,$B$45:$B$108,"="&amp;$B151),"")</f>
        <v/>
      </c>
      <c r="AL151" s="178" t="str">
        <f>IF('3f WHD'!AS$13&lt;&gt;"",SUMIFS($F$45:$F$108,$K$45:$K$108,"="&amp;AL$145,$B$45:$B$108,"="&amp;$B151)+SUMIFS($F$45:$F$108,$J$45:$J$108,"="&amp;AL$145,$B$45:$B$108,"="&amp;$B151),"")</f>
        <v/>
      </c>
      <c r="AM151" s="178" t="str">
        <f>IF('3f WHD'!AT$13&lt;&gt;"",SUMIFS($F$45:$F$108,$K$45:$K$108,"="&amp;AM$145,$B$45:$B$108,"="&amp;$B151)+SUMIFS($F$45:$F$108,$J$45:$J$108,"="&amp;AM$145,$B$45:$B$108,"="&amp;$B151),"")</f>
        <v/>
      </c>
      <c r="AN151" s="178" t="str">
        <f>IF('3f WHD'!AU$13&lt;&gt;"",SUMIFS($F$45:$F$108,$K$45:$K$108,"="&amp;AN$145,$B$45:$B$108,"="&amp;$B151)+SUMIFS($F$45:$F$108,$J$45:$J$108,"="&amp;AN$145,$B$45:$B$108,"="&amp;$B151),"")</f>
        <v/>
      </c>
      <c r="AO151" s="178" t="str">
        <f>IF('3f WHD'!AV$13&lt;&gt;"",SUMIFS($F$45:$F$108,$K$45:$K$108,"="&amp;AO$145,$B$45:$B$108,"="&amp;$B151)+SUMIFS($F$45:$F$108,$J$45:$J$108,"="&amp;AO$145,$B$45:$B$108,"="&amp;$B151),"")</f>
        <v/>
      </c>
      <c r="AP151" s="178" t="str">
        <f>IF('3f WHD'!AW$13&lt;&gt;"",SUMIFS($F$45:$F$108,$K$45:$K$108,"="&amp;AP$145,$B$45:$B$108,"="&amp;$B151)+SUMIFS($F$45:$F$108,$J$45:$J$108,"="&amp;AP$145,$B$45:$B$108,"="&amp;$B151),"")</f>
        <v/>
      </c>
      <c r="AQ151" s="178" t="str">
        <f>IF('3f WHD'!AX$13&lt;&gt;"",SUMIFS($F$45:$F$108,$K$45:$K$108,"="&amp;AQ$145,$B$45:$B$108,"="&amp;$B151)+SUMIFS($F$45:$F$108,$J$45:$J$108,"="&amp;AQ$145,$B$45:$B$108,"="&amp;$B151),"")</f>
        <v/>
      </c>
      <c r="AR151" s="178" t="str">
        <f>IF('3f WHD'!AY$13&lt;&gt;"",SUMIFS($F$45:$F$108,$K$45:$K$108,"="&amp;AR$145,$B$45:$B$108,"="&amp;$B151)+SUMIFS($F$45:$F$108,$J$45:$J$108,"="&amp;AR$145,$B$45:$B$108,"="&amp;$B151),"")</f>
        <v/>
      </c>
      <c r="AS151" s="178" t="str">
        <f>IF('3f WHD'!AZ$13&lt;&gt;"",SUMIFS($F$45:$F$108,$K$45:$K$108,"="&amp;AS$145,$B$45:$B$108,"="&amp;$B151)+SUMIFS($F$45:$F$108,$J$45:$J$108,"="&amp;AS$145,$B$45:$B$108,"="&amp;$B151),"")</f>
        <v/>
      </c>
      <c r="AT151" s="178" t="str">
        <f>IF('3f WHD'!BA$13&lt;&gt;"",SUMIFS($F$45:$F$108,$K$45:$K$108,"="&amp;AT$145,$B$45:$B$108,"="&amp;$B151)+SUMIFS($F$45:$F$108,$J$45:$J$108,"="&amp;AT$145,$B$45:$B$108,"="&amp;$B151),"")</f>
        <v/>
      </c>
      <c r="AU151" s="178" t="str">
        <f>IF('3f WHD'!BB$13&lt;&gt;"",SUMIFS($F$45:$F$108,$K$45:$K$108,"="&amp;AU$145,$B$45:$B$108,"="&amp;$B151)+SUMIFS($F$45:$F$108,$J$45:$J$108,"="&amp;AU$145,$B$45:$B$108,"="&amp;$B151),"")</f>
        <v/>
      </c>
      <c r="AV151" s="178" t="str">
        <f>IF('3f WHD'!BC$13&lt;&gt;"",SUMIFS($F$45:$F$108,$K$45:$K$108,"="&amp;AV$145,$B$45:$B$108,"="&amp;$B151)+SUMIFS($F$45:$F$108,$J$45:$J$108,"="&amp;AV$145,$B$45:$B$108,"="&amp;$B151),"")</f>
        <v/>
      </c>
      <c r="AW151" s="178" t="str">
        <f>IF('3f WHD'!BD$13&lt;&gt;"",SUMIFS($F$45:$F$108,$K$45:$K$108,"="&amp;AW$145,$B$45:$B$108,"="&amp;$B151)+SUMIFS($F$45:$F$108,$J$45:$J$108,"="&amp;AW$145,$B$45:$B$108,"="&amp;$B151),"")</f>
        <v/>
      </c>
    </row>
    <row r="152" spans="2:49">
      <c r="B152" s="156">
        <v>12</v>
      </c>
      <c r="C152" s="156"/>
      <c r="D152" s="178">
        <f>IF('3f WHD'!K$13&lt;&gt;"",SUMIFS($F$45:$F$108,$K$45:$K$108,"="&amp;D$145,$B$45:$B$108,"="&amp;$B152)+SUMIFS($F$45:$F$108,$J$45:$J$108,"="&amp;D$145,$B$45:$B$108,"="&amp;$B152),"")</f>
        <v>0</v>
      </c>
      <c r="E152" s="178">
        <f>IF('3f WHD'!L$13&lt;&gt;"",SUMIFS($F$45:$F$108,$K$45:$K$108,"="&amp;E$145,$B$45:$B$108,"="&amp;$B152)+SUMIFS($F$45:$F$108,$J$45:$J$108,"="&amp;E$145,$B$45:$B$108,"="&amp;$B152),"")</f>
        <v>0</v>
      </c>
      <c r="F152" s="178">
        <f>IF('3f WHD'!M$13&lt;&gt;"",SUMIFS($F$45:$F$108,$K$45:$K$108,"="&amp;F$145,$B$45:$B$108,"="&amp;$B152)+SUMIFS($F$45:$F$108,$J$45:$J$108,"="&amp;F$145,$B$45:$B$108,"="&amp;$B152),"")</f>
        <v>0</v>
      </c>
      <c r="G152" s="178">
        <f>IF('3f WHD'!N$13&lt;&gt;"",SUMIFS($F$45:$F$108,$K$45:$K$108,"="&amp;G$145,$B$45:$B$108,"="&amp;$B152)+SUMIFS($F$45:$F$108,$J$45:$J$108,"="&amp;G$145,$B$45:$B$108,"="&amp;$B152),"")</f>
        <v>0</v>
      </c>
      <c r="H152" s="178">
        <f>IF('3f WHD'!O$13&lt;&gt;"",SUMIFS($F$45:$F$108,$K$45:$K$108,"="&amp;H$145,$B$45:$B$108,"="&amp;$B152)+SUMIFS($F$45:$F$108,$J$45:$J$108,"="&amp;H$145,$B$45:$B$108,"="&amp;$B152),"")</f>
        <v>0</v>
      </c>
      <c r="I152" s="164"/>
      <c r="J152" s="178">
        <f>IF('3f WHD'!Q$13&lt;&gt;"",SUMIFS($F$45:$F$108,$K$45:$K$108,"="&amp;J$145,$B$45:$B$108,"="&amp;$B152)+SUMIFS($F$45:$F$108,$J$45:$J$108,"="&amp;J$145,$B$45:$B$108,"="&amp;$B152),"")</f>
        <v>0</v>
      </c>
      <c r="K152" s="178">
        <f>IF('3f WHD'!R$13&lt;&gt;"",SUMIFS($F$45:$F$108,$K$45:$K$108,"="&amp;K$145,$B$45:$B$108,"="&amp;$B152)+SUMIFS($F$45:$F$108,$J$45:$J$108,"="&amp;K$145,$B$45:$B$108,"="&amp;$B152),"")</f>
        <v>0</v>
      </c>
      <c r="L152" s="178">
        <f>IF('3f WHD'!S$13&lt;&gt;"",SUMIFS($F$45:$F$108,$K$45:$K$108,"="&amp;L$145,$B$45:$B$108,"="&amp;$B152)+SUMIFS($F$45:$F$108,$J$45:$J$108,"="&amp;L$145,$B$45:$B$108,"="&amp;$B152),"")</f>
        <v>0</v>
      </c>
      <c r="M152" s="178">
        <f>IF('3f WHD'!T$13&lt;&gt;"",SUMIFS($F$45:$F$108,$K$45:$K$108,"="&amp;M$145,$B$45:$B$108,"="&amp;$B152)+SUMIFS($F$45:$F$108,$J$45:$J$108,"="&amp;M$145,$B$45:$B$108,"="&amp;$B152),"")</f>
        <v>0</v>
      </c>
      <c r="N152" s="178">
        <f>IF('3f WHD'!U$13&lt;&gt;"",SUMIFS($F$45:$F$108,$K$45:$K$108,"="&amp;N$145,$B$45:$B$108,"="&amp;$B152)+SUMIFS($F$45:$F$108,$J$45:$J$108,"="&amp;N$145,$B$45:$B$108,"="&amp;$B152),"")</f>
        <v>0</v>
      </c>
      <c r="O152" s="178">
        <f>IF('3f WHD'!V$13&lt;&gt;"",SUMIFS($F$45:$F$108,$K$45:$K$108,"="&amp;O$145,$B$45:$B$108,"="&amp;$B152)+SUMIFS($F$45:$F$108,$J$45:$J$108,"="&amp;O$145,$B$45:$B$108,"="&amp;$B152),"")</f>
        <v>0</v>
      </c>
      <c r="P152" s="178">
        <f>IF('3f WHD'!W$13&lt;&gt;"",SUMIFS($F$45:$F$108,$K$45:$K$108,"="&amp;P$145,$B$45:$B$108,"="&amp;$B152)+SUMIFS($F$45:$F$108,$J$45:$J$108,"="&amp;P$145,$B$45:$B$108,"="&amp;$B152),"")</f>
        <v>0</v>
      </c>
      <c r="Q152" s="178">
        <f>IF('3f WHD'!X$13&lt;&gt;"",SUMIFS($F$45:$F$108,$K$45:$K$108,"="&amp;Q$145,$B$45:$B$108,"="&amp;$B152)+SUMIFS($F$45:$F$108,$J$45:$J$108,"="&amp;Q$145,$B$45:$B$108,"="&amp;$B152),"")</f>
        <v>714661286.86000001</v>
      </c>
      <c r="R152" s="164"/>
      <c r="S152" s="178">
        <f>IF('3f WHD'!Z$13&lt;&gt;"",SUMIFS($F$45:$F$108,$K$45:$K$108,"="&amp;S$145,$B$45:$B$108,"="&amp;$B152)+SUMIFS($F$45:$F$108,$J$45:$J$108,"="&amp;S$145,$B$45:$B$108,"="&amp;$B152),"")</f>
        <v>1271172891.8600001</v>
      </c>
      <c r="T152" s="178">
        <f>IF('3f WHD'!AA$13&lt;&gt;"",SUMIFS($F$45:$F$108,$K$45:$K$108,"="&amp;T$145,$B$45:$B$108,"="&amp;$B152)+SUMIFS($F$45:$F$108,$J$45:$J$108,"="&amp;T$145,$B$45:$B$108,"="&amp;$B152),"")</f>
        <v>556511605</v>
      </c>
      <c r="U152" s="178" t="str">
        <f>IF('3f WHD'!AB$13&lt;&gt;"",SUMIFS($F$45:$F$108,$K$45:$K$108,"="&amp;U$145,$B$45:$B$108,"="&amp;$B152)+SUMIFS($F$45:$F$108,$J$45:$J$108,"="&amp;U$145,$B$45:$B$108,"="&amp;$B152),"")</f>
        <v/>
      </c>
      <c r="V152" s="178" t="str">
        <f>IF('3f WHD'!AC$13&lt;&gt;"",SUMIFS($F$45:$F$108,$K$45:$K$108,"="&amp;V$145,$B$45:$B$108,"="&amp;$B152)+SUMIFS($F$45:$F$108,$J$45:$J$108,"="&amp;V$145,$B$45:$B$108,"="&amp;$B152),"")</f>
        <v/>
      </c>
      <c r="W152" s="178" t="str">
        <f>IF('3f WHD'!AD$13&lt;&gt;"",SUMIFS($F$45:$F$108,$K$45:$K$108,"="&amp;W$145,$B$45:$B$108,"="&amp;$B152)+SUMIFS($F$45:$F$108,$J$45:$J$108,"="&amp;W$145,$B$45:$B$108,"="&amp;$B152),"")</f>
        <v/>
      </c>
      <c r="X152" s="178" t="str">
        <f>IF('3f WHD'!AE$13&lt;&gt;"",SUMIFS($F$45:$F$108,$K$45:$K$108,"="&amp;X$145,$B$45:$B$108,"="&amp;$B152)+SUMIFS($F$45:$F$108,$J$45:$J$108,"="&amp;X$145,$B$45:$B$108,"="&amp;$B152),"")</f>
        <v/>
      </c>
      <c r="Y152" s="178" t="str">
        <f>IF('3f WHD'!AF$13&lt;&gt;"",SUMIFS($F$45:$F$108,$K$45:$K$108,"="&amp;Y$145,$B$45:$B$108,"="&amp;$B152)+SUMIFS($F$45:$F$108,$J$45:$J$108,"="&amp;Y$145,$B$45:$B$108,"="&amp;$B152),"")</f>
        <v/>
      </c>
      <c r="Z152" s="178" t="str">
        <f>IF('3f WHD'!AG$13&lt;&gt;"",SUMIFS($F$45:$F$108,$K$45:$K$108,"="&amp;Z$145,$B$45:$B$108,"="&amp;$B152)+SUMIFS($F$45:$F$108,$J$45:$J$108,"="&amp;Z$145,$B$45:$B$108,"="&amp;$B152),"")</f>
        <v/>
      </c>
      <c r="AA152" s="178" t="str">
        <f>IF('3f WHD'!AH$13&lt;&gt;"",SUMIFS($F$45:$F$108,$K$45:$K$108,"="&amp;AA$145,$B$45:$B$108,"="&amp;$B152)+SUMIFS($F$45:$F$108,$J$45:$J$108,"="&amp;AA$145,$B$45:$B$108,"="&amp;$B152),"")</f>
        <v/>
      </c>
      <c r="AB152" s="178" t="str">
        <f>IF('3f WHD'!AI$13&lt;&gt;"",SUMIFS($F$45:$F$108,$K$45:$K$108,"="&amp;AB$145,$B$45:$B$108,"="&amp;$B152)+SUMIFS($F$45:$F$108,$J$45:$J$108,"="&amp;AB$145,$B$45:$B$108,"="&amp;$B152),"")</f>
        <v/>
      </c>
      <c r="AC152" s="178" t="str">
        <f>IF('3f WHD'!AJ$13&lt;&gt;"",SUMIFS($F$45:$F$108,$K$45:$K$108,"="&amp;AC$145,$B$45:$B$108,"="&amp;$B152)+SUMIFS($F$45:$F$108,$J$45:$J$108,"="&amp;AC$145,$B$45:$B$108,"="&amp;$B152),"")</f>
        <v/>
      </c>
      <c r="AD152" s="178" t="str">
        <f>IF('3f WHD'!AK$13&lt;&gt;"",SUMIFS($F$45:$F$108,$K$45:$K$108,"="&amp;AD$145,$B$45:$B$108,"="&amp;$B152)+SUMIFS($F$45:$F$108,$J$45:$J$108,"="&amp;AD$145,$B$45:$B$108,"="&amp;$B152),"")</f>
        <v/>
      </c>
      <c r="AE152" s="178" t="str">
        <f>IF('3f WHD'!AL$13&lt;&gt;"",SUMIFS($F$45:$F$108,$K$45:$K$108,"="&amp;AE$145,$B$45:$B$108,"="&amp;$B152)+SUMIFS($F$45:$F$108,$J$45:$J$108,"="&amp;AE$145,$B$45:$B$108,"="&amp;$B152),"")</f>
        <v/>
      </c>
      <c r="AF152" s="178" t="str">
        <f>IF('3f WHD'!AM$13&lt;&gt;"",SUMIFS($F$45:$F$108,$K$45:$K$108,"="&amp;AF$145,$B$45:$B$108,"="&amp;$B152)+SUMIFS($F$45:$F$108,$J$45:$J$108,"="&amp;AF$145,$B$45:$B$108,"="&amp;$B152),"")</f>
        <v/>
      </c>
      <c r="AG152" s="178" t="str">
        <f>IF('3f WHD'!AN$13&lt;&gt;"",SUMIFS($F$45:$F$108,$K$45:$K$108,"="&amp;AG$145,$B$45:$B$108,"="&amp;$B152)+SUMIFS($F$45:$F$108,$J$45:$J$108,"="&amp;AG$145,$B$45:$B$108,"="&amp;$B152),"")</f>
        <v/>
      </c>
      <c r="AH152" s="178" t="str">
        <f>IF('3f WHD'!AO$13&lt;&gt;"",SUMIFS($F$45:$F$108,$K$45:$K$108,"="&amp;AH$145,$B$45:$B$108,"="&amp;$B152)+SUMIFS($F$45:$F$108,$J$45:$J$108,"="&amp;AH$145,$B$45:$B$108,"="&amp;$B152),"")</f>
        <v/>
      </c>
      <c r="AI152" s="178" t="str">
        <f>IF('3f WHD'!AP$13&lt;&gt;"",SUMIFS($F$45:$F$108,$K$45:$K$108,"="&amp;AI$145,$B$45:$B$108,"="&amp;$B152)+SUMIFS($F$45:$F$108,$J$45:$J$108,"="&amp;AI$145,$B$45:$B$108,"="&amp;$B152),"")</f>
        <v/>
      </c>
      <c r="AJ152" s="178" t="str">
        <f>IF('3f WHD'!AQ$13&lt;&gt;"",SUMIFS($F$45:$F$108,$K$45:$K$108,"="&amp;AJ$145,$B$45:$B$108,"="&amp;$B152)+SUMIFS($F$45:$F$108,$J$45:$J$108,"="&amp;AJ$145,$B$45:$B$108,"="&amp;$B152),"")</f>
        <v/>
      </c>
      <c r="AK152" s="178" t="str">
        <f>IF('3f WHD'!AR$13&lt;&gt;"",SUMIFS($F$45:$F$108,$K$45:$K$108,"="&amp;AK$145,$B$45:$B$108,"="&amp;$B152)+SUMIFS($F$45:$F$108,$J$45:$J$108,"="&amp;AK$145,$B$45:$B$108,"="&amp;$B152),"")</f>
        <v/>
      </c>
      <c r="AL152" s="178" t="str">
        <f>IF('3f WHD'!AS$13&lt;&gt;"",SUMIFS($F$45:$F$108,$K$45:$K$108,"="&amp;AL$145,$B$45:$B$108,"="&amp;$B152)+SUMIFS($F$45:$F$108,$J$45:$J$108,"="&amp;AL$145,$B$45:$B$108,"="&amp;$B152),"")</f>
        <v/>
      </c>
      <c r="AM152" s="178" t="str">
        <f>IF('3f WHD'!AT$13&lt;&gt;"",SUMIFS($F$45:$F$108,$K$45:$K$108,"="&amp;AM$145,$B$45:$B$108,"="&amp;$B152)+SUMIFS($F$45:$F$108,$J$45:$J$108,"="&amp;AM$145,$B$45:$B$108,"="&amp;$B152),"")</f>
        <v/>
      </c>
      <c r="AN152" s="178" t="str">
        <f>IF('3f WHD'!AU$13&lt;&gt;"",SUMIFS($F$45:$F$108,$K$45:$K$108,"="&amp;AN$145,$B$45:$B$108,"="&amp;$B152)+SUMIFS($F$45:$F$108,$J$45:$J$108,"="&amp;AN$145,$B$45:$B$108,"="&amp;$B152),"")</f>
        <v/>
      </c>
      <c r="AO152" s="178" t="str">
        <f>IF('3f WHD'!AV$13&lt;&gt;"",SUMIFS($F$45:$F$108,$K$45:$K$108,"="&amp;AO$145,$B$45:$B$108,"="&amp;$B152)+SUMIFS($F$45:$F$108,$J$45:$J$108,"="&amp;AO$145,$B$45:$B$108,"="&amp;$B152),"")</f>
        <v/>
      </c>
      <c r="AP152" s="178" t="str">
        <f>IF('3f WHD'!AW$13&lt;&gt;"",SUMIFS($F$45:$F$108,$K$45:$K$108,"="&amp;AP$145,$B$45:$B$108,"="&amp;$B152)+SUMIFS($F$45:$F$108,$J$45:$J$108,"="&amp;AP$145,$B$45:$B$108,"="&amp;$B152),"")</f>
        <v/>
      </c>
      <c r="AQ152" s="178" t="str">
        <f>IF('3f WHD'!AX$13&lt;&gt;"",SUMIFS($F$45:$F$108,$K$45:$K$108,"="&amp;AQ$145,$B$45:$B$108,"="&amp;$B152)+SUMIFS($F$45:$F$108,$J$45:$J$108,"="&amp;AQ$145,$B$45:$B$108,"="&amp;$B152),"")</f>
        <v/>
      </c>
      <c r="AR152" s="178" t="str">
        <f>IF('3f WHD'!AY$13&lt;&gt;"",SUMIFS($F$45:$F$108,$K$45:$K$108,"="&amp;AR$145,$B$45:$B$108,"="&amp;$B152)+SUMIFS($F$45:$F$108,$J$45:$J$108,"="&amp;AR$145,$B$45:$B$108,"="&amp;$B152),"")</f>
        <v/>
      </c>
      <c r="AS152" s="178" t="str">
        <f>IF('3f WHD'!AZ$13&lt;&gt;"",SUMIFS($F$45:$F$108,$K$45:$K$108,"="&amp;AS$145,$B$45:$B$108,"="&amp;$B152)+SUMIFS($F$45:$F$108,$J$45:$J$108,"="&amp;AS$145,$B$45:$B$108,"="&amp;$B152),"")</f>
        <v/>
      </c>
      <c r="AT152" s="178" t="str">
        <f>IF('3f WHD'!BA$13&lt;&gt;"",SUMIFS($F$45:$F$108,$K$45:$K$108,"="&amp;AT$145,$B$45:$B$108,"="&amp;$B152)+SUMIFS($F$45:$F$108,$J$45:$J$108,"="&amp;AT$145,$B$45:$B$108,"="&amp;$B152),"")</f>
        <v/>
      </c>
      <c r="AU152" s="178" t="str">
        <f>IF('3f WHD'!BB$13&lt;&gt;"",SUMIFS($F$45:$F$108,$K$45:$K$108,"="&amp;AU$145,$B$45:$B$108,"="&amp;$B152)+SUMIFS($F$45:$F$108,$J$45:$J$108,"="&amp;AU$145,$B$45:$B$108,"="&amp;$B152),"")</f>
        <v/>
      </c>
      <c r="AV152" s="178" t="str">
        <f>IF('3f WHD'!BC$13&lt;&gt;"",SUMIFS($F$45:$F$108,$K$45:$K$108,"="&amp;AV$145,$B$45:$B$108,"="&amp;$B152)+SUMIFS($F$45:$F$108,$J$45:$J$108,"="&amp;AV$145,$B$45:$B$108,"="&amp;$B152),"")</f>
        <v/>
      </c>
      <c r="AW152" s="178" t="str">
        <f>IF('3f WHD'!BD$13&lt;&gt;"",SUMIFS($F$45:$F$108,$K$45:$K$108,"="&amp;AW$145,$B$45:$B$108,"="&amp;$B152)+SUMIFS($F$45:$F$108,$J$45:$J$108,"="&amp;AW$145,$B$45:$B$108,"="&amp;$B152),"")</f>
        <v/>
      </c>
    </row>
    <row r="153" spans="2:49">
      <c r="B153" s="156">
        <v>13</v>
      </c>
      <c r="C153" s="156"/>
      <c r="D153" s="178">
        <f>IF('3f WHD'!K$13&lt;&gt;"",SUMIFS($F$45:$F$108,$K$45:$K$108,"="&amp;D$145,$B$45:$B$108,"="&amp;$B153)+SUMIFS($F$45:$F$108,$J$45:$J$108,"="&amp;D$145,$B$45:$B$108,"="&amp;$B153),"")</f>
        <v>0</v>
      </c>
      <c r="E153" s="178">
        <f>IF('3f WHD'!L$13&lt;&gt;"",SUMIFS($F$45:$F$108,$K$45:$K$108,"="&amp;E$145,$B$45:$B$108,"="&amp;$B153)+SUMIFS($F$45:$F$108,$J$45:$J$108,"="&amp;E$145,$B$45:$B$108,"="&amp;$B153),"")</f>
        <v>0</v>
      </c>
      <c r="F153" s="178">
        <f>IF('3f WHD'!M$13&lt;&gt;"",SUMIFS($F$45:$F$108,$K$45:$K$108,"="&amp;F$145,$B$45:$B$108,"="&amp;$B153)+SUMIFS($F$45:$F$108,$J$45:$J$108,"="&amp;F$145,$B$45:$B$108,"="&amp;$B153),"")</f>
        <v>0</v>
      </c>
      <c r="G153" s="178">
        <f>IF('3f WHD'!N$13&lt;&gt;"",SUMIFS($F$45:$F$108,$K$45:$K$108,"="&amp;G$145,$B$45:$B$108,"="&amp;$B153)+SUMIFS($F$45:$F$108,$J$45:$J$108,"="&amp;G$145,$B$45:$B$108,"="&amp;$B153),"")</f>
        <v>0</v>
      </c>
      <c r="H153" s="178">
        <f>IF('3f WHD'!O$13&lt;&gt;"",SUMIFS($F$45:$F$108,$K$45:$K$108,"="&amp;H$145,$B$45:$B$108,"="&amp;$B153)+SUMIFS($F$45:$F$108,$J$45:$J$108,"="&amp;H$145,$B$45:$B$108,"="&amp;$B153),"")</f>
        <v>0</v>
      </c>
      <c r="I153" s="164"/>
      <c r="J153" s="178">
        <f>IF('3f WHD'!Q$13&lt;&gt;"",SUMIFS($F$45:$F$108,$K$45:$K$108,"="&amp;J$145,$B$45:$B$108,"="&amp;$B153)+SUMIFS($F$45:$F$108,$J$45:$J$108,"="&amp;J$145,$B$45:$B$108,"="&amp;$B153),"")</f>
        <v>0</v>
      </c>
      <c r="K153" s="178">
        <f>IF('3f WHD'!R$13&lt;&gt;"",SUMIFS($F$45:$F$108,$K$45:$K$108,"="&amp;K$145,$B$45:$B$108,"="&amp;$B153)+SUMIFS($F$45:$F$108,$J$45:$J$108,"="&amp;K$145,$B$45:$B$108,"="&amp;$B153),"")</f>
        <v>0</v>
      </c>
      <c r="L153" s="178">
        <f>IF('3f WHD'!S$13&lt;&gt;"",SUMIFS($F$45:$F$108,$K$45:$K$108,"="&amp;L$145,$B$45:$B$108,"="&amp;$B153)+SUMIFS($F$45:$F$108,$J$45:$J$108,"="&amp;L$145,$B$45:$B$108,"="&amp;$B153),"")</f>
        <v>0</v>
      </c>
      <c r="M153" s="178">
        <f>IF('3f WHD'!T$13&lt;&gt;"",SUMIFS($F$45:$F$108,$K$45:$K$108,"="&amp;M$145,$B$45:$B$108,"="&amp;$B153)+SUMIFS($F$45:$F$108,$J$45:$J$108,"="&amp;M$145,$B$45:$B$108,"="&amp;$B153),"")</f>
        <v>0</v>
      </c>
      <c r="N153" s="178">
        <f>IF('3f WHD'!U$13&lt;&gt;"",SUMIFS($F$45:$F$108,$K$45:$K$108,"="&amp;N$145,$B$45:$B$108,"="&amp;$B153)+SUMIFS($F$45:$F$108,$J$45:$J$108,"="&amp;N$145,$B$45:$B$108,"="&amp;$B153),"")</f>
        <v>0</v>
      </c>
      <c r="O153" s="178">
        <f>IF('3f WHD'!V$13&lt;&gt;"",SUMIFS($F$45:$F$108,$K$45:$K$108,"="&amp;O$145,$B$45:$B$108,"="&amp;$B153)+SUMIFS($F$45:$F$108,$J$45:$J$108,"="&amp;O$145,$B$45:$B$108,"="&amp;$B153),"")</f>
        <v>0</v>
      </c>
      <c r="P153" s="178">
        <f>IF('3f WHD'!W$13&lt;&gt;"",SUMIFS($F$45:$F$108,$K$45:$K$108,"="&amp;P$145,$B$45:$B$108,"="&amp;$B153)+SUMIFS($F$45:$F$108,$J$45:$J$108,"="&amp;P$145,$B$45:$B$108,"="&amp;$B153),"")</f>
        <v>0</v>
      </c>
      <c r="Q153" s="178">
        <f>IF('3f WHD'!X$13&lt;&gt;"",SUMIFS($F$45:$F$108,$K$45:$K$108,"="&amp;Q$145,$B$45:$B$108,"="&amp;$B153)+SUMIFS($F$45:$F$108,$J$45:$J$108,"="&amp;Q$145,$B$45:$B$108,"="&amp;$B153),"")</f>
        <v>0</v>
      </c>
      <c r="R153" s="164"/>
      <c r="S153" s="178">
        <f>IF('3f WHD'!Z$13&lt;&gt;"",SUMIFS($F$45:$F$108,$K$45:$K$108,"="&amp;S$145,$B$45:$B$108,"="&amp;$B153)+SUMIFS($F$45:$F$108,$J$45:$J$108,"="&amp;S$145,$B$45:$B$108,"="&amp;$B153),"")</f>
        <v>0</v>
      </c>
      <c r="T153" s="178">
        <f>IF('3f WHD'!AA$13&lt;&gt;"",SUMIFS($F$45:$F$108,$K$45:$K$108,"="&amp;T$145,$B$45:$B$108,"="&amp;$B153)+SUMIFS($F$45:$F$108,$J$45:$J$108,"="&amp;T$145,$B$45:$B$108,"="&amp;$B153),"")</f>
        <v>766258612.68000007</v>
      </c>
      <c r="U153" s="178" t="str">
        <f>IF('3f WHD'!AB$13&lt;&gt;"",SUMIFS($F$45:$F$108,$K$45:$K$108,"="&amp;U$145,$B$45:$B$108,"="&amp;$B153)+SUMIFS($F$45:$F$108,$J$45:$J$108,"="&amp;U$145,$B$45:$B$108,"="&amp;$B153),"")</f>
        <v/>
      </c>
      <c r="V153" s="178" t="str">
        <f>IF('3f WHD'!AC$13&lt;&gt;"",SUMIFS($F$45:$F$108,$K$45:$K$108,"="&amp;V$145,$B$45:$B$108,"="&amp;$B153)+SUMIFS($F$45:$F$108,$J$45:$J$108,"="&amp;V$145,$B$45:$B$108,"="&amp;$B153),"")</f>
        <v/>
      </c>
      <c r="W153" s="178" t="str">
        <f>IF('3f WHD'!AD$13&lt;&gt;"",SUMIFS($F$45:$F$108,$K$45:$K$108,"="&amp;W$145,$B$45:$B$108,"="&amp;$B153)+SUMIFS($F$45:$F$108,$J$45:$J$108,"="&amp;W$145,$B$45:$B$108,"="&amp;$B153),"")</f>
        <v/>
      </c>
      <c r="X153" s="178" t="str">
        <f>IF('3f WHD'!AE$13&lt;&gt;"",SUMIFS($F$45:$F$108,$K$45:$K$108,"="&amp;X$145,$B$45:$B$108,"="&amp;$B153)+SUMIFS($F$45:$F$108,$J$45:$J$108,"="&amp;X$145,$B$45:$B$108,"="&amp;$B153),"")</f>
        <v/>
      </c>
      <c r="Y153" s="178" t="str">
        <f>IF('3f WHD'!AF$13&lt;&gt;"",SUMIFS($F$45:$F$108,$K$45:$K$108,"="&amp;Y$145,$B$45:$B$108,"="&amp;$B153)+SUMIFS($F$45:$F$108,$J$45:$J$108,"="&amp;Y$145,$B$45:$B$108,"="&amp;$B153),"")</f>
        <v/>
      </c>
      <c r="Z153" s="178" t="str">
        <f>IF('3f WHD'!AG$13&lt;&gt;"",SUMIFS($F$45:$F$108,$K$45:$K$108,"="&amp;Z$145,$B$45:$B$108,"="&amp;$B153)+SUMIFS($F$45:$F$108,$J$45:$J$108,"="&amp;Z$145,$B$45:$B$108,"="&amp;$B153),"")</f>
        <v/>
      </c>
      <c r="AA153" s="178" t="str">
        <f>IF('3f WHD'!AH$13&lt;&gt;"",SUMIFS($F$45:$F$108,$K$45:$K$108,"="&amp;AA$145,$B$45:$B$108,"="&amp;$B153)+SUMIFS($F$45:$F$108,$J$45:$J$108,"="&amp;AA$145,$B$45:$B$108,"="&amp;$B153),"")</f>
        <v/>
      </c>
      <c r="AB153" s="178" t="str">
        <f>IF('3f WHD'!AI$13&lt;&gt;"",SUMIFS($F$45:$F$108,$K$45:$K$108,"="&amp;AB$145,$B$45:$B$108,"="&amp;$B153)+SUMIFS($F$45:$F$108,$J$45:$J$108,"="&amp;AB$145,$B$45:$B$108,"="&amp;$B153),"")</f>
        <v/>
      </c>
      <c r="AC153" s="178" t="str">
        <f>IF('3f WHD'!AJ$13&lt;&gt;"",SUMIFS($F$45:$F$108,$K$45:$K$108,"="&amp;AC$145,$B$45:$B$108,"="&amp;$B153)+SUMIFS($F$45:$F$108,$J$45:$J$108,"="&amp;AC$145,$B$45:$B$108,"="&amp;$B153),"")</f>
        <v/>
      </c>
      <c r="AD153" s="178" t="str">
        <f>IF('3f WHD'!AK$13&lt;&gt;"",SUMIFS($F$45:$F$108,$K$45:$K$108,"="&amp;AD$145,$B$45:$B$108,"="&amp;$B153)+SUMIFS($F$45:$F$108,$J$45:$J$108,"="&amp;AD$145,$B$45:$B$108,"="&amp;$B153),"")</f>
        <v/>
      </c>
      <c r="AE153" s="178" t="str">
        <f>IF('3f WHD'!AL$13&lt;&gt;"",SUMIFS($F$45:$F$108,$K$45:$K$108,"="&amp;AE$145,$B$45:$B$108,"="&amp;$B153)+SUMIFS($F$45:$F$108,$J$45:$J$108,"="&amp;AE$145,$B$45:$B$108,"="&amp;$B153),"")</f>
        <v/>
      </c>
      <c r="AF153" s="178" t="str">
        <f>IF('3f WHD'!AM$13&lt;&gt;"",SUMIFS($F$45:$F$108,$K$45:$K$108,"="&amp;AF$145,$B$45:$B$108,"="&amp;$B153)+SUMIFS($F$45:$F$108,$J$45:$J$108,"="&amp;AF$145,$B$45:$B$108,"="&amp;$B153),"")</f>
        <v/>
      </c>
      <c r="AG153" s="178" t="str">
        <f>IF('3f WHD'!AN$13&lt;&gt;"",SUMIFS($F$45:$F$108,$K$45:$K$108,"="&amp;AG$145,$B$45:$B$108,"="&amp;$B153)+SUMIFS($F$45:$F$108,$J$45:$J$108,"="&amp;AG$145,$B$45:$B$108,"="&amp;$B153),"")</f>
        <v/>
      </c>
      <c r="AH153" s="178" t="str">
        <f>IF('3f WHD'!AO$13&lt;&gt;"",SUMIFS($F$45:$F$108,$K$45:$K$108,"="&amp;AH$145,$B$45:$B$108,"="&amp;$B153)+SUMIFS($F$45:$F$108,$J$45:$J$108,"="&amp;AH$145,$B$45:$B$108,"="&amp;$B153),"")</f>
        <v/>
      </c>
      <c r="AI153" s="178" t="str">
        <f>IF('3f WHD'!AP$13&lt;&gt;"",SUMIFS($F$45:$F$108,$K$45:$K$108,"="&amp;AI$145,$B$45:$B$108,"="&amp;$B153)+SUMIFS($F$45:$F$108,$J$45:$J$108,"="&amp;AI$145,$B$45:$B$108,"="&amp;$B153),"")</f>
        <v/>
      </c>
      <c r="AJ153" s="178" t="str">
        <f>IF('3f WHD'!AQ$13&lt;&gt;"",SUMIFS($F$45:$F$108,$K$45:$K$108,"="&amp;AJ$145,$B$45:$B$108,"="&amp;$B153)+SUMIFS($F$45:$F$108,$J$45:$J$108,"="&amp;AJ$145,$B$45:$B$108,"="&amp;$B153),"")</f>
        <v/>
      </c>
      <c r="AK153" s="178" t="str">
        <f>IF('3f WHD'!AR$13&lt;&gt;"",SUMIFS($F$45:$F$108,$K$45:$K$108,"="&amp;AK$145,$B$45:$B$108,"="&amp;$B153)+SUMIFS($F$45:$F$108,$J$45:$J$108,"="&amp;AK$145,$B$45:$B$108,"="&amp;$B153),"")</f>
        <v/>
      </c>
      <c r="AL153" s="178" t="str">
        <f>IF('3f WHD'!AS$13&lt;&gt;"",SUMIFS($F$45:$F$108,$K$45:$K$108,"="&amp;AL$145,$B$45:$B$108,"="&amp;$B153)+SUMIFS($F$45:$F$108,$J$45:$J$108,"="&amp;AL$145,$B$45:$B$108,"="&amp;$B153),"")</f>
        <v/>
      </c>
      <c r="AM153" s="178" t="str">
        <f>IF('3f WHD'!AT$13&lt;&gt;"",SUMIFS($F$45:$F$108,$K$45:$K$108,"="&amp;AM$145,$B$45:$B$108,"="&amp;$B153)+SUMIFS($F$45:$F$108,$J$45:$J$108,"="&amp;AM$145,$B$45:$B$108,"="&amp;$B153),"")</f>
        <v/>
      </c>
      <c r="AN153" s="178" t="str">
        <f>IF('3f WHD'!AU$13&lt;&gt;"",SUMIFS($F$45:$F$108,$K$45:$K$108,"="&amp;AN$145,$B$45:$B$108,"="&amp;$B153)+SUMIFS($F$45:$F$108,$J$45:$J$108,"="&amp;AN$145,$B$45:$B$108,"="&amp;$B153),"")</f>
        <v/>
      </c>
      <c r="AO153" s="178" t="str">
        <f>IF('3f WHD'!AV$13&lt;&gt;"",SUMIFS($F$45:$F$108,$K$45:$K$108,"="&amp;AO$145,$B$45:$B$108,"="&amp;$B153)+SUMIFS($F$45:$F$108,$J$45:$J$108,"="&amp;AO$145,$B$45:$B$108,"="&amp;$B153),"")</f>
        <v/>
      </c>
      <c r="AP153" s="178" t="str">
        <f>IF('3f WHD'!AW$13&lt;&gt;"",SUMIFS($F$45:$F$108,$K$45:$K$108,"="&amp;AP$145,$B$45:$B$108,"="&amp;$B153)+SUMIFS($F$45:$F$108,$J$45:$J$108,"="&amp;AP$145,$B$45:$B$108,"="&amp;$B153),"")</f>
        <v/>
      </c>
      <c r="AQ153" s="178" t="str">
        <f>IF('3f WHD'!AX$13&lt;&gt;"",SUMIFS($F$45:$F$108,$K$45:$K$108,"="&amp;AQ$145,$B$45:$B$108,"="&amp;$B153)+SUMIFS($F$45:$F$108,$J$45:$J$108,"="&amp;AQ$145,$B$45:$B$108,"="&amp;$B153),"")</f>
        <v/>
      </c>
      <c r="AR153" s="178" t="str">
        <f>IF('3f WHD'!AY$13&lt;&gt;"",SUMIFS($F$45:$F$108,$K$45:$K$108,"="&amp;AR$145,$B$45:$B$108,"="&amp;$B153)+SUMIFS($F$45:$F$108,$J$45:$J$108,"="&amp;AR$145,$B$45:$B$108,"="&amp;$B153),"")</f>
        <v/>
      </c>
      <c r="AS153" s="178" t="str">
        <f>IF('3f WHD'!AZ$13&lt;&gt;"",SUMIFS($F$45:$F$108,$K$45:$K$108,"="&amp;AS$145,$B$45:$B$108,"="&amp;$B153)+SUMIFS($F$45:$F$108,$J$45:$J$108,"="&amp;AS$145,$B$45:$B$108,"="&amp;$B153),"")</f>
        <v/>
      </c>
      <c r="AT153" s="178" t="str">
        <f>IF('3f WHD'!BA$13&lt;&gt;"",SUMIFS($F$45:$F$108,$K$45:$K$108,"="&amp;AT$145,$B$45:$B$108,"="&amp;$B153)+SUMIFS($F$45:$F$108,$J$45:$J$108,"="&amp;AT$145,$B$45:$B$108,"="&amp;$B153),"")</f>
        <v/>
      </c>
      <c r="AU153" s="178" t="str">
        <f>IF('3f WHD'!BB$13&lt;&gt;"",SUMIFS($F$45:$F$108,$K$45:$K$108,"="&amp;AU$145,$B$45:$B$108,"="&amp;$B153)+SUMIFS($F$45:$F$108,$J$45:$J$108,"="&amp;AU$145,$B$45:$B$108,"="&amp;$B153),"")</f>
        <v/>
      </c>
      <c r="AV153" s="178" t="str">
        <f>IF('3f WHD'!BC$13&lt;&gt;"",SUMIFS($F$45:$F$108,$K$45:$K$108,"="&amp;AV$145,$B$45:$B$108,"="&amp;$B153)+SUMIFS($F$45:$F$108,$J$45:$J$108,"="&amp;AV$145,$B$45:$B$108,"="&amp;$B153),"")</f>
        <v/>
      </c>
      <c r="AW153" s="178" t="str">
        <f>IF('3f WHD'!BD$13&lt;&gt;"",SUMIFS($F$45:$F$108,$K$45:$K$108,"="&amp;AW$145,$B$45:$B$108,"="&amp;$B153)+SUMIFS($F$45:$F$108,$J$45:$J$108,"="&amp;AW$145,$B$45:$B$108,"="&amp;$B153),"")</f>
        <v/>
      </c>
    </row>
    <row r="154" spans="2:49">
      <c r="B154" s="156">
        <v>14</v>
      </c>
      <c r="C154" s="156"/>
      <c r="D154" s="178">
        <f>IF('3f WHD'!K$13&lt;&gt;"",SUMIFS($F$45:$F$108,$K$45:$K$108,"="&amp;D$145,$B$45:$B$108,"="&amp;$B154)+SUMIFS($F$45:$F$108,$J$45:$J$108,"="&amp;D$145,$B$45:$B$108,"="&amp;$B154),"")</f>
        <v>0</v>
      </c>
      <c r="E154" s="178">
        <f>IF('3f WHD'!L$13&lt;&gt;"",SUMIFS($F$45:$F$108,$K$45:$K$108,"="&amp;E$145,$B$45:$B$108,"="&amp;$B154)+SUMIFS($F$45:$F$108,$J$45:$J$108,"="&amp;E$145,$B$45:$B$108,"="&amp;$B154),"")</f>
        <v>0</v>
      </c>
      <c r="F154" s="178">
        <f>IF('3f WHD'!M$13&lt;&gt;"",SUMIFS($F$45:$F$108,$K$45:$K$108,"="&amp;F$145,$B$45:$B$108,"="&amp;$B154)+SUMIFS($F$45:$F$108,$J$45:$J$108,"="&amp;F$145,$B$45:$B$108,"="&amp;$B154),"")</f>
        <v>0</v>
      </c>
      <c r="G154" s="178">
        <f>IF('3f WHD'!N$13&lt;&gt;"",SUMIFS($F$45:$F$108,$K$45:$K$108,"="&amp;G$145,$B$45:$B$108,"="&amp;$B154)+SUMIFS($F$45:$F$108,$J$45:$J$108,"="&amp;G$145,$B$45:$B$108,"="&amp;$B154),"")</f>
        <v>0</v>
      </c>
      <c r="H154" s="178">
        <f>IF('3f WHD'!O$13&lt;&gt;"",SUMIFS($F$45:$F$108,$K$45:$K$108,"="&amp;H$145,$B$45:$B$108,"="&amp;$B154)+SUMIFS($F$45:$F$108,$J$45:$J$108,"="&amp;H$145,$B$45:$B$108,"="&amp;$B154),"")</f>
        <v>0</v>
      </c>
      <c r="I154" s="164"/>
      <c r="J154" s="178">
        <f>IF('3f WHD'!Q$13&lt;&gt;"",SUMIFS($F$45:$F$108,$K$45:$K$108,"="&amp;J$145,$B$45:$B$108,"="&amp;$B154)+SUMIFS($F$45:$F$108,$J$45:$J$108,"="&amp;J$145,$B$45:$B$108,"="&amp;$B154),"")</f>
        <v>0</v>
      </c>
      <c r="K154" s="178">
        <f>IF('3f WHD'!R$13&lt;&gt;"",SUMIFS($F$45:$F$108,$K$45:$K$108,"="&amp;K$145,$B$45:$B$108,"="&amp;$B154)+SUMIFS($F$45:$F$108,$J$45:$J$108,"="&amp;K$145,$B$45:$B$108,"="&amp;$B154),"")</f>
        <v>0</v>
      </c>
      <c r="L154" s="178">
        <f>IF('3f WHD'!S$13&lt;&gt;"",SUMIFS($F$45:$F$108,$K$45:$K$108,"="&amp;L$145,$B$45:$B$108,"="&amp;$B154)+SUMIFS($F$45:$F$108,$J$45:$J$108,"="&amp;L$145,$B$45:$B$108,"="&amp;$B154),"")</f>
        <v>0</v>
      </c>
      <c r="M154" s="178">
        <f>IF('3f WHD'!T$13&lt;&gt;"",SUMIFS($F$45:$F$108,$K$45:$K$108,"="&amp;M$145,$B$45:$B$108,"="&amp;$B154)+SUMIFS($F$45:$F$108,$J$45:$J$108,"="&amp;M$145,$B$45:$B$108,"="&amp;$B154),"")</f>
        <v>0</v>
      </c>
      <c r="N154" s="178">
        <f>IF('3f WHD'!U$13&lt;&gt;"",SUMIFS($F$45:$F$108,$K$45:$K$108,"="&amp;N$145,$B$45:$B$108,"="&amp;$B154)+SUMIFS($F$45:$F$108,$J$45:$J$108,"="&amp;N$145,$B$45:$B$108,"="&amp;$B154),"")</f>
        <v>0</v>
      </c>
      <c r="O154" s="178">
        <f>IF('3f WHD'!V$13&lt;&gt;"",SUMIFS($F$45:$F$108,$K$45:$K$108,"="&amp;O$145,$B$45:$B$108,"="&amp;$B154)+SUMIFS($F$45:$F$108,$J$45:$J$108,"="&amp;O$145,$B$45:$B$108,"="&amp;$B154),"")</f>
        <v>0</v>
      </c>
      <c r="P154" s="178">
        <f>IF('3f WHD'!W$13&lt;&gt;"",SUMIFS($F$45:$F$108,$K$45:$K$108,"="&amp;P$145,$B$45:$B$108,"="&amp;$B154)+SUMIFS($F$45:$F$108,$J$45:$J$108,"="&amp;P$145,$B$45:$B$108,"="&amp;$B154),"")</f>
        <v>0</v>
      </c>
      <c r="Q154" s="178">
        <f>IF('3f WHD'!X$13&lt;&gt;"",SUMIFS($F$45:$F$108,$K$45:$K$108,"="&amp;Q$145,$B$45:$B$108,"="&amp;$B154)+SUMIFS($F$45:$F$108,$J$45:$J$108,"="&amp;Q$145,$B$45:$B$108,"="&amp;$B154),"")</f>
        <v>0</v>
      </c>
      <c r="R154" s="164"/>
      <c r="S154" s="178">
        <f>IF('3f WHD'!Z$13&lt;&gt;"",SUMIFS($F$45:$F$108,$K$45:$K$108,"="&amp;S$145,$B$45:$B$108,"="&amp;$B154)+SUMIFS($F$45:$F$108,$J$45:$J$108,"="&amp;S$145,$B$45:$B$108,"="&amp;$B154),"")</f>
        <v>0</v>
      </c>
      <c r="T154" s="178">
        <f>IF('3f WHD'!AA$13&lt;&gt;"",SUMIFS($F$45:$F$108,$K$45:$K$108,"="&amp;T$145,$B$45:$B$108,"="&amp;$B154)+SUMIFS($F$45:$F$108,$J$45:$J$108,"="&amp;T$145,$B$45:$B$108,"="&amp;$B154),"")</f>
        <v>0</v>
      </c>
      <c r="U154" s="178" t="str">
        <f>IF('3f WHD'!AB$13&lt;&gt;"",SUMIFS($F$45:$F$108,$K$45:$K$108,"="&amp;U$145,$B$45:$B$108,"="&amp;$B154)+SUMIFS($F$45:$F$108,$J$45:$J$108,"="&amp;U$145,$B$45:$B$108,"="&amp;$B154),"")</f>
        <v/>
      </c>
      <c r="V154" s="178" t="str">
        <f>IF('3f WHD'!AC$13&lt;&gt;"",SUMIFS($F$45:$F$108,$K$45:$K$108,"="&amp;V$145,$B$45:$B$108,"="&amp;$B154)+SUMIFS($F$45:$F$108,$J$45:$J$108,"="&amp;V$145,$B$45:$B$108,"="&amp;$B154),"")</f>
        <v/>
      </c>
      <c r="W154" s="178" t="str">
        <f>IF('3f WHD'!AD$13&lt;&gt;"",SUMIFS($F$45:$F$108,$K$45:$K$108,"="&amp;W$145,$B$45:$B$108,"="&amp;$B154)+SUMIFS($F$45:$F$108,$J$45:$J$108,"="&amp;W$145,$B$45:$B$108,"="&amp;$B154),"")</f>
        <v/>
      </c>
      <c r="X154" s="178" t="str">
        <f>IF('3f WHD'!AE$13&lt;&gt;"",SUMIFS($F$45:$F$108,$K$45:$K$108,"="&amp;X$145,$B$45:$B$108,"="&amp;$B154)+SUMIFS($F$45:$F$108,$J$45:$J$108,"="&amp;X$145,$B$45:$B$108,"="&amp;$B154),"")</f>
        <v/>
      </c>
      <c r="Y154" s="178" t="str">
        <f>IF('3f WHD'!AF$13&lt;&gt;"",SUMIFS($F$45:$F$108,$K$45:$K$108,"="&amp;Y$145,$B$45:$B$108,"="&amp;$B154)+SUMIFS($F$45:$F$108,$J$45:$J$108,"="&amp;Y$145,$B$45:$B$108,"="&amp;$B154),"")</f>
        <v/>
      </c>
      <c r="Z154" s="178" t="str">
        <f>IF('3f WHD'!AG$13&lt;&gt;"",SUMIFS($F$45:$F$108,$K$45:$K$108,"="&amp;Z$145,$B$45:$B$108,"="&amp;$B154)+SUMIFS($F$45:$F$108,$J$45:$J$108,"="&amp;Z$145,$B$45:$B$108,"="&amp;$B154),"")</f>
        <v/>
      </c>
      <c r="AA154" s="178" t="str">
        <f>IF('3f WHD'!AH$13&lt;&gt;"",SUMIFS($F$45:$F$108,$K$45:$K$108,"="&amp;AA$145,$B$45:$B$108,"="&amp;$B154)+SUMIFS($F$45:$F$108,$J$45:$J$108,"="&amp;AA$145,$B$45:$B$108,"="&amp;$B154),"")</f>
        <v/>
      </c>
      <c r="AB154" s="178" t="str">
        <f>IF('3f WHD'!AI$13&lt;&gt;"",SUMIFS($F$45:$F$108,$K$45:$K$108,"="&amp;AB$145,$B$45:$B$108,"="&amp;$B154)+SUMIFS($F$45:$F$108,$J$45:$J$108,"="&amp;AB$145,$B$45:$B$108,"="&amp;$B154),"")</f>
        <v/>
      </c>
      <c r="AC154" s="178" t="str">
        <f>IF('3f WHD'!AJ$13&lt;&gt;"",SUMIFS($F$45:$F$108,$K$45:$K$108,"="&amp;AC$145,$B$45:$B$108,"="&amp;$B154)+SUMIFS($F$45:$F$108,$J$45:$J$108,"="&amp;AC$145,$B$45:$B$108,"="&amp;$B154),"")</f>
        <v/>
      </c>
      <c r="AD154" s="178" t="str">
        <f>IF('3f WHD'!AK$13&lt;&gt;"",SUMIFS($F$45:$F$108,$K$45:$K$108,"="&amp;AD$145,$B$45:$B$108,"="&amp;$B154)+SUMIFS($F$45:$F$108,$J$45:$J$108,"="&amp;AD$145,$B$45:$B$108,"="&amp;$B154),"")</f>
        <v/>
      </c>
      <c r="AE154" s="178" t="str">
        <f>IF('3f WHD'!AL$13&lt;&gt;"",SUMIFS($F$45:$F$108,$K$45:$K$108,"="&amp;AE$145,$B$45:$B$108,"="&amp;$B154)+SUMIFS($F$45:$F$108,$J$45:$J$108,"="&amp;AE$145,$B$45:$B$108,"="&amp;$B154),"")</f>
        <v/>
      </c>
      <c r="AF154" s="178" t="str">
        <f>IF('3f WHD'!AM$13&lt;&gt;"",SUMIFS($F$45:$F$108,$K$45:$K$108,"="&amp;AF$145,$B$45:$B$108,"="&amp;$B154)+SUMIFS($F$45:$F$108,$J$45:$J$108,"="&amp;AF$145,$B$45:$B$108,"="&amp;$B154),"")</f>
        <v/>
      </c>
      <c r="AG154" s="178" t="str">
        <f>IF('3f WHD'!AN$13&lt;&gt;"",SUMIFS($F$45:$F$108,$K$45:$K$108,"="&amp;AG$145,$B$45:$B$108,"="&amp;$B154)+SUMIFS($F$45:$F$108,$J$45:$J$108,"="&amp;AG$145,$B$45:$B$108,"="&amp;$B154),"")</f>
        <v/>
      </c>
      <c r="AH154" s="178" t="str">
        <f>IF('3f WHD'!AO$13&lt;&gt;"",SUMIFS($F$45:$F$108,$K$45:$K$108,"="&amp;AH$145,$B$45:$B$108,"="&amp;$B154)+SUMIFS($F$45:$F$108,$J$45:$J$108,"="&amp;AH$145,$B$45:$B$108,"="&amp;$B154),"")</f>
        <v/>
      </c>
      <c r="AI154" s="178" t="str">
        <f>IF('3f WHD'!AP$13&lt;&gt;"",SUMIFS($F$45:$F$108,$K$45:$K$108,"="&amp;AI$145,$B$45:$B$108,"="&amp;$B154)+SUMIFS($F$45:$F$108,$J$45:$J$108,"="&amp;AI$145,$B$45:$B$108,"="&amp;$B154),"")</f>
        <v/>
      </c>
      <c r="AJ154" s="178" t="str">
        <f>IF('3f WHD'!AQ$13&lt;&gt;"",SUMIFS($F$45:$F$108,$K$45:$K$108,"="&amp;AJ$145,$B$45:$B$108,"="&amp;$B154)+SUMIFS($F$45:$F$108,$J$45:$J$108,"="&amp;AJ$145,$B$45:$B$108,"="&amp;$B154),"")</f>
        <v/>
      </c>
      <c r="AK154" s="178" t="str">
        <f>IF('3f WHD'!AR$13&lt;&gt;"",SUMIFS($F$45:$F$108,$K$45:$K$108,"="&amp;AK$145,$B$45:$B$108,"="&amp;$B154)+SUMIFS($F$45:$F$108,$J$45:$J$108,"="&amp;AK$145,$B$45:$B$108,"="&amp;$B154),"")</f>
        <v/>
      </c>
      <c r="AL154" s="178" t="str">
        <f>IF('3f WHD'!AS$13&lt;&gt;"",SUMIFS($F$45:$F$108,$K$45:$K$108,"="&amp;AL$145,$B$45:$B$108,"="&amp;$B154)+SUMIFS($F$45:$F$108,$J$45:$J$108,"="&amp;AL$145,$B$45:$B$108,"="&amp;$B154),"")</f>
        <v/>
      </c>
      <c r="AM154" s="178" t="str">
        <f>IF('3f WHD'!AT$13&lt;&gt;"",SUMIFS($F$45:$F$108,$K$45:$K$108,"="&amp;AM$145,$B$45:$B$108,"="&amp;$B154)+SUMIFS($F$45:$F$108,$J$45:$J$108,"="&amp;AM$145,$B$45:$B$108,"="&amp;$B154),"")</f>
        <v/>
      </c>
      <c r="AN154" s="178" t="str">
        <f>IF('3f WHD'!AU$13&lt;&gt;"",SUMIFS($F$45:$F$108,$K$45:$K$108,"="&amp;AN$145,$B$45:$B$108,"="&amp;$B154)+SUMIFS($F$45:$F$108,$J$45:$J$108,"="&amp;AN$145,$B$45:$B$108,"="&amp;$B154),"")</f>
        <v/>
      </c>
      <c r="AO154" s="178" t="str">
        <f>IF('3f WHD'!AV$13&lt;&gt;"",SUMIFS($F$45:$F$108,$K$45:$K$108,"="&amp;AO$145,$B$45:$B$108,"="&amp;$B154)+SUMIFS($F$45:$F$108,$J$45:$J$108,"="&amp;AO$145,$B$45:$B$108,"="&amp;$B154),"")</f>
        <v/>
      </c>
      <c r="AP154" s="178" t="str">
        <f>IF('3f WHD'!AW$13&lt;&gt;"",SUMIFS($F$45:$F$108,$K$45:$K$108,"="&amp;AP$145,$B$45:$B$108,"="&amp;$B154)+SUMIFS($F$45:$F$108,$J$45:$J$108,"="&amp;AP$145,$B$45:$B$108,"="&amp;$B154),"")</f>
        <v/>
      </c>
      <c r="AQ154" s="178" t="str">
        <f>IF('3f WHD'!AX$13&lt;&gt;"",SUMIFS($F$45:$F$108,$K$45:$K$108,"="&amp;AQ$145,$B$45:$B$108,"="&amp;$B154)+SUMIFS($F$45:$F$108,$J$45:$J$108,"="&amp;AQ$145,$B$45:$B$108,"="&amp;$B154),"")</f>
        <v/>
      </c>
      <c r="AR154" s="178" t="str">
        <f>IF('3f WHD'!AY$13&lt;&gt;"",SUMIFS($F$45:$F$108,$K$45:$K$108,"="&amp;AR$145,$B$45:$B$108,"="&amp;$B154)+SUMIFS($F$45:$F$108,$J$45:$J$108,"="&amp;AR$145,$B$45:$B$108,"="&amp;$B154),"")</f>
        <v/>
      </c>
      <c r="AS154" s="178" t="str">
        <f>IF('3f WHD'!AZ$13&lt;&gt;"",SUMIFS($F$45:$F$108,$K$45:$K$108,"="&amp;AS$145,$B$45:$B$108,"="&amp;$B154)+SUMIFS($F$45:$F$108,$J$45:$J$108,"="&amp;AS$145,$B$45:$B$108,"="&amp;$B154),"")</f>
        <v/>
      </c>
      <c r="AT154" s="178" t="str">
        <f>IF('3f WHD'!BA$13&lt;&gt;"",SUMIFS($F$45:$F$108,$K$45:$K$108,"="&amp;AT$145,$B$45:$B$108,"="&amp;$B154)+SUMIFS($F$45:$F$108,$J$45:$J$108,"="&amp;AT$145,$B$45:$B$108,"="&amp;$B154),"")</f>
        <v/>
      </c>
      <c r="AU154" s="178" t="str">
        <f>IF('3f WHD'!BB$13&lt;&gt;"",SUMIFS($F$45:$F$108,$K$45:$K$108,"="&amp;AU$145,$B$45:$B$108,"="&amp;$B154)+SUMIFS($F$45:$F$108,$J$45:$J$108,"="&amp;AU$145,$B$45:$B$108,"="&amp;$B154),"")</f>
        <v/>
      </c>
      <c r="AV154" s="178" t="str">
        <f>IF('3f WHD'!BC$13&lt;&gt;"",SUMIFS($F$45:$F$108,$K$45:$K$108,"="&amp;AV$145,$B$45:$B$108,"="&amp;$B154)+SUMIFS($F$45:$F$108,$J$45:$J$108,"="&amp;AV$145,$B$45:$B$108,"="&amp;$B154),"")</f>
        <v/>
      </c>
      <c r="AW154" s="178" t="str">
        <f>IF('3f WHD'!BD$13&lt;&gt;"",SUMIFS($F$45:$F$108,$K$45:$K$108,"="&amp;AW$145,$B$45:$B$108,"="&amp;$B154)+SUMIFS($F$45:$F$108,$J$45:$J$108,"="&amp;AW$145,$B$45:$B$108,"="&amp;$B154),"")</f>
        <v/>
      </c>
    </row>
    <row r="155" spans="2:49">
      <c r="B155" s="156">
        <v>15</v>
      </c>
      <c r="C155" s="156"/>
      <c r="D155" s="178">
        <f>IF('3f WHD'!K$13&lt;&gt;"",SUMIFS($F$45:$F$108,$K$45:$K$108,"="&amp;D$145,$B$45:$B$108,"="&amp;$B155)+SUMIFS($F$45:$F$108,$J$45:$J$108,"="&amp;D$145,$B$45:$B$108,"="&amp;$B155),"")</f>
        <v>0</v>
      </c>
      <c r="E155" s="178">
        <f>IF('3f WHD'!L$13&lt;&gt;"",SUMIFS($F$45:$F$108,$K$45:$K$108,"="&amp;E$145,$B$45:$B$108,"="&amp;$B155)+SUMIFS($F$45:$F$108,$J$45:$J$108,"="&amp;E$145,$B$45:$B$108,"="&amp;$B155),"")</f>
        <v>0</v>
      </c>
      <c r="F155" s="178">
        <f>IF('3f WHD'!M$13&lt;&gt;"",SUMIFS($F$45:$F$108,$K$45:$K$108,"="&amp;F$145,$B$45:$B$108,"="&amp;$B155)+SUMIFS($F$45:$F$108,$J$45:$J$108,"="&amp;F$145,$B$45:$B$108,"="&amp;$B155),"")</f>
        <v>0</v>
      </c>
      <c r="G155" s="178">
        <f>IF('3f WHD'!N$13&lt;&gt;"",SUMIFS($F$45:$F$108,$K$45:$K$108,"="&amp;G$145,$B$45:$B$108,"="&amp;$B155)+SUMIFS($F$45:$F$108,$J$45:$J$108,"="&amp;G$145,$B$45:$B$108,"="&amp;$B155),"")</f>
        <v>0</v>
      </c>
      <c r="H155" s="178">
        <f>IF('3f WHD'!O$13&lt;&gt;"",SUMIFS($F$45:$F$108,$K$45:$K$108,"="&amp;H$145,$B$45:$B$108,"="&amp;$B155)+SUMIFS($F$45:$F$108,$J$45:$J$108,"="&amp;H$145,$B$45:$B$108,"="&amp;$B155),"")</f>
        <v>0</v>
      </c>
      <c r="I155" s="164"/>
      <c r="J155" s="178">
        <f>IF('3f WHD'!Q$13&lt;&gt;"",SUMIFS($F$45:$F$108,$K$45:$K$108,"="&amp;J$145,$B$45:$B$108,"="&amp;$B155)+SUMIFS($F$45:$F$108,$J$45:$J$108,"="&amp;J$145,$B$45:$B$108,"="&amp;$B155),"")</f>
        <v>0</v>
      </c>
      <c r="K155" s="178">
        <f>IF('3f WHD'!R$13&lt;&gt;"",SUMIFS($F$45:$F$108,$K$45:$K$108,"="&amp;K$145,$B$45:$B$108,"="&amp;$B155)+SUMIFS($F$45:$F$108,$J$45:$J$108,"="&amp;K$145,$B$45:$B$108,"="&amp;$B155),"")</f>
        <v>0</v>
      </c>
      <c r="L155" s="178">
        <f>IF('3f WHD'!S$13&lt;&gt;"",SUMIFS($F$45:$F$108,$K$45:$K$108,"="&amp;L$145,$B$45:$B$108,"="&amp;$B155)+SUMIFS($F$45:$F$108,$J$45:$J$108,"="&amp;L$145,$B$45:$B$108,"="&amp;$B155),"")</f>
        <v>0</v>
      </c>
      <c r="M155" s="178">
        <f>IF('3f WHD'!T$13&lt;&gt;"",SUMIFS($F$45:$F$108,$K$45:$K$108,"="&amp;M$145,$B$45:$B$108,"="&amp;$B155)+SUMIFS($F$45:$F$108,$J$45:$J$108,"="&amp;M$145,$B$45:$B$108,"="&amp;$B155),"")</f>
        <v>0</v>
      </c>
      <c r="N155" s="178">
        <f>IF('3f WHD'!U$13&lt;&gt;"",SUMIFS($F$45:$F$108,$K$45:$K$108,"="&amp;N$145,$B$45:$B$108,"="&amp;$B155)+SUMIFS($F$45:$F$108,$J$45:$J$108,"="&amp;N$145,$B$45:$B$108,"="&amp;$B155),"")</f>
        <v>0</v>
      </c>
      <c r="O155" s="178">
        <f>IF('3f WHD'!V$13&lt;&gt;"",SUMIFS($F$45:$F$108,$K$45:$K$108,"="&amp;O$145,$B$45:$B$108,"="&amp;$B155)+SUMIFS($F$45:$F$108,$J$45:$J$108,"="&amp;O$145,$B$45:$B$108,"="&amp;$B155),"")</f>
        <v>0</v>
      </c>
      <c r="P155" s="178">
        <f>IF('3f WHD'!W$13&lt;&gt;"",SUMIFS($F$45:$F$108,$K$45:$K$108,"="&amp;P$145,$B$45:$B$108,"="&amp;$B155)+SUMIFS($F$45:$F$108,$J$45:$J$108,"="&amp;P$145,$B$45:$B$108,"="&amp;$B155),"")</f>
        <v>0</v>
      </c>
      <c r="Q155" s="178">
        <f>IF('3f WHD'!X$13&lt;&gt;"",SUMIFS($F$45:$F$108,$K$45:$K$108,"="&amp;Q$145,$B$45:$B$108,"="&amp;$B155)+SUMIFS($F$45:$F$108,$J$45:$J$108,"="&amp;Q$145,$B$45:$B$108,"="&amp;$B155),"")</f>
        <v>0</v>
      </c>
      <c r="R155" s="164"/>
      <c r="S155" s="178">
        <f>IF('3f WHD'!Z$13&lt;&gt;"",SUMIFS($F$45:$F$108,$K$45:$K$108,"="&amp;S$145,$B$45:$B$108,"="&amp;$B155)+SUMIFS($F$45:$F$108,$J$45:$J$108,"="&amp;S$145,$B$45:$B$108,"="&amp;$B155),"")</f>
        <v>0</v>
      </c>
      <c r="T155" s="178">
        <f>IF('3f WHD'!AA$13&lt;&gt;"",SUMIFS($F$45:$F$108,$K$45:$K$108,"="&amp;T$145,$B$45:$B$108,"="&amp;$B155)+SUMIFS($F$45:$F$108,$J$45:$J$108,"="&amp;T$145,$B$45:$B$108,"="&amp;$B155),"")</f>
        <v>0</v>
      </c>
      <c r="U155" s="178" t="str">
        <f>IF('3f WHD'!AB$13&lt;&gt;"",SUMIFS($F$45:$F$108,$K$45:$K$108,"="&amp;U$145,$B$45:$B$108,"="&amp;$B155)+SUMIFS($F$45:$F$108,$J$45:$J$108,"="&amp;U$145,$B$45:$B$108,"="&amp;$B155),"")</f>
        <v/>
      </c>
      <c r="V155" s="178" t="str">
        <f>IF('3f WHD'!AC$13&lt;&gt;"",SUMIFS($F$45:$F$108,$K$45:$K$108,"="&amp;V$145,$B$45:$B$108,"="&amp;$B155)+SUMIFS($F$45:$F$108,$J$45:$J$108,"="&amp;V$145,$B$45:$B$108,"="&amp;$B155),"")</f>
        <v/>
      </c>
      <c r="W155" s="178" t="str">
        <f>IF('3f WHD'!AD$13&lt;&gt;"",SUMIFS($F$45:$F$108,$K$45:$K$108,"="&amp;W$145,$B$45:$B$108,"="&amp;$B155)+SUMIFS($F$45:$F$108,$J$45:$J$108,"="&amp;W$145,$B$45:$B$108,"="&amp;$B155),"")</f>
        <v/>
      </c>
      <c r="X155" s="178" t="str">
        <f>IF('3f WHD'!AE$13&lt;&gt;"",SUMIFS($F$45:$F$108,$K$45:$K$108,"="&amp;X$145,$B$45:$B$108,"="&amp;$B155)+SUMIFS($F$45:$F$108,$J$45:$J$108,"="&amp;X$145,$B$45:$B$108,"="&amp;$B155),"")</f>
        <v/>
      </c>
      <c r="Y155" s="178" t="str">
        <f>IF('3f WHD'!AF$13&lt;&gt;"",SUMIFS($F$45:$F$108,$K$45:$K$108,"="&amp;Y$145,$B$45:$B$108,"="&amp;$B155)+SUMIFS($F$45:$F$108,$J$45:$J$108,"="&amp;Y$145,$B$45:$B$108,"="&amp;$B155),"")</f>
        <v/>
      </c>
      <c r="Z155" s="178" t="str">
        <f>IF('3f WHD'!AG$13&lt;&gt;"",SUMIFS($F$45:$F$108,$K$45:$K$108,"="&amp;Z$145,$B$45:$B$108,"="&amp;$B155)+SUMIFS($F$45:$F$108,$J$45:$J$108,"="&amp;Z$145,$B$45:$B$108,"="&amp;$B155),"")</f>
        <v/>
      </c>
      <c r="AA155" s="178" t="str">
        <f>IF('3f WHD'!AH$13&lt;&gt;"",SUMIFS($F$45:$F$108,$K$45:$K$108,"="&amp;AA$145,$B$45:$B$108,"="&amp;$B155)+SUMIFS($F$45:$F$108,$J$45:$J$108,"="&amp;AA$145,$B$45:$B$108,"="&amp;$B155),"")</f>
        <v/>
      </c>
      <c r="AB155" s="178" t="str">
        <f>IF('3f WHD'!AI$13&lt;&gt;"",SUMIFS($F$45:$F$108,$K$45:$K$108,"="&amp;AB$145,$B$45:$B$108,"="&amp;$B155)+SUMIFS($F$45:$F$108,$J$45:$J$108,"="&amp;AB$145,$B$45:$B$108,"="&amp;$B155),"")</f>
        <v/>
      </c>
      <c r="AC155" s="178" t="str">
        <f>IF('3f WHD'!AJ$13&lt;&gt;"",SUMIFS($F$45:$F$108,$K$45:$K$108,"="&amp;AC$145,$B$45:$B$108,"="&amp;$B155)+SUMIFS($F$45:$F$108,$J$45:$J$108,"="&amp;AC$145,$B$45:$B$108,"="&amp;$B155),"")</f>
        <v/>
      </c>
      <c r="AD155" s="178" t="str">
        <f>IF('3f WHD'!AK$13&lt;&gt;"",SUMIFS($F$45:$F$108,$K$45:$K$108,"="&amp;AD$145,$B$45:$B$108,"="&amp;$B155)+SUMIFS($F$45:$F$108,$J$45:$J$108,"="&amp;AD$145,$B$45:$B$108,"="&amp;$B155),"")</f>
        <v/>
      </c>
      <c r="AE155" s="178" t="str">
        <f>IF('3f WHD'!AL$13&lt;&gt;"",SUMIFS($F$45:$F$108,$K$45:$K$108,"="&amp;AE$145,$B$45:$B$108,"="&amp;$B155)+SUMIFS($F$45:$F$108,$J$45:$J$108,"="&amp;AE$145,$B$45:$B$108,"="&amp;$B155),"")</f>
        <v/>
      </c>
      <c r="AF155" s="178" t="str">
        <f>IF('3f WHD'!AM$13&lt;&gt;"",SUMIFS($F$45:$F$108,$K$45:$K$108,"="&amp;AF$145,$B$45:$B$108,"="&amp;$B155)+SUMIFS($F$45:$F$108,$J$45:$J$108,"="&amp;AF$145,$B$45:$B$108,"="&amp;$B155),"")</f>
        <v/>
      </c>
      <c r="AG155" s="178" t="str">
        <f>IF('3f WHD'!AN$13&lt;&gt;"",SUMIFS($F$45:$F$108,$K$45:$K$108,"="&amp;AG$145,$B$45:$B$108,"="&amp;$B155)+SUMIFS($F$45:$F$108,$J$45:$J$108,"="&amp;AG$145,$B$45:$B$108,"="&amp;$B155),"")</f>
        <v/>
      </c>
      <c r="AH155" s="178" t="str">
        <f>IF('3f WHD'!AO$13&lt;&gt;"",SUMIFS($F$45:$F$108,$K$45:$K$108,"="&amp;AH$145,$B$45:$B$108,"="&amp;$B155)+SUMIFS($F$45:$F$108,$J$45:$J$108,"="&amp;AH$145,$B$45:$B$108,"="&amp;$B155),"")</f>
        <v/>
      </c>
      <c r="AI155" s="178" t="str">
        <f>IF('3f WHD'!AP$13&lt;&gt;"",SUMIFS($F$45:$F$108,$K$45:$K$108,"="&amp;AI$145,$B$45:$B$108,"="&amp;$B155)+SUMIFS($F$45:$F$108,$J$45:$J$108,"="&amp;AI$145,$B$45:$B$108,"="&amp;$B155),"")</f>
        <v/>
      </c>
      <c r="AJ155" s="178" t="str">
        <f>IF('3f WHD'!AQ$13&lt;&gt;"",SUMIFS($F$45:$F$108,$K$45:$K$108,"="&amp;AJ$145,$B$45:$B$108,"="&amp;$B155)+SUMIFS($F$45:$F$108,$J$45:$J$108,"="&amp;AJ$145,$B$45:$B$108,"="&amp;$B155),"")</f>
        <v/>
      </c>
      <c r="AK155" s="178" t="str">
        <f>IF('3f WHD'!AR$13&lt;&gt;"",SUMIFS($F$45:$F$108,$K$45:$K$108,"="&amp;AK$145,$B$45:$B$108,"="&amp;$B155)+SUMIFS($F$45:$F$108,$J$45:$J$108,"="&amp;AK$145,$B$45:$B$108,"="&amp;$B155),"")</f>
        <v/>
      </c>
      <c r="AL155" s="178" t="str">
        <f>IF('3f WHD'!AS$13&lt;&gt;"",SUMIFS($F$45:$F$108,$K$45:$K$108,"="&amp;AL$145,$B$45:$B$108,"="&amp;$B155)+SUMIFS($F$45:$F$108,$J$45:$J$108,"="&amp;AL$145,$B$45:$B$108,"="&amp;$B155),"")</f>
        <v/>
      </c>
      <c r="AM155" s="178" t="str">
        <f>IF('3f WHD'!AT$13&lt;&gt;"",SUMIFS($F$45:$F$108,$K$45:$K$108,"="&amp;AM$145,$B$45:$B$108,"="&amp;$B155)+SUMIFS($F$45:$F$108,$J$45:$J$108,"="&amp;AM$145,$B$45:$B$108,"="&amp;$B155),"")</f>
        <v/>
      </c>
      <c r="AN155" s="178" t="str">
        <f>IF('3f WHD'!AU$13&lt;&gt;"",SUMIFS($F$45:$F$108,$K$45:$K$108,"="&amp;AN$145,$B$45:$B$108,"="&amp;$B155)+SUMIFS($F$45:$F$108,$J$45:$J$108,"="&amp;AN$145,$B$45:$B$108,"="&amp;$B155),"")</f>
        <v/>
      </c>
      <c r="AO155" s="178" t="str">
        <f>IF('3f WHD'!AV$13&lt;&gt;"",SUMIFS($F$45:$F$108,$K$45:$K$108,"="&amp;AO$145,$B$45:$B$108,"="&amp;$B155)+SUMIFS($F$45:$F$108,$J$45:$J$108,"="&amp;AO$145,$B$45:$B$108,"="&amp;$B155),"")</f>
        <v/>
      </c>
      <c r="AP155" s="178" t="str">
        <f>IF('3f WHD'!AW$13&lt;&gt;"",SUMIFS($F$45:$F$108,$K$45:$K$108,"="&amp;AP$145,$B$45:$B$108,"="&amp;$B155)+SUMIFS($F$45:$F$108,$J$45:$J$108,"="&amp;AP$145,$B$45:$B$108,"="&amp;$B155),"")</f>
        <v/>
      </c>
      <c r="AQ155" s="178" t="str">
        <f>IF('3f WHD'!AX$13&lt;&gt;"",SUMIFS($F$45:$F$108,$K$45:$K$108,"="&amp;AQ$145,$B$45:$B$108,"="&amp;$B155)+SUMIFS($F$45:$F$108,$J$45:$J$108,"="&amp;AQ$145,$B$45:$B$108,"="&amp;$B155),"")</f>
        <v/>
      </c>
      <c r="AR155" s="178" t="str">
        <f>IF('3f WHD'!AY$13&lt;&gt;"",SUMIFS($F$45:$F$108,$K$45:$K$108,"="&amp;AR$145,$B$45:$B$108,"="&amp;$B155)+SUMIFS($F$45:$F$108,$J$45:$J$108,"="&amp;AR$145,$B$45:$B$108,"="&amp;$B155),"")</f>
        <v/>
      </c>
      <c r="AS155" s="178" t="str">
        <f>IF('3f WHD'!AZ$13&lt;&gt;"",SUMIFS($F$45:$F$108,$K$45:$K$108,"="&amp;AS$145,$B$45:$B$108,"="&amp;$B155)+SUMIFS($F$45:$F$108,$J$45:$J$108,"="&amp;AS$145,$B$45:$B$108,"="&amp;$B155),"")</f>
        <v/>
      </c>
      <c r="AT155" s="178" t="str">
        <f>IF('3f WHD'!BA$13&lt;&gt;"",SUMIFS($F$45:$F$108,$K$45:$K$108,"="&amp;AT$145,$B$45:$B$108,"="&amp;$B155)+SUMIFS($F$45:$F$108,$J$45:$J$108,"="&amp;AT$145,$B$45:$B$108,"="&amp;$B155),"")</f>
        <v/>
      </c>
      <c r="AU155" s="178" t="str">
        <f>IF('3f WHD'!BB$13&lt;&gt;"",SUMIFS($F$45:$F$108,$K$45:$K$108,"="&amp;AU$145,$B$45:$B$108,"="&amp;$B155)+SUMIFS($F$45:$F$108,$J$45:$J$108,"="&amp;AU$145,$B$45:$B$108,"="&amp;$B155),"")</f>
        <v/>
      </c>
      <c r="AV155" s="178" t="str">
        <f>IF('3f WHD'!BC$13&lt;&gt;"",SUMIFS($F$45:$F$108,$K$45:$K$108,"="&amp;AV$145,$B$45:$B$108,"="&amp;$B155)+SUMIFS($F$45:$F$108,$J$45:$J$108,"="&amp;AV$145,$B$45:$B$108,"="&amp;$B155),"")</f>
        <v/>
      </c>
      <c r="AW155" s="178" t="str">
        <f>IF('3f WHD'!BD$13&lt;&gt;"",SUMIFS($F$45:$F$108,$K$45:$K$108,"="&amp;AW$145,$B$45:$B$108,"="&amp;$B155)+SUMIFS($F$45:$F$108,$J$45:$J$108,"="&amp;AW$145,$B$45:$B$108,"="&amp;$B155),"")</f>
        <v/>
      </c>
    </row>
    <row r="156" spans="2:49">
      <c r="B156" s="156">
        <v>16</v>
      </c>
      <c r="C156" s="156"/>
      <c r="D156" s="178">
        <f>IF('3f WHD'!K$13&lt;&gt;"",SUMIFS($F$45:$F$108,$K$45:$K$108,"="&amp;D$145,$B$45:$B$108,"="&amp;$B156)+SUMIFS($F$45:$F$108,$J$45:$J$108,"="&amp;D$145,$B$45:$B$108,"="&amp;$B156),"")</f>
        <v>0</v>
      </c>
      <c r="E156" s="178">
        <f>IF('3f WHD'!L$13&lt;&gt;"",SUMIFS($F$45:$F$108,$K$45:$K$108,"="&amp;E$145,$B$45:$B$108,"="&amp;$B156)+SUMIFS($F$45:$F$108,$J$45:$J$108,"="&amp;E$145,$B$45:$B$108,"="&amp;$B156),"")</f>
        <v>0</v>
      </c>
      <c r="F156" s="178">
        <f>IF('3f WHD'!M$13&lt;&gt;"",SUMIFS($F$45:$F$108,$K$45:$K$108,"="&amp;F$145,$B$45:$B$108,"="&amp;$B156)+SUMIFS($F$45:$F$108,$J$45:$J$108,"="&amp;F$145,$B$45:$B$108,"="&amp;$B156),"")</f>
        <v>0</v>
      </c>
      <c r="G156" s="178">
        <f>IF('3f WHD'!N$13&lt;&gt;"",SUMIFS($F$45:$F$108,$K$45:$K$108,"="&amp;G$145,$B$45:$B$108,"="&amp;$B156)+SUMIFS($F$45:$F$108,$J$45:$J$108,"="&amp;G$145,$B$45:$B$108,"="&amp;$B156),"")</f>
        <v>0</v>
      </c>
      <c r="H156" s="178">
        <f>IF('3f WHD'!O$13&lt;&gt;"",SUMIFS($F$45:$F$108,$K$45:$K$108,"="&amp;H$145,$B$45:$B$108,"="&amp;$B156)+SUMIFS($F$45:$F$108,$J$45:$J$108,"="&amp;H$145,$B$45:$B$108,"="&amp;$B156),"")</f>
        <v>0</v>
      </c>
      <c r="I156" s="164"/>
      <c r="J156" s="178">
        <f>IF('3f WHD'!Q$13&lt;&gt;"",SUMIFS($F$45:$F$108,$K$45:$K$108,"="&amp;J$145,$B$45:$B$108,"="&amp;$B156)+SUMIFS($F$45:$F$108,$J$45:$J$108,"="&amp;J$145,$B$45:$B$108,"="&amp;$B156),"")</f>
        <v>0</v>
      </c>
      <c r="K156" s="178">
        <f>IF('3f WHD'!R$13&lt;&gt;"",SUMIFS($F$45:$F$108,$K$45:$K$108,"="&amp;K$145,$B$45:$B$108,"="&amp;$B156)+SUMIFS($F$45:$F$108,$J$45:$J$108,"="&amp;K$145,$B$45:$B$108,"="&amp;$B156),"")</f>
        <v>0</v>
      </c>
      <c r="L156" s="178">
        <f>IF('3f WHD'!S$13&lt;&gt;"",SUMIFS($F$45:$F$108,$K$45:$K$108,"="&amp;L$145,$B$45:$B$108,"="&amp;$B156)+SUMIFS($F$45:$F$108,$J$45:$J$108,"="&amp;L$145,$B$45:$B$108,"="&amp;$B156),"")</f>
        <v>0</v>
      </c>
      <c r="M156" s="178">
        <f>IF('3f WHD'!T$13&lt;&gt;"",SUMIFS($F$45:$F$108,$K$45:$K$108,"="&amp;M$145,$B$45:$B$108,"="&amp;$B156)+SUMIFS($F$45:$F$108,$J$45:$J$108,"="&amp;M$145,$B$45:$B$108,"="&amp;$B156),"")</f>
        <v>0</v>
      </c>
      <c r="N156" s="178">
        <f>IF('3f WHD'!U$13&lt;&gt;"",SUMIFS($F$45:$F$108,$K$45:$K$108,"="&amp;N$145,$B$45:$B$108,"="&amp;$B156)+SUMIFS($F$45:$F$108,$J$45:$J$108,"="&amp;N$145,$B$45:$B$108,"="&amp;$B156),"")</f>
        <v>0</v>
      </c>
      <c r="O156" s="178">
        <f>IF('3f WHD'!V$13&lt;&gt;"",SUMIFS($F$45:$F$108,$K$45:$K$108,"="&amp;O$145,$B$45:$B$108,"="&amp;$B156)+SUMIFS($F$45:$F$108,$J$45:$J$108,"="&amp;O$145,$B$45:$B$108,"="&amp;$B156),"")</f>
        <v>0</v>
      </c>
      <c r="P156" s="178">
        <f>IF('3f WHD'!W$13&lt;&gt;"",SUMIFS($F$45:$F$108,$K$45:$K$108,"="&amp;P$145,$B$45:$B$108,"="&amp;$B156)+SUMIFS($F$45:$F$108,$J$45:$J$108,"="&amp;P$145,$B$45:$B$108,"="&amp;$B156),"")</f>
        <v>0</v>
      </c>
      <c r="Q156" s="178">
        <f>IF('3f WHD'!X$13&lt;&gt;"",SUMIFS($F$45:$F$108,$K$45:$K$108,"="&amp;Q$145,$B$45:$B$108,"="&amp;$B156)+SUMIFS($F$45:$F$108,$J$45:$J$108,"="&amp;Q$145,$B$45:$B$108,"="&amp;$B156),"")</f>
        <v>0</v>
      </c>
      <c r="R156" s="164"/>
      <c r="S156" s="178">
        <f>IF('3f WHD'!Z$13&lt;&gt;"",SUMIFS($F$45:$F$108,$K$45:$K$108,"="&amp;S$145,$B$45:$B$108,"="&amp;$B156)+SUMIFS($F$45:$F$108,$J$45:$J$108,"="&amp;S$145,$B$45:$B$108,"="&amp;$B156),"")</f>
        <v>0</v>
      </c>
      <c r="T156" s="178">
        <f>IF('3f WHD'!AA$13&lt;&gt;"",SUMIFS($F$45:$F$108,$K$45:$K$108,"="&amp;T$145,$B$45:$B$108,"="&amp;$B156)+SUMIFS($F$45:$F$108,$J$45:$J$108,"="&amp;T$145,$B$45:$B$108,"="&amp;$B156),"")</f>
        <v>0</v>
      </c>
      <c r="U156" s="178" t="str">
        <f>IF('3f WHD'!AB$13&lt;&gt;"",SUMIFS($F$45:$F$108,$K$45:$K$108,"="&amp;U$145,$B$45:$B$108,"="&amp;$B156)+SUMIFS($F$45:$F$108,$J$45:$J$108,"="&amp;U$145,$B$45:$B$108,"="&amp;$B156),"")</f>
        <v/>
      </c>
      <c r="V156" s="178" t="str">
        <f>IF('3f WHD'!AC$13&lt;&gt;"",SUMIFS($F$45:$F$108,$K$45:$K$108,"="&amp;V$145,$B$45:$B$108,"="&amp;$B156)+SUMIFS($F$45:$F$108,$J$45:$J$108,"="&amp;V$145,$B$45:$B$108,"="&amp;$B156),"")</f>
        <v/>
      </c>
      <c r="W156" s="178" t="str">
        <f>IF('3f WHD'!AD$13&lt;&gt;"",SUMIFS($F$45:$F$108,$K$45:$K$108,"="&amp;W$145,$B$45:$B$108,"="&amp;$B156)+SUMIFS($F$45:$F$108,$J$45:$J$108,"="&amp;W$145,$B$45:$B$108,"="&amp;$B156),"")</f>
        <v/>
      </c>
      <c r="X156" s="178" t="str">
        <f>IF('3f WHD'!AE$13&lt;&gt;"",SUMIFS($F$45:$F$108,$K$45:$K$108,"="&amp;X$145,$B$45:$B$108,"="&amp;$B156)+SUMIFS($F$45:$F$108,$J$45:$J$108,"="&amp;X$145,$B$45:$B$108,"="&amp;$B156),"")</f>
        <v/>
      </c>
      <c r="Y156" s="178" t="str">
        <f>IF('3f WHD'!AF$13&lt;&gt;"",SUMIFS($F$45:$F$108,$K$45:$K$108,"="&amp;Y$145,$B$45:$B$108,"="&amp;$B156)+SUMIFS($F$45:$F$108,$J$45:$J$108,"="&amp;Y$145,$B$45:$B$108,"="&amp;$B156),"")</f>
        <v/>
      </c>
      <c r="Z156" s="178" t="str">
        <f>IF('3f WHD'!AG$13&lt;&gt;"",SUMIFS($F$45:$F$108,$K$45:$K$108,"="&amp;Z$145,$B$45:$B$108,"="&amp;$B156)+SUMIFS($F$45:$F$108,$J$45:$J$108,"="&amp;Z$145,$B$45:$B$108,"="&amp;$B156),"")</f>
        <v/>
      </c>
      <c r="AA156" s="178" t="str">
        <f>IF('3f WHD'!AH$13&lt;&gt;"",SUMIFS($F$45:$F$108,$K$45:$K$108,"="&amp;AA$145,$B$45:$B$108,"="&amp;$B156)+SUMIFS($F$45:$F$108,$J$45:$J$108,"="&amp;AA$145,$B$45:$B$108,"="&amp;$B156),"")</f>
        <v/>
      </c>
      <c r="AB156" s="178" t="str">
        <f>IF('3f WHD'!AI$13&lt;&gt;"",SUMIFS($F$45:$F$108,$K$45:$K$108,"="&amp;AB$145,$B$45:$B$108,"="&amp;$B156)+SUMIFS($F$45:$F$108,$J$45:$J$108,"="&amp;AB$145,$B$45:$B$108,"="&amp;$B156),"")</f>
        <v/>
      </c>
      <c r="AC156" s="178" t="str">
        <f>IF('3f WHD'!AJ$13&lt;&gt;"",SUMIFS($F$45:$F$108,$K$45:$K$108,"="&amp;AC$145,$B$45:$B$108,"="&amp;$B156)+SUMIFS($F$45:$F$108,$J$45:$J$108,"="&amp;AC$145,$B$45:$B$108,"="&amp;$B156),"")</f>
        <v/>
      </c>
      <c r="AD156" s="178" t="str">
        <f>IF('3f WHD'!AK$13&lt;&gt;"",SUMIFS($F$45:$F$108,$K$45:$K$108,"="&amp;AD$145,$B$45:$B$108,"="&amp;$B156)+SUMIFS($F$45:$F$108,$J$45:$J$108,"="&amp;AD$145,$B$45:$B$108,"="&amp;$B156),"")</f>
        <v/>
      </c>
      <c r="AE156" s="178" t="str">
        <f>IF('3f WHD'!AL$13&lt;&gt;"",SUMIFS($F$45:$F$108,$K$45:$K$108,"="&amp;AE$145,$B$45:$B$108,"="&amp;$B156)+SUMIFS($F$45:$F$108,$J$45:$J$108,"="&amp;AE$145,$B$45:$B$108,"="&amp;$B156),"")</f>
        <v/>
      </c>
      <c r="AF156" s="178" t="str">
        <f>IF('3f WHD'!AM$13&lt;&gt;"",SUMIFS($F$45:$F$108,$K$45:$K$108,"="&amp;AF$145,$B$45:$B$108,"="&amp;$B156)+SUMIFS($F$45:$F$108,$J$45:$J$108,"="&amp;AF$145,$B$45:$B$108,"="&amp;$B156),"")</f>
        <v/>
      </c>
      <c r="AG156" s="178" t="str">
        <f>IF('3f WHD'!AN$13&lt;&gt;"",SUMIFS($F$45:$F$108,$K$45:$K$108,"="&amp;AG$145,$B$45:$B$108,"="&amp;$B156)+SUMIFS($F$45:$F$108,$J$45:$J$108,"="&amp;AG$145,$B$45:$B$108,"="&amp;$B156),"")</f>
        <v/>
      </c>
      <c r="AH156" s="178" t="str">
        <f>IF('3f WHD'!AO$13&lt;&gt;"",SUMIFS($F$45:$F$108,$K$45:$K$108,"="&amp;AH$145,$B$45:$B$108,"="&amp;$B156)+SUMIFS($F$45:$F$108,$J$45:$J$108,"="&amp;AH$145,$B$45:$B$108,"="&amp;$B156),"")</f>
        <v/>
      </c>
      <c r="AI156" s="178" t="str">
        <f>IF('3f WHD'!AP$13&lt;&gt;"",SUMIFS($F$45:$F$108,$K$45:$K$108,"="&amp;AI$145,$B$45:$B$108,"="&amp;$B156)+SUMIFS($F$45:$F$108,$J$45:$J$108,"="&amp;AI$145,$B$45:$B$108,"="&amp;$B156),"")</f>
        <v/>
      </c>
      <c r="AJ156" s="178" t="str">
        <f>IF('3f WHD'!AQ$13&lt;&gt;"",SUMIFS($F$45:$F$108,$K$45:$K$108,"="&amp;AJ$145,$B$45:$B$108,"="&amp;$B156)+SUMIFS($F$45:$F$108,$J$45:$J$108,"="&amp;AJ$145,$B$45:$B$108,"="&amp;$B156),"")</f>
        <v/>
      </c>
      <c r="AK156" s="178" t="str">
        <f>IF('3f WHD'!AR$13&lt;&gt;"",SUMIFS($F$45:$F$108,$K$45:$K$108,"="&amp;AK$145,$B$45:$B$108,"="&amp;$B156)+SUMIFS($F$45:$F$108,$J$45:$J$108,"="&amp;AK$145,$B$45:$B$108,"="&amp;$B156),"")</f>
        <v/>
      </c>
      <c r="AL156" s="178" t="str">
        <f>IF('3f WHD'!AS$13&lt;&gt;"",SUMIFS($F$45:$F$108,$K$45:$K$108,"="&amp;AL$145,$B$45:$B$108,"="&amp;$B156)+SUMIFS($F$45:$F$108,$J$45:$J$108,"="&amp;AL$145,$B$45:$B$108,"="&amp;$B156),"")</f>
        <v/>
      </c>
      <c r="AM156" s="178" t="str">
        <f>IF('3f WHD'!AT$13&lt;&gt;"",SUMIFS($F$45:$F$108,$K$45:$K$108,"="&amp;AM$145,$B$45:$B$108,"="&amp;$B156)+SUMIFS($F$45:$F$108,$J$45:$J$108,"="&amp;AM$145,$B$45:$B$108,"="&amp;$B156),"")</f>
        <v/>
      </c>
      <c r="AN156" s="178" t="str">
        <f>IF('3f WHD'!AU$13&lt;&gt;"",SUMIFS($F$45:$F$108,$K$45:$K$108,"="&amp;AN$145,$B$45:$B$108,"="&amp;$B156)+SUMIFS($F$45:$F$108,$J$45:$J$108,"="&amp;AN$145,$B$45:$B$108,"="&amp;$B156),"")</f>
        <v/>
      </c>
      <c r="AO156" s="178" t="str">
        <f>IF('3f WHD'!AV$13&lt;&gt;"",SUMIFS($F$45:$F$108,$K$45:$K$108,"="&amp;AO$145,$B$45:$B$108,"="&amp;$B156)+SUMIFS($F$45:$F$108,$J$45:$J$108,"="&amp;AO$145,$B$45:$B$108,"="&amp;$B156),"")</f>
        <v/>
      </c>
      <c r="AP156" s="178" t="str">
        <f>IF('3f WHD'!AW$13&lt;&gt;"",SUMIFS($F$45:$F$108,$K$45:$K$108,"="&amp;AP$145,$B$45:$B$108,"="&amp;$B156)+SUMIFS($F$45:$F$108,$J$45:$J$108,"="&amp;AP$145,$B$45:$B$108,"="&amp;$B156),"")</f>
        <v/>
      </c>
      <c r="AQ156" s="178" t="str">
        <f>IF('3f WHD'!AX$13&lt;&gt;"",SUMIFS($F$45:$F$108,$K$45:$K$108,"="&amp;AQ$145,$B$45:$B$108,"="&amp;$B156)+SUMIFS($F$45:$F$108,$J$45:$J$108,"="&amp;AQ$145,$B$45:$B$108,"="&amp;$B156),"")</f>
        <v/>
      </c>
      <c r="AR156" s="178" t="str">
        <f>IF('3f WHD'!AY$13&lt;&gt;"",SUMIFS($F$45:$F$108,$K$45:$K$108,"="&amp;AR$145,$B$45:$B$108,"="&amp;$B156)+SUMIFS($F$45:$F$108,$J$45:$J$108,"="&amp;AR$145,$B$45:$B$108,"="&amp;$B156),"")</f>
        <v/>
      </c>
      <c r="AS156" s="178" t="str">
        <f>IF('3f WHD'!AZ$13&lt;&gt;"",SUMIFS($F$45:$F$108,$K$45:$K$108,"="&amp;AS$145,$B$45:$B$108,"="&amp;$B156)+SUMIFS($F$45:$F$108,$J$45:$J$108,"="&amp;AS$145,$B$45:$B$108,"="&amp;$B156),"")</f>
        <v/>
      </c>
      <c r="AT156" s="178" t="str">
        <f>IF('3f WHD'!BA$13&lt;&gt;"",SUMIFS($F$45:$F$108,$K$45:$K$108,"="&amp;AT$145,$B$45:$B$108,"="&amp;$B156)+SUMIFS($F$45:$F$108,$J$45:$J$108,"="&amp;AT$145,$B$45:$B$108,"="&amp;$B156),"")</f>
        <v/>
      </c>
      <c r="AU156" s="178" t="str">
        <f>IF('3f WHD'!BB$13&lt;&gt;"",SUMIFS($F$45:$F$108,$K$45:$K$108,"="&amp;AU$145,$B$45:$B$108,"="&amp;$B156)+SUMIFS($F$45:$F$108,$J$45:$J$108,"="&amp;AU$145,$B$45:$B$108,"="&amp;$B156),"")</f>
        <v/>
      </c>
      <c r="AV156" s="178" t="str">
        <f>IF('3f WHD'!BC$13&lt;&gt;"",SUMIFS($F$45:$F$108,$K$45:$K$108,"="&amp;AV$145,$B$45:$B$108,"="&amp;$B156)+SUMIFS($F$45:$F$108,$J$45:$J$108,"="&amp;AV$145,$B$45:$B$108,"="&amp;$B156),"")</f>
        <v/>
      </c>
      <c r="AW156" s="178" t="str">
        <f>IF('3f WHD'!BD$13&lt;&gt;"",SUMIFS($F$45:$F$108,$K$45:$K$108,"="&amp;AW$145,$B$45:$B$108,"="&amp;$B156)+SUMIFS($F$45:$F$108,$J$45:$J$108,"="&amp;AW$145,$B$45:$B$108,"="&amp;$B156),"")</f>
        <v/>
      </c>
    </row>
    <row r="157" spans="2:49">
      <c r="B157" s="156">
        <v>17</v>
      </c>
      <c r="C157" s="156"/>
      <c r="D157" s="178">
        <f>IF('3f WHD'!K$13&lt;&gt;"",SUMIFS($F$45:$F$108,$K$45:$K$108,"="&amp;D$145,$B$45:$B$108,"="&amp;$B157)+SUMIFS($F$45:$F$108,$J$45:$J$108,"="&amp;D$145,$B$45:$B$108,"="&amp;$B157),"")</f>
        <v>0</v>
      </c>
      <c r="E157" s="178">
        <f>IF('3f WHD'!L$13&lt;&gt;"",SUMIFS($F$45:$F$108,$K$45:$K$108,"="&amp;E$145,$B$45:$B$108,"="&amp;$B157)+SUMIFS($F$45:$F$108,$J$45:$J$108,"="&amp;E$145,$B$45:$B$108,"="&amp;$B157),"")</f>
        <v>0</v>
      </c>
      <c r="F157" s="178">
        <f>IF('3f WHD'!M$13&lt;&gt;"",SUMIFS($F$45:$F$108,$K$45:$K$108,"="&amp;F$145,$B$45:$B$108,"="&amp;$B157)+SUMIFS($F$45:$F$108,$J$45:$J$108,"="&amp;F$145,$B$45:$B$108,"="&amp;$B157),"")</f>
        <v>0</v>
      </c>
      <c r="G157" s="178">
        <f>IF('3f WHD'!N$13&lt;&gt;"",SUMIFS($F$45:$F$108,$K$45:$K$108,"="&amp;G$145,$B$45:$B$108,"="&amp;$B157)+SUMIFS($F$45:$F$108,$J$45:$J$108,"="&amp;G$145,$B$45:$B$108,"="&amp;$B157),"")</f>
        <v>0</v>
      </c>
      <c r="H157" s="178">
        <f>IF('3f WHD'!O$13&lt;&gt;"",SUMIFS($F$45:$F$108,$K$45:$K$108,"="&amp;H$145,$B$45:$B$108,"="&amp;$B157)+SUMIFS($F$45:$F$108,$J$45:$J$108,"="&amp;H$145,$B$45:$B$108,"="&amp;$B157),"")</f>
        <v>0</v>
      </c>
      <c r="I157" s="164"/>
      <c r="J157" s="178">
        <f>IF('3f WHD'!Q$13&lt;&gt;"",SUMIFS($F$45:$F$108,$K$45:$K$108,"="&amp;J$145,$B$45:$B$108,"="&amp;$B157)+SUMIFS($F$45:$F$108,$J$45:$J$108,"="&amp;J$145,$B$45:$B$108,"="&amp;$B157),"")</f>
        <v>0</v>
      </c>
      <c r="K157" s="178">
        <f>IF('3f WHD'!R$13&lt;&gt;"",SUMIFS($F$45:$F$108,$K$45:$K$108,"="&amp;K$145,$B$45:$B$108,"="&amp;$B157)+SUMIFS($F$45:$F$108,$J$45:$J$108,"="&amp;K$145,$B$45:$B$108,"="&amp;$B157),"")</f>
        <v>0</v>
      </c>
      <c r="L157" s="178">
        <f>IF('3f WHD'!S$13&lt;&gt;"",SUMIFS($F$45:$F$108,$K$45:$K$108,"="&amp;L$145,$B$45:$B$108,"="&amp;$B157)+SUMIFS($F$45:$F$108,$J$45:$J$108,"="&amp;L$145,$B$45:$B$108,"="&amp;$B157),"")</f>
        <v>0</v>
      </c>
      <c r="M157" s="178">
        <f>IF('3f WHD'!T$13&lt;&gt;"",SUMIFS($F$45:$F$108,$K$45:$K$108,"="&amp;M$145,$B$45:$B$108,"="&amp;$B157)+SUMIFS($F$45:$F$108,$J$45:$J$108,"="&amp;M$145,$B$45:$B$108,"="&amp;$B157),"")</f>
        <v>0</v>
      </c>
      <c r="N157" s="178">
        <f>IF('3f WHD'!U$13&lt;&gt;"",SUMIFS($F$45:$F$108,$K$45:$K$108,"="&amp;N$145,$B$45:$B$108,"="&amp;$B157)+SUMIFS($F$45:$F$108,$J$45:$J$108,"="&amp;N$145,$B$45:$B$108,"="&amp;$B157),"")</f>
        <v>0</v>
      </c>
      <c r="O157" s="178">
        <f>IF('3f WHD'!V$13&lt;&gt;"",SUMIFS($F$45:$F$108,$K$45:$K$108,"="&amp;O$145,$B$45:$B$108,"="&amp;$B157)+SUMIFS($F$45:$F$108,$J$45:$J$108,"="&amp;O$145,$B$45:$B$108,"="&amp;$B157),"")</f>
        <v>0</v>
      </c>
      <c r="P157" s="178">
        <f>IF('3f WHD'!W$13&lt;&gt;"",SUMIFS($F$45:$F$108,$K$45:$K$108,"="&amp;P$145,$B$45:$B$108,"="&amp;$B157)+SUMIFS($F$45:$F$108,$J$45:$J$108,"="&amp;P$145,$B$45:$B$108,"="&amp;$B157),"")</f>
        <v>0</v>
      </c>
      <c r="Q157" s="178">
        <f>IF('3f WHD'!X$13&lt;&gt;"",SUMIFS($F$45:$F$108,$K$45:$K$108,"="&amp;Q$145,$B$45:$B$108,"="&amp;$B157)+SUMIFS($F$45:$F$108,$J$45:$J$108,"="&amp;Q$145,$B$45:$B$108,"="&amp;$B157),"")</f>
        <v>0</v>
      </c>
      <c r="R157" s="164"/>
      <c r="S157" s="178">
        <f>IF('3f WHD'!Z$13&lt;&gt;"",SUMIFS($F$45:$F$108,$K$45:$K$108,"="&amp;S$145,$B$45:$B$108,"="&amp;$B157)+SUMIFS($F$45:$F$108,$J$45:$J$108,"="&amp;S$145,$B$45:$B$108,"="&amp;$B157),"")</f>
        <v>0</v>
      </c>
      <c r="T157" s="178">
        <f>IF('3f WHD'!AA$13&lt;&gt;"",SUMIFS($F$45:$F$108,$K$45:$K$108,"="&amp;T$145,$B$45:$B$108,"="&amp;$B157)+SUMIFS($F$45:$F$108,$J$45:$J$108,"="&amp;T$145,$B$45:$B$108,"="&amp;$B157),"")</f>
        <v>0</v>
      </c>
      <c r="U157" s="178" t="str">
        <f>IF('3f WHD'!AB$13&lt;&gt;"",SUMIFS($F$45:$F$108,$K$45:$K$108,"="&amp;U$145,$B$45:$B$108,"="&amp;$B157)+SUMIFS($F$45:$F$108,$J$45:$J$108,"="&amp;U$145,$B$45:$B$108,"="&amp;$B157),"")</f>
        <v/>
      </c>
      <c r="V157" s="178" t="str">
        <f>IF('3f WHD'!AC$13&lt;&gt;"",SUMIFS($F$45:$F$108,$K$45:$K$108,"="&amp;V$145,$B$45:$B$108,"="&amp;$B157)+SUMIFS($F$45:$F$108,$J$45:$J$108,"="&amp;V$145,$B$45:$B$108,"="&amp;$B157),"")</f>
        <v/>
      </c>
      <c r="W157" s="178" t="str">
        <f>IF('3f WHD'!AD$13&lt;&gt;"",SUMIFS($F$45:$F$108,$K$45:$K$108,"="&amp;W$145,$B$45:$B$108,"="&amp;$B157)+SUMIFS($F$45:$F$108,$J$45:$J$108,"="&amp;W$145,$B$45:$B$108,"="&amp;$B157),"")</f>
        <v/>
      </c>
      <c r="X157" s="178" t="str">
        <f>IF('3f WHD'!AE$13&lt;&gt;"",SUMIFS($F$45:$F$108,$K$45:$K$108,"="&amp;X$145,$B$45:$B$108,"="&amp;$B157)+SUMIFS($F$45:$F$108,$J$45:$J$108,"="&amp;X$145,$B$45:$B$108,"="&amp;$B157),"")</f>
        <v/>
      </c>
      <c r="Y157" s="178" t="str">
        <f>IF('3f WHD'!AF$13&lt;&gt;"",SUMIFS($F$45:$F$108,$K$45:$K$108,"="&amp;Y$145,$B$45:$B$108,"="&amp;$B157)+SUMIFS($F$45:$F$108,$J$45:$J$108,"="&amp;Y$145,$B$45:$B$108,"="&amp;$B157),"")</f>
        <v/>
      </c>
      <c r="Z157" s="178" t="str">
        <f>IF('3f WHD'!AG$13&lt;&gt;"",SUMIFS($F$45:$F$108,$K$45:$K$108,"="&amp;Z$145,$B$45:$B$108,"="&amp;$B157)+SUMIFS($F$45:$F$108,$J$45:$J$108,"="&amp;Z$145,$B$45:$B$108,"="&amp;$B157),"")</f>
        <v/>
      </c>
      <c r="AA157" s="178" t="str">
        <f>IF('3f WHD'!AH$13&lt;&gt;"",SUMIFS($F$45:$F$108,$K$45:$K$108,"="&amp;AA$145,$B$45:$B$108,"="&amp;$B157)+SUMIFS($F$45:$F$108,$J$45:$J$108,"="&amp;AA$145,$B$45:$B$108,"="&amp;$B157),"")</f>
        <v/>
      </c>
      <c r="AB157" s="178" t="str">
        <f>IF('3f WHD'!AI$13&lt;&gt;"",SUMIFS($F$45:$F$108,$K$45:$K$108,"="&amp;AB$145,$B$45:$B$108,"="&amp;$B157)+SUMIFS($F$45:$F$108,$J$45:$J$108,"="&amp;AB$145,$B$45:$B$108,"="&amp;$B157),"")</f>
        <v/>
      </c>
      <c r="AC157" s="178" t="str">
        <f>IF('3f WHD'!AJ$13&lt;&gt;"",SUMIFS($F$45:$F$108,$K$45:$K$108,"="&amp;AC$145,$B$45:$B$108,"="&amp;$B157)+SUMIFS($F$45:$F$108,$J$45:$J$108,"="&amp;AC$145,$B$45:$B$108,"="&amp;$B157),"")</f>
        <v/>
      </c>
      <c r="AD157" s="178" t="str">
        <f>IF('3f WHD'!AK$13&lt;&gt;"",SUMIFS($F$45:$F$108,$K$45:$K$108,"="&amp;AD$145,$B$45:$B$108,"="&amp;$B157)+SUMIFS($F$45:$F$108,$J$45:$J$108,"="&amp;AD$145,$B$45:$B$108,"="&amp;$B157),"")</f>
        <v/>
      </c>
      <c r="AE157" s="178" t="str">
        <f>IF('3f WHD'!AL$13&lt;&gt;"",SUMIFS($F$45:$F$108,$K$45:$K$108,"="&amp;AE$145,$B$45:$B$108,"="&amp;$B157)+SUMIFS($F$45:$F$108,$J$45:$J$108,"="&amp;AE$145,$B$45:$B$108,"="&amp;$B157),"")</f>
        <v/>
      </c>
      <c r="AF157" s="178" t="str">
        <f>IF('3f WHD'!AM$13&lt;&gt;"",SUMIFS($F$45:$F$108,$K$45:$K$108,"="&amp;AF$145,$B$45:$B$108,"="&amp;$B157)+SUMIFS($F$45:$F$108,$J$45:$J$108,"="&amp;AF$145,$B$45:$B$108,"="&amp;$B157),"")</f>
        <v/>
      </c>
      <c r="AG157" s="178" t="str">
        <f>IF('3f WHD'!AN$13&lt;&gt;"",SUMIFS($F$45:$F$108,$K$45:$K$108,"="&amp;AG$145,$B$45:$B$108,"="&amp;$B157)+SUMIFS($F$45:$F$108,$J$45:$J$108,"="&amp;AG$145,$B$45:$B$108,"="&amp;$B157),"")</f>
        <v/>
      </c>
      <c r="AH157" s="178" t="str">
        <f>IF('3f WHD'!AO$13&lt;&gt;"",SUMIFS($F$45:$F$108,$K$45:$K$108,"="&amp;AH$145,$B$45:$B$108,"="&amp;$B157)+SUMIFS($F$45:$F$108,$J$45:$J$108,"="&amp;AH$145,$B$45:$B$108,"="&amp;$B157),"")</f>
        <v/>
      </c>
      <c r="AI157" s="178" t="str">
        <f>IF('3f WHD'!AP$13&lt;&gt;"",SUMIFS($F$45:$F$108,$K$45:$K$108,"="&amp;AI$145,$B$45:$B$108,"="&amp;$B157)+SUMIFS($F$45:$F$108,$J$45:$J$108,"="&amp;AI$145,$B$45:$B$108,"="&amp;$B157),"")</f>
        <v/>
      </c>
      <c r="AJ157" s="178" t="str">
        <f>IF('3f WHD'!AQ$13&lt;&gt;"",SUMIFS($F$45:$F$108,$K$45:$K$108,"="&amp;AJ$145,$B$45:$B$108,"="&amp;$B157)+SUMIFS($F$45:$F$108,$J$45:$J$108,"="&amp;AJ$145,$B$45:$B$108,"="&amp;$B157),"")</f>
        <v/>
      </c>
      <c r="AK157" s="178" t="str">
        <f>IF('3f WHD'!AR$13&lt;&gt;"",SUMIFS($F$45:$F$108,$K$45:$K$108,"="&amp;AK$145,$B$45:$B$108,"="&amp;$B157)+SUMIFS($F$45:$F$108,$J$45:$J$108,"="&amp;AK$145,$B$45:$B$108,"="&amp;$B157),"")</f>
        <v/>
      </c>
      <c r="AL157" s="178" t="str">
        <f>IF('3f WHD'!AS$13&lt;&gt;"",SUMIFS($F$45:$F$108,$K$45:$K$108,"="&amp;AL$145,$B$45:$B$108,"="&amp;$B157)+SUMIFS($F$45:$F$108,$J$45:$J$108,"="&amp;AL$145,$B$45:$B$108,"="&amp;$B157),"")</f>
        <v/>
      </c>
      <c r="AM157" s="178" t="str">
        <f>IF('3f WHD'!AT$13&lt;&gt;"",SUMIFS($F$45:$F$108,$K$45:$K$108,"="&amp;AM$145,$B$45:$B$108,"="&amp;$B157)+SUMIFS($F$45:$F$108,$J$45:$J$108,"="&amp;AM$145,$B$45:$B$108,"="&amp;$B157),"")</f>
        <v/>
      </c>
      <c r="AN157" s="178" t="str">
        <f>IF('3f WHD'!AU$13&lt;&gt;"",SUMIFS($F$45:$F$108,$K$45:$K$108,"="&amp;AN$145,$B$45:$B$108,"="&amp;$B157)+SUMIFS($F$45:$F$108,$J$45:$J$108,"="&amp;AN$145,$B$45:$B$108,"="&amp;$B157),"")</f>
        <v/>
      </c>
      <c r="AO157" s="178" t="str">
        <f>IF('3f WHD'!AV$13&lt;&gt;"",SUMIFS($F$45:$F$108,$K$45:$K$108,"="&amp;AO$145,$B$45:$B$108,"="&amp;$B157)+SUMIFS($F$45:$F$108,$J$45:$J$108,"="&amp;AO$145,$B$45:$B$108,"="&amp;$B157),"")</f>
        <v/>
      </c>
      <c r="AP157" s="178" t="str">
        <f>IF('3f WHD'!AW$13&lt;&gt;"",SUMIFS($F$45:$F$108,$K$45:$K$108,"="&amp;AP$145,$B$45:$B$108,"="&amp;$B157)+SUMIFS($F$45:$F$108,$J$45:$J$108,"="&amp;AP$145,$B$45:$B$108,"="&amp;$B157),"")</f>
        <v/>
      </c>
      <c r="AQ157" s="178" t="str">
        <f>IF('3f WHD'!AX$13&lt;&gt;"",SUMIFS($F$45:$F$108,$K$45:$K$108,"="&amp;AQ$145,$B$45:$B$108,"="&amp;$B157)+SUMIFS($F$45:$F$108,$J$45:$J$108,"="&amp;AQ$145,$B$45:$B$108,"="&amp;$B157),"")</f>
        <v/>
      </c>
      <c r="AR157" s="178" t="str">
        <f>IF('3f WHD'!AY$13&lt;&gt;"",SUMIFS($F$45:$F$108,$K$45:$K$108,"="&amp;AR$145,$B$45:$B$108,"="&amp;$B157)+SUMIFS($F$45:$F$108,$J$45:$J$108,"="&amp;AR$145,$B$45:$B$108,"="&amp;$B157),"")</f>
        <v/>
      </c>
      <c r="AS157" s="178" t="str">
        <f>IF('3f WHD'!AZ$13&lt;&gt;"",SUMIFS($F$45:$F$108,$K$45:$K$108,"="&amp;AS$145,$B$45:$B$108,"="&amp;$B157)+SUMIFS($F$45:$F$108,$J$45:$J$108,"="&amp;AS$145,$B$45:$B$108,"="&amp;$B157),"")</f>
        <v/>
      </c>
      <c r="AT157" s="178" t="str">
        <f>IF('3f WHD'!BA$13&lt;&gt;"",SUMIFS($F$45:$F$108,$K$45:$K$108,"="&amp;AT$145,$B$45:$B$108,"="&amp;$B157)+SUMIFS($F$45:$F$108,$J$45:$J$108,"="&amp;AT$145,$B$45:$B$108,"="&amp;$B157),"")</f>
        <v/>
      </c>
      <c r="AU157" s="178" t="str">
        <f>IF('3f WHD'!BB$13&lt;&gt;"",SUMIFS($F$45:$F$108,$K$45:$K$108,"="&amp;AU$145,$B$45:$B$108,"="&amp;$B157)+SUMIFS($F$45:$F$108,$J$45:$J$108,"="&amp;AU$145,$B$45:$B$108,"="&amp;$B157),"")</f>
        <v/>
      </c>
      <c r="AV157" s="178" t="str">
        <f>IF('3f WHD'!BC$13&lt;&gt;"",SUMIFS($F$45:$F$108,$K$45:$K$108,"="&amp;AV$145,$B$45:$B$108,"="&amp;$B157)+SUMIFS($F$45:$F$108,$J$45:$J$108,"="&amp;AV$145,$B$45:$B$108,"="&amp;$B157),"")</f>
        <v/>
      </c>
      <c r="AW157" s="178" t="str">
        <f>IF('3f WHD'!BD$13&lt;&gt;"",SUMIFS($F$45:$F$108,$K$45:$K$108,"="&amp;AW$145,$B$45:$B$108,"="&amp;$B157)+SUMIFS($F$45:$F$108,$J$45:$J$108,"="&amp;AW$145,$B$45:$B$108,"="&amp;$B157),"")</f>
        <v/>
      </c>
    </row>
    <row r="158" spans="2:49">
      <c r="B158" s="156">
        <v>18</v>
      </c>
      <c r="C158" s="156"/>
      <c r="D158" s="178">
        <f>IF('3f WHD'!K$13&lt;&gt;"",SUMIFS($F$45:$F$108,$K$45:$K$108,"="&amp;D$145,$B$45:$B$108,"="&amp;$B158)+SUMIFS($F$45:$F$108,$J$45:$J$108,"="&amp;D$145,$B$45:$B$108,"="&amp;$B158),"")</f>
        <v>0</v>
      </c>
      <c r="E158" s="178">
        <f>IF('3f WHD'!L$13&lt;&gt;"",SUMIFS($F$45:$F$108,$K$45:$K$108,"="&amp;E$145,$B$45:$B$108,"="&amp;$B158)+SUMIFS($F$45:$F$108,$J$45:$J$108,"="&amp;E$145,$B$45:$B$108,"="&amp;$B158),"")</f>
        <v>0</v>
      </c>
      <c r="F158" s="178">
        <f>IF('3f WHD'!M$13&lt;&gt;"",SUMIFS($F$45:$F$108,$K$45:$K$108,"="&amp;F$145,$B$45:$B$108,"="&amp;$B158)+SUMIFS($F$45:$F$108,$J$45:$J$108,"="&amp;F$145,$B$45:$B$108,"="&amp;$B158),"")</f>
        <v>0</v>
      </c>
      <c r="G158" s="178">
        <f>IF('3f WHD'!N$13&lt;&gt;"",SUMIFS($F$45:$F$108,$K$45:$K$108,"="&amp;G$145,$B$45:$B$108,"="&amp;$B158)+SUMIFS($F$45:$F$108,$J$45:$J$108,"="&amp;G$145,$B$45:$B$108,"="&amp;$B158),"")</f>
        <v>0</v>
      </c>
      <c r="H158" s="178">
        <f>IF('3f WHD'!O$13&lt;&gt;"",SUMIFS($F$45:$F$108,$K$45:$K$108,"="&amp;H$145,$B$45:$B$108,"="&amp;$B158)+SUMIFS($F$45:$F$108,$J$45:$J$108,"="&amp;H$145,$B$45:$B$108,"="&amp;$B158),"")</f>
        <v>0</v>
      </c>
      <c r="I158" s="164"/>
      <c r="J158" s="178">
        <f>IF('3f WHD'!Q$13&lt;&gt;"",SUMIFS($F$45:$F$108,$K$45:$K$108,"="&amp;J$145,$B$45:$B$108,"="&amp;$B158)+SUMIFS($F$45:$F$108,$J$45:$J$108,"="&amp;J$145,$B$45:$B$108,"="&amp;$B158),"")</f>
        <v>0</v>
      </c>
      <c r="K158" s="178">
        <f>IF('3f WHD'!R$13&lt;&gt;"",SUMIFS($F$45:$F$108,$K$45:$K$108,"="&amp;K$145,$B$45:$B$108,"="&amp;$B158)+SUMIFS($F$45:$F$108,$J$45:$J$108,"="&amp;K$145,$B$45:$B$108,"="&amp;$B158),"")</f>
        <v>0</v>
      </c>
      <c r="L158" s="178">
        <f>IF('3f WHD'!S$13&lt;&gt;"",SUMIFS($F$45:$F$108,$K$45:$K$108,"="&amp;L$145,$B$45:$B$108,"="&amp;$B158)+SUMIFS($F$45:$F$108,$J$45:$J$108,"="&amp;L$145,$B$45:$B$108,"="&amp;$B158),"")</f>
        <v>0</v>
      </c>
      <c r="M158" s="178">
        <f>IF('3f WHD'!T$13&lt;&gt;"",SUMIFS($F$45:$F$108,$K$45:$K$108,"="&amp;M$145,$B$45:$B$108,"="&amp;$B158)+SUMIFS($F$45:$F$108,$J$45:$J$108,"="&amp;M$145,$B$45:$B$108,"="&amp;$B158),"")</f>
        <v>0</v>
      </c>
      <c r="N158" s="178">
        <f>IF('3f WHD'!U$13&lt;&gt;"",SUMIFS($F$45:$F$108,$K$45:$K$108,"="&amp;N$145,$B$45:$B$108,"="&amp;$B158)+SUMIFS($F$45:$F$108,$J$45:$J$108,"="&amp;N$145,$B$45:$B$108,"="&amp;$B158),"")</f>
        <v>0</v>
      </c>
      <c r="O158" s="178">
        <f>IF('3f WHD'!V$13&lt;&gt;"",SUMIFS($F$45:$F$108,$K$45:$K$108,"="&amp;O$145,$B$45:$B$108,"="&amp;$B158)+SUMIFS($F$45:$F$108,$J$45:$J$108,"="&amp;O$145,$B$45:$B$108,"="&amp;$B158),"")</f>
        <v>0</v>
      </c>
      <c r="P158" s="178">
        <f>IF('3f WHD'!W$13&lt;&gt;"",SUMIFS($F$45:$F$108,$K$45:$K$108,"="&amp;P$145,$B$45:$B$108,"="&amp;$B158)+SUMIFS($F$45:$F$108,$J$45:$J$108,"="&amp;P$145,$B$45:$B$108,"="&amp;$B158),"")</f>
        <v>0</v>
      </c>
      <c r="Q158" s="178">
        <f>IF('3f WHD'!X$13&lt;&gt;"",SUMIFS($F$45:$F$108,$K$45:$K$108,"="&amp;Q$145,$B$45:$B$108,"="&amp;$B158)+SUMIFS($F$45:$F$108,$J$45:$J$108,"="&amp;Q$145,$B$45:$B$108,"="&amp;$B158),"")</f>
        <v>0</v>
      </c>
      <c r="R158" s="164"/>
      <c r="S158" s="178">
        <f>IF('3f WHD'!Z$13&lt;&gt;"",SUMIFS($F$45:$F$108,$K$45:$K$108,"="&amp;S$145,$B$45:$B$108,"="&amp;$B158)+SUMIFS($F$45:$F$108,$J$45:$J$108,"="&amp;S$145,$B$45:$B$108,"="&amp;$B158),"")</f>
        <v>0</v>
      </c>
      <c r="T158" s="178">
        <f>IF('3f WHD'!AA$13&lt;&gt;"",SUMIFS($F$45:$F$108,$K$45:$K$108,"="&amp;T$145,$B$45:$B$108,"="&amp;$B158)+SUMIFS($F$45:$F$108,$J$45:$J$108,"="&amp;T$145,$B$45:$B$108,"="&amp;$B158),"")</f>
        <v>0</v>
      </c>
      <c r="U158" s="178" t="str">
        <f>IF('3f WHD'!AB$13&lt;&gt;"",SUMIFS($F$45:$F$108,$K$45:$K$108,"="&amp;U$145,$B$45:$B$108,"="&amp;$B158)+SUMIFS($F$45:$F$108,$J$45:$J$108,"="&amp;U$145,$B$45:$B$108,"="&amp;$B158),"")</f>
        <v/>
      </c>
      <c r="V158" s="178" t="str">
        <f>IF('3f WHD'!AC$13&lt;&gt;"",SUMIFS($F$45:$F$108,$K$45:$K$108,"="&amp;V$145,$B$45:$B$108,"="&amp;$B158)+SUMIFS($F$45:$F$108,$J$45:$J$108,"="&amp;V$145,$B$45:$B$108,"="&amp;$B158),"")</f>
        <v/>
      </c>
      <c r="W158" s="178" t="str">
        <f>IF('3f WHD'!AD$13&lt;&gt;"",SUMIFS($F$45:$F$108,$K$45:$K$108,"="&amp;W$145,$B$45:$B$108,"="&amp;$B158)+SUMIFS($F$45:$F$108,$J$45:$J$108,"="&amp;W$145,$B$45:$B$108,"="&amp;$B158),"")</f>
        <v/>
      </c>
      <c r="X158" s="178" t="str">
        <f>IF('3f WHD'!AE$13&lt;&gt;"",SUMIFS($F$45:$F$108,$K$45:$K$108,"="&amp;X$145,$B$45:$B$108,"="&amp;$B158)+SUMIFS($F$45:$F$108,$J$45:$J$108,"="&amp;X$145,$B$45:$B$108,"="&amp;$B158),"")</f>
        <v/>
      </c>
      <c r="Y158" s="178" t="str">
        <f>IF('3f WHD'!AF$13&lt;&gt;"",SUMIFS($F$45:$F$108,$K$45:$K$108,"="&amp;Y$145,$B$45:$B$108,"="&amp;$B158)+SUMIFS($F$45:$F$108,$J$45:$J$108,"="&amp;Y$145,$B$45:$B$108,"="&amp;$B158),"")</f>
        <v/>
      </c>
      <c r="Z158" s="178" t="str">
        <f>IF('3f WHD'!AG$13&lt;&gt;"",SUMIFS($F$45:$F$108,$K$45:$K$108,"="&amp;Z$145,$B$45:$B$108,"="&amp;$B158)+SUMIFS($F$45:$F$108,$J$45:$J$108,"="&amp;Z$145,$B$45:$B$108,"="&amp;$B158),"")</f>
        <v/>
      </c>
      <c r="AA158" s="178" t="str">
        <f>IF('3f WHD'!AH$13&lt;&gt;"",SUMIFS($F$45:$F$108,$K$45:$K$108,"="&amp;AA$145,$B$45:$B$108,"="&amp;$B158)+SUMIFS($F$45:$F$108,$J$45:$J$108,"="&amp;AA$145,$B$45:$B$108,"="&amp;$B158),"")</f>
        <v/>
      </c>
      <c r="AB158" s="178" t="str">
        <f>IF('3f WHD'!AI$13&lt;&gt;"",SUMIFS($F$45:$F$108,$K$45:$K$108,"="&amp;AB$145,$B$45:$B$108,"="&amp;$B158)+SUMIFS($F$45:$F$108,$J$45:$J$108,"="&amp;AB$145,$B$45:$B$108,"="&amp;$B158),"")</f>
        <v/>
      </c>
      <c r="AC158" s="178" t="str">
        <f>IF('3f WHD'!AJ$13&lt;&gt;"",SUMIFS($F$45:$F$108,$K$45:$K$108,"="&amp;AC$145,$B$45:$B$108,"="&amp;$B158)+SUMIFS($F$45:$F$108,$J$45:$J$108,"="&amp;AC$145,$B$45:$B$108,"="&amp;$B158),"")</f>
        <v/>
      </c>
      <c r="AD158" s="178" t="str">
        <f>IF('3f WHD'!AK$13&lt;&gt;"",SUMIFS($F$45:$F$108,$K$45:$K$108,"="&amp;AD$145,$B$45:$B$108,"="&amp;$B158)+SUMIFS($F$45:$F$108,$J$45:$J$108,"="&amp;AD$145,$B$45:$B$108,"="&amp;$B158),"")</f>
        <v/>
      </c>
      <c r="AE158" s="178" t="str">
        <f>IF('3f WHD'!AL$13&lt;&gt;"",SUMIFS($F$45:$F$108,$K$45:$K$108,"="&amp;AE$145,$B$45:$B$108,"="&amp;$B158)+SUMIFS($F$45:$F$108,$J$45:$J$108,"="&amp;AE$145,$B$45:$B$108,"="&amp;$B158),"")</f>
        <v/>
      </c>
      <c r="AF158" s="178" t="str">
        <f>IF('3f WHD'!AM$13&lt;&gt;"",SUMIFS($F$45:$F$108,$K$45:$K$108,"="&amp;AF$145,$B$45:$B$108,"="&amp;$B158)+SUMIFS($F$45:$F$108,$J$45:$J$108,"="&amp;AF$145,$B$45:$B$108,"="&amp;$B158),"")</f>
        <v/>
      </c>
      <c r="AG158" s="178" t="str">
        <f>IF('3f WHD'!AN$13&lt;&gt;"",SUMIFS($F$45:$F$108,$K$45:$K$108,"="&amp;AG$145,$B$45:$B$108,"="&amp;$B158)+SUMIFS($F$45:$F$108,$J$45:$J$108,"="&amp;AG$145,$B$45:$B$108,"="&amp;$B158),"")</f>
        <v/>
      </c>
      <c r="AH158" s="178" t="str">
        <f>IF('3f WHD'!AO$13&lt;&gt;"",SUMIFS($F$45:$F$108,$K$45:$K$108,"="&amp;AH$145,$B$45:$B$108,"="&amp;$B158)+SUMIFS($F$45:$F$108,$J$45:$J$108,"="&amp;AH$145,$B$45:$B$108,"="&amp;$B158),"")</f>
        <v/>
      </c>
      <c r="AI158" s="178" t="str">
        <f>IF('3f WHD'!AP$13&lt;&gt;"",SUMIFS($F$45:$F$108,$K$45:$K$108,"="&amp;AI$145,$B$45:$B$108,"="&amp;$B158)+SUMIFS($F$45:$F$108,$J$45:$J$108,"="&amp;AI$145,$B$45:$B$108,"="&amp;$B158),"")</f>
        <v/>
      </c>
      <c r="AJ158" s="178" t="str">
        <f>IF('3f WHD'!AQ$13&lt;&gt;"",SUMIFS($F$45:$F$108,$K$45:$K$108,"="&amp;AJ$145,$B$45:$B$108,"="&amp;$B158)+SUMIFS($F$45:$F$108,$J$45:$J$108,"="&amp;AJ$145,$B$45:$B$108,"="&amp;$B158),"")</f>
        <v/>
      </c>
      <c r="AK158" s="178" t="str">
        <f>IF('3f WHD'!AR$13&lt;&gt;"",SUMIFS($F$45:$F$108,$K$45:$K$108,"="&amp;AK$145,$B$45:$B$108,"="&amp;$B158)+SUMIFS($F$45:$F$108,$J$45:$J$108,"="&amp;AK$145,$B$45:$B$108,"="&amp;$B158),"")</f>
        <v/>
      </c>
      <c r="AL158" s="178" t="str">
        <f>IF('3f WHD'!AS$13&lt;&gt;"",SUMIFS($F$45:$F$108,$K$45:$K$108,"="&amp;AL$145,$B$45:$B$108,"="&amp;$B158)+SUMIFS($F$45:$F$108,$J$45:$J$108,"="&amp;AL$145,$B$45:$B$108,"="&amp;$B158),"")</f>
        <v/>
      </c>
      <c r="AM158" s="178" t="str">
        <f>IF('3f WHD'!AT$13&lt;&gt;"",SUMIFS($F$45:$F$108,$K$45:$K$108,"="&amp;AM$145,$B$45:$B$108,"="&amp;$B158)+SUMIFS($F$45:$F$108,$J$45:$J$108,"="&amp;AM$145,$B$45:$B$108,"="&amp;$B158),"")</f>
        <v/>
      </c>
      <c r="AN158" s="178" t="str">
        <f>IF('3f WHD'!AU$13&lt;&gt;"",SUMIFS($F$45:$F$108,$K$45:$K$108,"="&amp;AN$145,$B$45:$B$108,"="&amp;$B158)+SUMIFS($F$45:$F$108,$J$45:$J$108,"="&amp;AN$145,$B$45:$B$108,"="&amp;$B158),"")</f>
        <v/>
      </c>
      <c r="AO158" s="178" t="str">
        <f>IF('3f WHD'!AV$13&lt;&gt;"",SUMIFS($F$45:$F$108,$K$45:$K$108,"="&amp;AO$145,$B$45:$B$108,"="&amp;$B158)+SUMIFS($F$45:$F$108,$J$45:$J$108,"="&amp;AO$145,$B$45:$B$108,"="&amp;$B158),"")</f>
        <v/>
      </c>
      <c r="AP158" s="178" t="str">
        <f>IF('3f WHD'!AW$13&lt;&gt;"",SUMIFS($F$45:$F$108,$K$45:$K$108,"="&amp;AP$145,$B$45:$B$108,"="&amp;$B158)+SUMIFS($F$45:$F$108,$J$45:$J$108,"="&amp;AP$145,$B$45:$B$108,"="&amp;$B158),"")</f>
        <v/>
      </c>
      <c r="AQ158" s="178" t="str">
        <f>IF('3f WHD'!AX$13&lt;&gt;"",SUMIFS($F$45:$F$108,$K$45:$K$108,"="&amp;AQ$145,$B$45:$B$108,"="&amp;$B158)+SUMIFS($F$45:$F$108,$J$45:$J$108,"="&amp;AQ$145,$B$45:$B$108,"="&amp;$B158),"")</f>
        <v/>
      </c>
      <c r="AR158" s="178" t="str">
        <f>IF('3f WHD'!AY$13&lt;&gt;"",SUMIFS($F$45:$F$108,$K$45:$K$108,"="&amp;AR$145,$B$45:$B$108,"="&amp;$B158)+SUMIFS($F$45:$F$108,$J$45:$J$108,"="&amp;AR$145,$B$45:$B$108,"="&amp;$B158),"")</f>
        <v/>
      </c>
      <c r="AS158" s="178" t="str">
        <f>IF('3f WHD'!AZ$13&lt;&gt;"",SUMIFS($F$45:$F$108,$K$45:$K$108,"="&amp;AS$145,$B$45:$B$108,"="&amp;$B158)+SUMIFS($F$45:$F$108,$J$45:$J$108,"="&amp;AS$145,$B$45:$B$108,"="&amp;$B158),"")</f>
        <v/>
      </c>
      <c r="AT158" s="178" t="str">
        <f>IF('3f WHD'!BA$13&lt;&gt;"",SUMIFS($F$45:$F$108,$K$45:$K$108,"="&amp;AT$145,$B$45:$B$108,"="&amp;$B158)+SUMIFS($F$45:$F$108,$J$45:$J$108,"="&amp;AT$145,$B$45:$B$108,"="&amp;$B158),"")</f>
        <v/>
      </c>
      <c r="AU158" s="178" t="str">
        <f>IF('3f WHD'!BB$13&lt;&gt;"",SUMIFS($F$45:$F$108,$K$45:$K$108,"="&amp;AU$145,$B$45:$B$108,"="&amp;$B158)+SUMIFS($F$45:$F$108,$J$45:$J$108,"="&amp;AU$145,$B$45:$B$108,"="&amp;$B158),"")</f>
        <v/>
      </c>
      <c r="AV158" s="178" t="str">
        <f>IF('3f WHD'!BC$13&lt;&gt;"",SUMIFS($F$45:$F$108,$K$45:$K$108,"="&amp;AV$145,$B$45:$B$108,"="&amp;$B158)+SUMIFS($F$45:$F$108,$J$45:$J$108,"="&amp;AV$145,$B$45:$B$108,"="&amp;$B158),"")</f>
        <v/>
      </c>
      <c r="AW158" s="178" t="str">
        <f>IF('3f WHD'!BD$13&lt;&gt;"",SUMIFS($F$45:$F$108,$K$45:$K$108,"="&amp;AW$145,$B$45:$B$108,"="&amp;$B158)+SUMIFS($F$45:$F$108,$J$45:$J$108,"="&amp;AW$145,$B$45:$B$108,"="&amp;$B158),"")</f>
        <v/>
      </c>
    </row>
    <row r="159" spans="2:49">
      <c r="B159" s="156">
        <v>19</v>
      </c>
      <c r="C159" s="156"/>
      <c r="D159" s="178">
        <f>IF('3f WHD'!K$13&lt;&gt;"",SUMIFS($F$45:$F$108,$K$45:$K$108,"="&amp;D$145,$B$45:$B$108,"="&amp;$B159)+SUMIFS($F$45:$F$108,$J$45:$J$108,"="&amp;D$145,$B$45:$B$108,"="&amp;$B159),"")</f>
        <v>0</v>
      </c>
      <c r="E159" s="178">
        <f>IF('3f WHD'!L$13&lt;&gt;"",SUMIFS($F$45:$F$108,$K$45:$K$108,"="&amp;E$145,$B$45:$B$108,"="&amp;$B159)+SUMIFS($F$45:$F$108,$J$45:$J$108,"="&amp;E$145,$B$45:$B$108,"="&amp;$B159),"")</f>
        <v>0</v>
      </c>
      <c r="F159" s="178">
        <f>IF('3f WHD'!M$13&lt;&gt;"",SUMIFS($F$45:$F$108,$K$45:$K$108,"="&amp;F$145,$B$45:$B$108,"="&amp;$B159)+SUMIFS($F$45:$F$108,$J$45:$J$108,"="&amp;F$145,$B$45:$B$108,"="&amp;$B159),"")</f>
        <v>0</v>
      </c>
      <c r="G159" s="178">
        <f>IF('3f WHD'!N$13&lt;&gt;"",SUMIFS($F$45:$F$108,$K$45:$K$108,"="&amp;G$145,$B$45:$B$108,"="&amp;$B159)+SUMIFS($F$45:$F$108,$J$45:$J$108,"="&amp;G$145,$B$45:$B$108,"="&amp;$B159),"")</f>
        <v>0</v>
      </c>
      <c r="H159" s="178">
        <f>IF('3f WHD'!O$13&lt;&gt;"",SUMIFS($F$45:$F$108,$K$45:$K$108,"="&amp;H$145,$B$45:$B$108,"="&amp;$B159)+SUMIFS($F$45:$F$108,$J$45:$J$108,"="&amp;H$145,$B$45:$B$108,"="&amp;$B159),"")</f>
        <v>0</v>
      </c>
      <c r="I159" s="164"/>
      <c r="J159" s="178">
        <f>IF('3f WHD'!Q$13&lt;&gt;"",SUMIFS($F$45:$F$108,$K$45:$K$108,"="&amp;J$145,$B$45:$B$108,"="&amp;$B159)+SUMIFS($F$45:$F$108,$J$45:$J$108,"="&amp;J$145,$B$45:$B$108,"="&amp;$B159),"")</f>
        <v>0</v>
      </c>
      <c r="K159" s="178">
        <f>IF('3f WHD'!R$13&lt;&gt;"",SUMIFS($F$45:$F$108,$K$45:$K$108,"="&amp;K$145,$B$45:$B$108,"="&amp;$B159)+SUMIFS($F$45:$F$108,$J$45:$J$108,"="&amp;K$145,$B$45:$B$108,"="&amp;$B159),"")</f>
        <v>0</v>
      </c>
      <c r="L159" s="178">
        <f>IF('3f WHD'!S$13&lt;&gt;"",SUMIFS($F$45:$F$108,$K$45:$K$108,"="&amp;L$145,$B$45:$B$108,"="&amp;$B159)+SUMIFS($F$45:$F$108,$J$45:$J$108,"="&amp;L$145,$B$45:$B$108,"="&amp;$B159),"")</f>
        <v>0</v>
      </c>
      <c r="M159" s="178">
        <f>IF('3f WHD'!T$13&lt;&gt;"",SUMIFS($F$45:$F$108,$K$45:$K$108,"="&amp;M$145,$B$45:$B$108,"="&amp;$B159)+SUMIFS($F$45:$F$108,$J$45:$J$108,"="&amp;M$145,$B$45:$B$108,"="&amp;$B159),"")</f>
        <v>0</v>
      </c>
      <c r="N159" s="178">
        <f>IF('3f WHD'!U$13&lt;&gt;"",SUMIFS($F$45:$F$108,$K$45:$K$108,"="&amp;N$145,$B$45:$B$108,"="&amp;$B159)+SUMIFS($F$45:$F$108,$J$45:$J$108,"="&amp;N$145,$B$45:$B$108,"="&amp;$B159),"")</f>
        <v>0</v>
      </c>
      <c r="O159" s="178">
        <f>IF('3f WHD'!V$13&lt;&gt;"",SUMIFS($F$45:$F$108,$K$45:$K$108,"="&amp;O$145,$B$45:$B$108,"="&amp;$B159)+SUMIFS($F$45:$F$108,$J$45:$J$108,"="&amp;O$145,$B$45:$B$108,"="&amp;$B159),"")</f>
        <v>0</v>
      </c>
      <c r="P159" s="178">
        <f>IF('3f WHD'!W$13&lt;&gt;"",SUMIFS($F$45:$F$108,$K$45:$K$108,"="&amp;P$145,$B$45:$B$108,"="&amp;$B159)+SUMIFS($F$45:$F$108,$J$45:$J$108,"="&amp;P$145,$B$45:$B$108,"="&amp;$B159),"")</f>
        <v>0</v>
      </c>
      <c r="Q159" s="178">
        <f>IF('3f WHD'!X$13&lt;&gt;"",SUMIFS($F$45:$F$108,$K$45:$K$108,"="&amp;Q$145,$B$45:$B$108,"="&amp;$B159)+SUMIFS($F$45:$F$108,$J$45:$J$108,"="&amp;Q$145,$B$45:$B$108,"="&amp;$B159),"")</f>
        <v>0</v>
      </c>
      <c r="R159" s="164"/>
      <c r="S159" s="178">
        <f>IF('3f WHD'!Z$13&lt;&gt;"",SUMIFS($F$45:$F$108,$K$45:$K$108,"="&amp;S$145,$B$45:$B$108,"="&amp;$B159)+SUMIFS($F$45:$F$108,$J$45:$J$108,"="&amp;S$145,$B$45:$B$108,"="&amp;$B159),"")</f>
        <v>0</v>
      </c>
      <c r="T159" s="178">
        <f>IF('3f WHD'!AA$13&lt;&gt;"",SUMIFS($F$45:$F$108,$K$45:$K$108,"="&amp;T$145,$B$45:$B$108,"="&amp;$B159)+SUMIFS($F$45:$F$108,$J$45:$J$108,"="&amp;T$145,$B$45:$B$108,"="&amp;$B159),"")</f>
        <v>0</v>
      </c>
      <c r="U159" s="178" t="str">
        <f>IF('3f WHD'!AB$13&lt;&gt;"",SUMIFS($F$45:$F$108,$K$45:$K$108,"="&amp;U$145,$B$45:$B$108,"="&amp;$B159)+SUMIFS($F$45:$F$108,$J$45:$J$108,"="&amp;U$145,$B$45:$B$108,"="&amp;$B159),"")</f>
        <v/>
      </c>
      <c r="V159" s="178" t="str">
        <f>IF('3f WHD'!AC$13&lt;&gt;"",SUMIFS($F$45:$F$108,$K$45:$K$108,"="&amp;V$145,$B$45:$B$108,"="&amp;$B159)+SUMIFS($F$45:$F$108,$J$45:$J$108,"="&amp;V$145,$B$45:$B$108,"="&amp;$B159),"")</f>
        <v/>
      </c>
      <c r="W159" s="178" t="str">
        <f>IF('3f WHD'!AD$13&lt;&gt;"",SUMIFS($F$45:$F$108,$K$45:$K$108,"="&amp;W$145,$B$45:$B$108,"="&amp;$B159)+SUMIFS($F$45:$F$108,$J$45:$J$108,"="&amp;W$145,$B$45:$B$108,"="&amp;$B159),"")</f>
        <v/>
      </c>
      <c r="X159" s="178" t="str">
        <f>IF('3f WHD'!AE$13&lt;&gt;"",SUMIFS($F$45:$F$108,$K$45:$K$108,"="&amp;X$145,$B$45:$B$108,"="&amp;$B159)+SUMIFS($F$45:$F$108,$J$45:$J$108,"="&amp;X$145,$B$45:$B$108,"="&amp;$B159),"")</f>
        <v/>
      </c>
      <c r="Y159" s="178" t="str">
        <f>IF('3f WHD'!AF$13&lt;&gt;"",SUMIFS($F$45:$F$108,$K$45:$K$108,"="&amp;Y$145,$B$45:$B$108,"="&amp;$B159)+SUMIFS($F$45:$F$108,$J$45:$J$108,"="&amp;Y$145,$B$45:$B$108,"="&amp;$B159),"")</f>
        <v/>
      </c>
      <c r="Z159" s="178" t="str">
        <f>IF('3f WHD'!AG$13&lt;&gt;"",SUMIFS($F$45:$F$108,$K$45:$K$108,"="&amp;Z$145,$B$45:$B$108,"="&amp;$B159)+SUMIFS($F$45:$F$108,$J$45:$J$108,"="&amp;Z$145,$B$45:$B$108,"="&amp;$B159),"")</f>
        <v/>
      </c>
      <c r="AA159" s="178" t="str">
        <f>IF('3f WHD'!AH$13&lt;&gt;"",SUMIFS($F$45:$F$108,$K$45:$K$108,"="&amp;AA$145,$B$45:$B$108,"="&amp;$B159)+SUMIFS($F$45:$F$108,$J$45:$J$108,"="&amp;AA$145,$B$45:$B$108,"="&amp;$B159),"")</f>
        <v/>
      </c>
      <c r="AB159" s="178" t="str">
        <f>IF('3f WHD'!AI$13&lt;&gt;"",SUMIFS($F$45:$F$108,$K$45:$K$108,"="&amp;AB$145,$B$45:$B$108,"="&amp;$B159)+SUMIFS($F$45:$F$108,$J$45:$J$108,"="&amp;AB$145,$B$45:$B$108,"="&amp;$B159),"")</f>
        <v/>
      </c>
      <c r="AC159" s="178" t="str">
        <f>IF('3f WHD'!AJ$13&lt;&gt;"",SUMIFS($F$45:$F$108,$K$45:$K$108,"="&amp;AC$145,$B$45:$B$108,"="&amp;$B159)+SUMIFS($F$45:$F$108,$J$45:$J$108,"="&amp;AC$145,$B$45:$B$108,"="&amp;$B159),"")</f>
        <v/>
      </c>
      <c r="AD159" s="178" t="str">
        <f>IF('3f WHD'!AK$13&lt;&gt;"",SUMIFS($F$45:$F$108,$K$45:$K$108,"="&amp;AD$145,$B$45:$B$108,"="&amp;$B159)+SUMIFS($F$45:$F$108,$J$45:$J$108,"="&amp;AD$145,$B$45:$B$108,"="&amp;$B159),"")</f>
        <v/>
      </c>
      <c r="AE159" s="178" t="str">
        <f>IF('3f WHD'!AL$13&lt;&gt;"",SUMIFS($F$45:$F$108,$K$45:$K$108,"="&amp;AE$145,$B$45:$B$108,"="&amp;$B159)+SUMIFS($F$45:$F$108,$J$45:$J$108,"="&amp;AE$145,$B$45:$B$108,"="&amp;$B159),"")</f>
        <v/>
      </c>
      <c r="AF159" s="178" t="str">
        <f>IF('3f WHD'!AM$13&lt;&gt;"",SUMIFS($F$45:$F$108,$K$45:$K$108,"="&amp;AF$145,$B$45:$B$108,"="&amp;$B159)+SUMIFS($F$45:$F$108,$J$45:$J$108,"="&amp;AF$145,$B$45:$B$108,"="&amp;$B159),"")</f>
        <v/>
      </c>
      <c r="AG159" s="178" t="str">
        <f>IF('3f WHD'!AN$13&lt;&gt;"",SUMIFS($F$45:$F$108,$K$45:$K$108,"="&amp;AG$145,$B$45:$B$108,"="&amp;$B159)+SUMIFS($F$45:$F$108,$J$45:$J$108,"="&amp;AG$145,$B$45:$B$108,"="&amp;$B159),"")</f>
        <v/>
      </c>
      <c r="AH159" s="178" t="str">
        <f>IF('3f WHD'!AO$13&lt;&gt;"",SUMIFS($F$45:$F$108,$K$45:$K$108,"="&amp;AH$145,$B$45:$B$108,"="&amp;$B159)+SUMIFS($F$45:$F$108,$J$45:$J$108,"="&amp;AH$145,$B$45:$B$108,"="&amp;$B159),"")</f>
        <v/>
      </c>
      <c r="AI159" s="178" t="str">
        <f>IF('3f WHD'!AP$13&lt;&gt;"",SUMIFS($F$45:$F$108,$K$45:$K$108,"="&amp;AI$145,$B$45:$B$108,"="&amp;$B159)+SUMIFS($F$45:$F$108,$J$45:$J$108,"="&amp;AI$145,$B$45:$B$108,"="&amp;$B159),"")</f>
        <v/>
      </c>
      <c r="AJ159" s="178" t="str">
        <f>IF('3f WHD'!AQ$13&lt;&gt;"",SUMIFS($F$45:$F$108,$K$45:$K$108,"="&amp;AJ$145,$B$45:$B$108,"="&amp;$B159)+SUMIFS($F$45:$F$108,$J$45:$J$108,"="&amp;AJ$145,$B$45:$B$108,"="&amp;$B159),"")</f>
        <v/>
      </c>
      <c r="AK159" s="178" t="str">
        <f>IF('3f WHD'!AR$13&lt;&gt;"",SUMIFS($F$45:$F$108,$K$45:$K$108,"="&amp;AK$145,$B$45:$B$108,"="&amp;$B159)+SUMIFS($F$45:$F$108,$J$45:$J$108,"="&amp;AK$145,$B$45:$B$108,"="&amp;$B159),"")</f>
        <v/>
      </c>
      <c r="AL159" s="178" t="str">
        <f>IF('3f WHD'!AS$13&lt;&gt;"",SUMIFS($F$45:$F$108,$K$45:$K$108,"="&amp;AL$145,$B$45:$B$108,"="&amp;$B159)+SUMIFS($F$45:$F$108,$J$45:$J$108,"="&amp;AL$145,$B$45:$B$108,"="&amp;$B159),"")</f>
        <v/>
      </c>
      <c r="AM159" s="178" t="str">
        <f>IF('3f WHD'!AT$13&lt;&gt;"",SUMIFS($F$45:$F$108,$K$45:$K$108,"="&amp;AM$145,$B$45:$B$108,"="&amp;$B159)+SUMIFS($F$45:$F$108,$J$45:$J$108,"="&amp;AM$145,$B$45:$B$108,"="&amp;$B159),"")</f>
        <v/>
      </c>
      <c r="AN159" s="178" t="str">
        <f>IF('3f WHD'!AU$13&lt;&gt;"",SUMIFS($F$45:$F$108,$K$45:$K$108,"="&amp;AN$145,$B$45:$B$108,"="&amp;$B159)+SUMIFS($F$45:$F$108,$J$45:$J$108,"="&amp;AN$145,$B$45:$B$108,"="&amp;$B159),"")</f>
        <v/>
      </c>
      <c r="AO159" s="178" t="str">
        <f>IF('3f WHD'!AV$13&lt;&gt;"",SUMIFS($F$45:$F$108,$K$45:$K$108,"="&amp;AO$145,$B$45:$B$108,"="&amp;$B159)+SUMIFS($F$45:$F$108,$J$45:$J$108,"="&amp;AO$145,$B$45:$B$108,"="&amp;$B159),"")</f>
        <v/>
      </c>
      <c r="AP159" s="178" t="str">
        <f>IF('3f WHD'!AW$13&lt;&gt;"",SUMIFS($F$45:$F$108,$K$45:$K$108,"="&amp;AP$145,$B$45:$B$108,"="&amp;$B159)+SUMIFS($F$45:$F$108,$J$45:$J$108,"="&amp;AP$145,$B$45:$B$108,"="&amp;$B159),"")</f>
        <v/>
      </c>
      <c r="AQ159" s="178" t="str">
        <f>IF('3f WHD'!AX$13&lt;&gt;"",SUMIFS($F$45:$F$108,$K$45:$K$108,"="&amp;AQ$145,$B$45:$B$108,"="&amp;$B159)+SUMIFS($F$45:$F$108,$J$45:$J$108,"="&amp;AQ$145,$B$45:$B$108,"="&amp;$B159),"")</f>
        <v/>
      </c>
      <c r="AR159" s="178" t="str">
        <f>IF('3f WHD'!AY$13&lt;&gt;"",SUMIFS($F$45:$F$108,$K$45:$K$108,"="&amp;AR$145,$B$45:$B$108,"="&amp;$B159)+SUMIFS($F$45:$F$108,$J$45:$J$108,"="&amp;AR$145,$B$45:$B$108,"="&amp;$B159),"")</f>
        <v/>
      </c>
      <c r="AS159" s="178" t="str">
        <f>IF('3f WHD'!AZ$13&lt;&gt;"",SUMIFS($F$45:$F$108,$K$45:$K$108,"="&amp;AS$145,$B$45:$B$108,"="&amp;$B159)+SUMIFS($F$45:$F$108,$J$45:$J$108,"="&amp;AS$145,$B$45:$B$108,"="&amp;$B159),"")</f>
        <v/>
      </c>
      <c r="AT159" s="178" t="str">
        <f>IF('3f WHD'!BA$13&lt;&gt;"",SUMIFS($F$45:$F$108,$K$45:$K$108,"="&amp;AT$145,$B$45:$B$108,"="&amp;$B159)+SUMIFS($F$45:$F$108,$J$45:$J$108,"="&amp;AT$145,$B$45:$B$108,"="&amp;$B159),"")</f>
        <v/>
      </c>
      <c r="AU159" s="178" t="str">
        <f>IF('3f WHD'!BB$13&lt;&gt;"",SUMIFS($F$45:$F$108,$K$45:$K$108,"="&amp;AU$145,$B$45:$B$108,"="&amp;$B159)+SUMIFS($F$45:$F$108,$J$45:$J$108,"="&amp;AU$145,$B$45:$B$108,"="&amp;$B159),"")</f>
        <v/>
      </c>
      <c r="AV159" s="178" t="str">
        <f>IF('3f WHD'!BC$13&lt;&gt;"",SUMIFS($F$45:$F$108,$K$45:$K$108,"="&amp;AV$145,$B$45:$B$108,"="&amp;$B159)+SUMIFS($F$45:$F$108,$J$45:$J$108,"="&amp;AV$145,$B$45:$B$108,"="&amp;$B159),"")</f>
        <v/>
      </c>
      <c r="AW159" s="178" t="str">
        <f>IF('3f WHD'!BD$13&lt;&gt;"",SUMIFS($F$45:$F$108,$K$45:$K$108,"="&amp;AW$145,$B$45:$B$108,"="&amp;$B159)+SUMIFS($F$45:$F$108,$J$45:$J$108,"="&amp;AW$145,$B$45:$B$108,"="&amp;$B159),"")</f>
        <v/>
      </c>
    </row>
    <row r="160" spans="2:49">
      <c r="B160" s="156">
        <v>20</v>
      </c>
      <c r="C160" s="156"/>
      <c r="D160" s="178">
        <f>IF('3f WHD'!K$13&lt;&gt;"",SUMIFS($F$45:$F$108,$K$45:$K$108,"="&amp;D$145,$B$45:$B$108,"="&amp;$B160)+SUMIFS($F$45:$F$108,$J$45:$J$108,"="&amp;D$145,$B$45:$B$108,"="&amp;$B160),"")</f>
        <v>0</v>
      </c>
      <c r="E160" s="178">
        <f>IF('3f WHD'!L$13&lt;&gt;"",SUMIFS($F$45:$F$108,$K$45:$K$108,"="&amp;E$145,$B$45:$B$108,"="&amp;$B160)+SUMIFS($F$45:$F$108,$J$45:$J$108,"="&amp;E$145,$B$45:$B$108,"="&amp;$B160),"")</f>
        <v>0</v>
      </c>
      <c r="F160" s="178">
        <f>IF('3f WHD'!M$13&lt;&gt;"",SUMIFS($F$45:$F$108,$K$45:$K$108,"="&amp;F$145,$B$45:$B$108,"="&amp;$B160)+SUMIFS($F$45:$F$108,$J$45:$J$108,"="&amp;F$145,$B$45:$B$108,"="&amp;$B160),"")</f>
        <v>0</v>
      </c>
      <c r="G160" s="178">
        <f>IF('3f WHD'!N$13&lt;&gt;"",SUMIFS($F$45:$F$108,$K$45:$K$108,"="&amp;G$145,$B$45:$B$108,"="&amp;$B160)+SUMIFS($F$45:$F$108,$J$45:$J$108,"="&amp;G$145,$B$45:$B$108,"="&amp;$B160),"")</f>
        <v>0</v>
      </c>
      <c r="H160" s="178">
        <f>IF('3f WHD'!O$13&lt;&gt;"",SUMIFS($F$45:$F$108,$K$45:$K$108,"="&amp;H$145,$B$45:$B$108,"="&amp;$B160)+SUMIFS($F$45:$F$108,$J$45:$J$108,"="&amp;H$145,$B$45:$B$108,"="&amp;$B160),"")</f>
        <v>0</v>
      </c>
      <c r="I160" s="164"/>
      <c r="J160" s="178">
        <f>IF('3f WHD'!Q$13&lt;&gt;"",SUMIFS($F$45:$F$108,$K$45:$K$108,"="&amp;J$145,$B$45:$B$108,"="&amp;$B160)+SUMIFS($F$45:$F$108,$J$45:$J$108,"="&amp;J$145,$B$45:$B$108,"="&amp;$B160),"")</f>
        <v>0</v>
      </c>
      <c r="K160" s="178">
        <f>IF('3f WHD'!R$13&lt;&gt;"",SUMIFS($F$45:$F$108,$K$45:$K$108,"="&amp;K$145,$B$45:$B$108,"="&amp;$B160)+SUMIFS($F$45:$F$108,$J$45:$J$108,"="&amp;K$145,$B$45:$B$108,"="&amp;$B160),"")</f>
        <v>0</v>
      </c>
      <c r="L160" s="178">
        <f>IF('3f WHD'!S$13&lt;&gt;"",SUMIFS($F$45:$F$108,$K$45:$K$108,"="&amp;L$145,$B$45:$B$108,"="&amp;$B160)+SUMIFS($F$45:$F$108,$J$45:$J$108,"="&amp;L$145,$B$45:$B$108,"="&amp;$B160),"")</f>
        <v>0</v>
      </c>
      <c r="M160" s="178">
        <f>IF('3f WHD'!T$13&lt;&gt;"",SUMIFS($F$45:$F$108,$K$45:$K$108,"="&amp;M$145,$B$45:$B$108,"="&amp;$B160)+SUMIFS($F$45:$F$108,$J$45:$J$108,"="&amp;M$145,$B$45:$B$108,"="&amp;$B160),"")</f>
        <v>0</v>
      </c>
      <c r="N160" s="178">
        <f>IF('3f WHD'!U$13&lt;&gt;"",SUMIFS($F$45:$F$108,$K$45:$K$108,"="&amp;N$145,$B$45:$B$108,"="&amp;$B160)+SUMIFS($F$45:$F$108,$J$45:$J$108,"="&amp;N$145,$B$45:$B$108,"="&amp;$B160),"")</f>
        <v>0</v>
      </c>
      <c r="O160" s="178">
        <f>IF('3f WHD'!V$13&lt;&gt;"",SUMIFS($F$45:$F$108,$K$45:$K$108,"="&amp;O$145,$B$45:$B$108,"="&amp;$B160)+SUMIFS($F$45:$F$108,$J$45:$J$108,"="&amp;O$145,$B$45:$B$108,"="&amp;$B160),"")</f>
        <v>0</v>
      </c>
      <c r="P160" s="178">
        <f>IF('3f WHD'!W$13&lt;&gt;"",SUMIFS($F$45:$F$108,$K$45:$K$108,"="&amp;P$145,$B$45:$B$108,"="&amp;$B160)+SUMIFS($F$45:$F$108,$J$45:$J$108,"="&amp;P$145,$B$45:$B$108,"="&amp;$B160),"")</f>
        <v>0</v>
      </c>
      <c r="Q160" s="178">
        <f>IF('3f WHD'!X$13&lt;&gt;"",SUMIFS($F$45:$F$108,$K$45:$K$108,"="&amp;Q$145,$B$45:$B$108,"="&amp;$B160)+SUMIFS($F$45:$F$108,$J$45:$J$108,"="&amp;Q$145,$B$45:$B$108,"="&amp;$B160),"")</f>
        <v>0</v>
      </c>
      <c r="R160" s="164"/>
      <c r="S160" s="178">
        <f>IF('3f WHD'!Z$13&lt;&gt;"",SUMIFS($F$45:$F$108,$K$45:$K$108,"="&amp;S$145,$B$45:$B$108,"="&amp;$B160)+SUMIFS($F$45:$F$108,$J$45:$J$108,"="&amp;S$145,$B$45:$B$108,"="&amp;$B160),"")</f>
        <v>0</v>
      </c>
      <c r="T160" s="178">
        <f>IF('3f WHD'!AA$13&lt;&gt;"",SUMIFS($F$45:$F$108,$K$45:$K$108,"="&amp;T$145,$B$45:$B$108,"="&amp;$B160)+SUMIFS($F$45:$F$108,$J$45:$J$108,"="&amp;T$145,$B$45:$B$108,"="&amp;$B160),"")</f>
        <v>0</v>
      </c>
      <c r="U160" s="178" t="str">
        <f>IF('3f WHD'!AB$13&lt;&gt;"",SUMIFS($F$45:$F$108,$K$45:$K$108,"="&amp;U$145,$B$45:$B$108,"="&amp;$B160)+SUMIFS($F$45:$F$108,$J$45:$J$108,"="&amp;U$145,$B$45:$B$108,"="&amp;$B160),"")</f>
        <v/>
      </c>
      <c r="V160" s="178" t="str">
        <f>IF('3f WHD'!AC$13&lt;&gt;"",SUMIFS($F$45:$F$108,$K$45:$K$108,"="&amp;V$145,$B$45:$B$108,"="&amp;$B160)+SUMIFS($F$45:$F$108,$J$45:$J$108,"="&amp;V$145,$B$45:$B$108,"="&amp;$B160),"")</f>
        <v/>
      </c>
      <c r="W160" s="178" t="str">
        <f>IF('3f WHD'!AD$13&lt;&gt;"",SUMIFS($F$45:$F$108,$K$45:$K$108,"="&amp;W$145,$B$45:$B$108,"="&amp;$B160)+SUMIFS($F$45:$F$108,$J$45:$J$108,"="&amp;W$145,$B$45:$B$108,"="&amp;$B160),"")</f>
        <v/>
      </c>
      <c r="X160" s="178" t="str">
        <f>IF('3f WHD'!AE$13&lt;&gt;"",SUMIFS($F$45:$F$108,$K$45:$K$108,"="&amp;X$145,$B$45:$B$108,"="&amp;$B160)+SUMIFS($F$45:$F$108,$J$45:$J$108,"="&amp;X$145,$B$45:$B$108,"="&amp;$B160),"")</f>
        <v/>
      </c>
      <c r="Y160" s="178" t="str">
        <f>IF('3f WHD'!AF$13&lt;&gt;"",SUMIFS($F$45:$F$108,$K$45:$K$108,"="&amp;Y$145,$B$45:$B$108,"="&amp;$B160)+SUMIFS($F$45:$F$108,$J$45:$J$108,"="&amp;Y$145,$B$45:$B$108,"="&amp;$B160),"")</f>
        <v/>
      </c>
      <c r="Z160" s="178" t="str">
        <f>IF('3f WHD'!AG$13&lt;&gt;"",SUMIFS($F$45:$F$108,$K$45:$K$108,"="&amp;Z$145,$B$45:$B$108,"="&amp;$B160)+SUMIFS($F$45:$F$108,$J$45:$J$108,"="&amp;Z$145,$B$45:$B$108,"="&amp;$B160),"")</f>
        <v/>
      </c>
      <c r="AA160" s="178" t="str">
        <f>IF('3f WHD'!AH$13&lt;&gt;"",SUMIFS($F$45:$F$108,$K$45:$K$108,"="&amp;AA$145,$B$45:$B$108,"="&amp;$B160)+SUMIFS($F$45:$F$108,$J$45:$J$108,"="&amp;AA$145,$B$45:$B$108,"="&amp;$B160),"")</f>
        <v/>
      </c>
      <c r="AB160" s="178" t="str">
        <f>IF('3f WHD'!AI$13&lt;&gt;"",SUMIFS($F$45:$F$108,$K$45:$K$108,"="&amp;AB$145,$B$45:$B$108,"="&amp;$B160)+SUMIFS($F$45:$F$108,$J$45:$J$108,"="&amp;AB$145,$B$45:$B$108,"="&amp;$B160),"")</f>
        <v/>
      </c>
      <c r="AC160" s="178" t="str">
        <f>IF('3f WHD'!AJ$13&lt;&gt;"",SUMIFS($F$45:$F$108,$K$45:$K$108,"="&amp;AC$145,$B$45:$B$108,"="&amp;$B160)+SUMIFS($F$45:$F$108,$J$45:$J$108,"="&amp;AC$145,$B$45:$B$108,"="&amp;$B160),"")</f>
        <v/>
      </c>
      <c r="AD160" s="178" t="str">
        <f>IF('3f WHD'!AK$13&lt;&gt;"",SUMIFS($F$45:$F$108,$K$45:$K$108,"="&amp;AD$145,$B$45:$B$108,"="&amp;$B160)+SUMIFS($F$45:$F$108,$J$45:$J$108,"="&amp;AD$145,$B$45:$B$108,"="&amp;$B160),"")</f>
        <v/>
      </c>
      <c r="AE160" s="178" t="str">
        <f>IF('3f WHD'!AL$13&lt;&gt;"",SUMIFS($F$45:$F$108,$K$45:$K$108,"="&amp;AE$145,$B$45:$B$108,"="&amp;$B160)+SUMIFS($F$45:$F$108,$J$45:$J$108,"="&amp;AE$145,$B$45:$B$108,"="&amp;$B160),"")</f>
        <v/>
      </c>
      <c r="AF160" s="178" t="str">
        <f>IF('3f WHD'!AM$13&lt;&gt;"",SUMIFS($F$45:$F$108,$K$45:$K$108,"="&amp;AF$145,$B$45:$B$108,"="&amp;$B160)+SUMIFS($F$45:$F$108,$J$45:$J$108,"="&amp;AF$145,$B$45:$B$108,"="&amp;$B160),"")</f>
        <v/>
      </c>
      <c r="AG160" s="178" t="str">
        <f>IF('3f WHD'!AN$13&lt;&gt;"",SUMIFS($F$45:$F$108,$K$45:$K$108,"="&amp;AG$145,$B$45:$B$108,"="&amp;$B160)+SUMIFS($F$45:$F$108,$J$45:$J$108,"="&amp;AG$145,$B$45:$B$108,"="&amp;$B160),"")</f>
        <v/>
      </c>
      <c r="AH160" s="178" t="str">
        <f>IF('3f WHD'!AO$13&lt;&gt;"",SUMIFS($F$45:$F$108,$K$45:$K$108,"="&amp;AH$145,$B$45:$B$108,"="&amp;$B160)+SUMIFS($F$45:$F$108,$J$45:$J$108,"="&amp;AH$145,$B$45:$B$108,"="&amp;$B160),"")</f>
        <v/>
      </c>
      <c r="AI160" s="178" t="str">
        <f>IF('3f WHD'!AP$13&lt;&gt;"",SUMIFS($F$45:$F$108,$K$45:$K$108,"="&amp;AI$145,$B$45:$B$108,"="&amp;$B160)+SUMIFS($F$45:$F$108,$J$45:$J$108,"="&amp;AI$145,$B$45:$B$108,"="&amp;$B160),"")</f>
        <v/>
      </c>
      <c r="AJ160" s="178" t="str">
        <f>IF('3f WHD'!AQ$13&lt;&gt;"",SUMIFS($F$45:$F$108,$K$45:$K$108,"="&amp;AJ$145,$B$45:$B$108,"="&amp;$B160)+SUMIFS($F$45:$F$108,$J$45:$J$108,"="&amp;AJ$145,$B$45:$B$108,"="&amp;$B160),"")</f>
        <v/>
      </c>
      <c r="AK160" s="178" t="str">
        <f>IF('3f WHD'!AR$13&lt;&gt;"",SUMIFS($F$45:$F$108,$K$45:$K$108,"="&amp;AK$145,$B$45:$B$108,"="&amp;$B160)+SUMIFS($F$45:$F$108,$J$45:$J$108,"="&amp;AK$145,$B$45:$B$108,"="&amp;$B160),"")</f>
        <v/>
      </c>
      <c r="AL160" s="178" t="str">
        <f>IF('3f WHD'!AS$13&lt;&gt;"",SUMIFS($F$45:$F$108,$K$45:$K$108,"="&amp;AL$145,$B$45:$B$108,"="&amp;$B160)+SUMIFS($F$45:$F$108,$J$45:$J$108,"="&amp;AL$145,$B$45:$B$108,"="&amp;$B160),"")</f>
        <v/>
      </c>
      <c r="AM160" s="178" t="str">
        <f>IF('3f WHD'!AT$13&lt;&gt;"",SUMIFS($F$45:$F$108,$K$45:$K$108,"="&amp;AM$145,$B$45:$B$108,"="&amp;$B160)+SUMIFS($F$45:$F$108,$J$45:$J$108,"="&amp;AM$145,$B$45:$B$108,"="&amp;$B160),"")</f>
        <v/>
      </c>
      <c r="AN160" s="178" t="str">
        <f>IF('3f WHD'!AU$13&lt;&gt;"",SUMIFS($F$45:$F$108,$K$45:$K$108,"="&amp;AN$145,$B$45:$B$108,"="&amp;$B160)+SUMIFS($F$45:$F$108,$J$45:$J$108,"="&amp;AN$145,$B$45:$B$108,"="&amp;$B160),"")</f>
        <v/>
      </c>
      <c r="AO160" s="178" t="str">
        <f>IF('3f WHD'!AV$13&lt;&gt;"",SUMIFS($F$45:$F$108,$K$45:$K$108,"="&amp;AO$145,$B$45:$B$108,"="&amp;$B160)+SUMIFS($F$45:$F$108,$J$45:$J$108,"="&amp;AO$145,$B$45:$B$108,"="&amp;$B160),"")</f>
        <v/>
      </c>
      <c r="AP160" s="178" t="str">
        <f>IF('3f WHD'!AW$13&lt;&gt;"",SUMIFS($F$45:$F$108,$K$45:$K$108,"="&amp;AP$145,$B$45:$B$108,"="&amp;$B160)+SUMIFS($F$45:$F$108,$J$45:$J$108,"="&amp;AP$145,$B$45:$B$108,"="&amp;$B160),"")</f>
        <v/>
      </c>
      <c r="AQ160" s="178" t="str">
        <f>IF('3f WHD'!AX$13&lt;&gt;"",SUMIFS($F$45:$F$108,$K$45:$K$108,"="&amp;AQ$145,$B$45:$B$108,"="&amp;$B160)+SUMIFS($F$45:$F$108,$J$45:$J$108,"="&amp;AQ$145,$B$45:$B$108,"="&amp;$B160),"")</f>
        <v/>
      </c>
      <c r="AR160" s="178" t="str">
        <f>IF('3f WHD'!AY$13&lt;&gt;"",SUMIFS($F$45:$F$108,$K$45:$K$108,"="&amp;AR$145,$B$45:$B$108,"="&amp;$B160)+SUMIFS($F$45:$F$108,$J$45:$J$108,"="&amp;AR$145,$B$45:$B$108,"="&amp;$B160),"")</f>
        <v/>
      </c>
      <c r="AS160" s="178" t="str">
        <f>IF('3f WHD'!AZ$13&lt;&gt;"",SUMIFS($F$45:$F$108,$K$45:$K$108,"="&amp;AS$145,$B$45:$B$108,"="&amp;$B160)+SUMIFS($F$45:$F$108,$J$45:$J$108,"="&amp;AS$145,$B$45:$B$108,"="&amp;$B160),"")</f>
        <v/>
      </c>
      <c r="AT160" s="178" t="str">
        <f>IF('3f WHD'!BA$13&lt;&gt;"",SUMIFS($F$45:$F$108,$K$45:$K$108,"="&amp;AT$145,$B$45:$B$108,"="&amp;$B160)+SUMIFS($F$45:$F$108,$J$45:$J$108,"="&amp;AT$145,$B$45:$B$108,"="&amp;$B160),"")</f>
        <v/>
      </c>
      <c r="AU160" s="178" t="str">
        <f>IF('3f WHD'!BB$13&lt;&gt;"",SUMIFS($F$45:$F$108,$K$45:$K$108,"="&amp;AU$145,$B$45:$B$108,"="&amp;$B160)+SUMIFS($F$45:$F$108,$J$45:$J$108,"="&amp;AU$145,$B$45:$B$108,"="&amp;$B160),"")</f>
        <v/>
      </c>
      <c r="AV160" s="178" t="str">
        <f>IF('3f WHD'!BC$13&lt;&gt;"",SUMIFS($F$45:$F$108,$K$45:$K$108,"="&amp;AV$145,$B$45:$B$108,"="&amp;$B160)+SUMIFS($F$45:$F$108,$J$45:$J$108,"="&amp;AV$145,$B$45:$B$108,"="&amp;$B160),"")</f>
        <v/>
      </c>
      <c r="AW160" s="178" t="str">
        <f>IF('3f WHD'!BD$13&lt;&gt;"",SUMIFS($F$45:$F$108,$K$45:$K$108,"="&amp;AW$145,$B$45:$B$108,"="&amp;$B160)+SUMIFS($F$45:$F$108,$J$45:$J$108,"="&amp;AW$145,$B$45:$B$108,"="&amp;$B160),"")</f>
        <v/>
      </c>
    </row>
    <row r="161" spans="1:49">
      <c r="B161" s="156">
        <v>21</v>
      </c>
      <c r="C161" s="156"/>
      <c r="D161" s="178">
        <f>IF('3f WHD'!K$13&lt;&gt;"",SUMIFS($F$45:$F$108,$K$45:$K$108,"="&amp;D$145,$B$45:$B$108,"="&amp;$B161)+SUMIFS($F$45:$F$108,$J$45:$J$108,"="&amp;D$145,$B$45:$B$108,"="&amp;$B161),"")</f>
        <v>0</v>
      </c>
      <c r="E161" s="178">
        <f>IF('3f WHD'!L$13&lt;&gt;"",SUMIFS($F$45:$F$108,$K$45:$K$108,"="&amp;E$145,$B$45:$B$108,"="&amp;$B161)+SUMIFS($F$45:$F$108,$J$45:$J$108,"="&amp;E$145,$B$45:$B$108,"="&amp;$B161),"")</f>
        <v>0</v>
      </c>
      <c r="F161" s="178">
        <f>IF('3f WHD'!M$13&lt;&gt;"",SUMIFS($F$45:$F$108,$K$45:$K$108,"="&amp;F$145,$B$45:$B$108,"="&amp;$B161)+SUMIFS($F$45:$F$108,$J$45:$J$108,"="&amp;F$145,$B$45:$B$108,"="&amp;$B161),"")</f>
        <v>0</v>
      </c>
      <c r="G161" s="178">
        <f>IF('3f WHD'!N$13&lt;&gt;"",SUMIFS($F$45:$F$108,$K$45:$K$108,"="&amp;G$145,$B$45:$B$108,"="&amp;$B161)+SUMIFS($F$45:$F$108,$J$45:$J$108,"="&amp;G$145,$B$45:$B$108,"="&amp;$B161),"")</f>
        <v>0</v>
      </c>
      <c r="H161" s="178">
        <f>IF('3f WHD'!O$13&lt;&gt;"",SUMIFS($F$45:$F$108,$K$45:$K$108,"="&amp;H$145,$B$45:$B$108,"="&amp;$B161)+SUMIFS($F$45:$F$108,$J$45:$J$108,"="&amp;H$145,$B$45:$B$108,"="&amp;$B161),"")</f>
        <v>0</v>
      </c>
      <c r="I161" s="164"/>
      <c r="J161" s="178">
        <f>IF('3f WHD'!Q$13&lt;&gt;"",SUMIFS($F$45:$F$108,$K$45:$K$108,"="&amp;J$145,$B$45:$B$108,"="&amp;$B161)+SUMIFS($F$45:$F$108,$J$45:$J$108,"="&amp;J$145,$B$45:$B$108,"="&amp;$B161),"")</f>
        <v>0</v>
      </c>
      <c r="K161" s="178">
        <f>IF('3f WHD'!R$13&lt;&gt;"",SUMIFS($F$45:$F$108,$K$45:$K$108,"="&amp;K$145,$B$45:$B$108,"="&amp;$B161)+SUMIFS($F$45:$F$108,$J$45:$J$108,"="&amp;K$145,$B$45:$B$108,"="&amp;$B161),"")</f>
        <v>0</v>
      </c>
      <c r="L161" s="178">
        <f>IF('3f WHD'!S$13&lt;&gt;"",SUMIFS($F$45:$F$108,$K$45:$K$108,"="&amp;L$145,$B$45:$B$108,"="&amp;$B161)+SUMIFS($F$45:$F$108,$J$45:$J$108,"="&amp;L$145,$B$45:$B$108,"="&amp;$B161),"")</f>
        <v>0</v>
      </c>
      <c r="M161" s="178">
        <f>IF('3f WHD'!T$13&lt;&gt;"",SUMIFS($F$45:$F$108,$K$45:$K$108,"="&amp;M$145,$B$45:$B$108,"="&amp;$B161)+SUMIFS($F$45:$F$108,$J$45:$J$108,"="&amp;M$145,$B$45:$B$108,"="&amp;$B161),"")</f>
        <v>0</v>
      </c>
      <c r="N161" s="178">
        <f>IF('3f WHD'!U$13&lt;&gt;"",SUMIFS($F$45:$F$108,$K$45:$K$108,"="&amp;N$145,$B$45:$B$108,"="&amp;$B161)+SUMIFS($F$45:$F$108,$J$45:$J$108,"="&amp;N$145,$B$45:$B$108,"="&amp;$B161),"")</f>
        <v>0</v>
      </c>
      <c r="O161" s="178">
        <f>IF('3f WHD'!V$13&lt;&gt;"",SUMIFS($F$45:$F$108,$K$45:$K$108,"="&amp;O$145,$B$45:$B$108,"="&amp;$B161)+SUMIFS($F$45:$F$108,$J$45:$J$108,"="&amp;O$145,$B$45:$B$108,"="&amp;$B161),"")</f>
        <v>0</v>
      </c>
      <c r="P161" s="178">
        <f>IF('3f WHD'!W$13&lt;&gt;"",SUMIFS($F$45:$F$108,$K$45:$K$108,"="&amp;P$145,$B$45:$B$108,"="&amp;$B161)+SUMIFS($F$45:$F$108,$J$45:$J$108,"="&amp;P$145,$B$45:$B$108,"="&amp;$B161),"")</f>
        <v>0</v>
      </c>
      <c r="Q161" s="178">
        <f>IF('3f WHD'!X$13&lt;&gt;"",SUMIFS($F$45:$F$108,$K$45:$K$108,"="&amp;Q$145,$B$45:$B$108,"="&amp;$B161)+SUMIFS($F$45:$F$108,$J$45:$J$108,"="&amp;Q$145,$B$45:$B$108,"="&amp;$B161),"")</f>
        <v>0</v>
      </c>
      <c r="R161" s="164"/>
      <c r="S161" s="178">
        <f>IF('3f WHD'!Z$13&lt;&gt;"",SUMIFS($F$45:$F$108,$K$45:$K$108,"="&amp;S$145,$B$45:$B$108,"="&amp;$B161)+SUMIFS($F$45:$F$108,$J$45:$J$108,"="&amp;S$145,$B$45:$B$108,"="&amp;$B161),"")</f>
        <v>0</v>
      </c>
      <c r="T161" s="178">
        <f>IF('3f WHD'!AA$13&lt;&gt;"",SUMIFS($F$45:$F$108,$K$45:$K$108,"="&amp;T$145,$B$45:$B$108,"="&amp;$B161)+SUMIFS($F$45:$F$108,$J$45:$J$108,"="&amp;T$145,$B$45:$B$108,"="&amp;$B161),"")</f>
        <v>0</v>
      </c>
      <c r="U161" s="178" t="str">
        <f>IF('3f WHD'!AB$13&lt;&gt;"",SUMIFS($F$45:$F$108,$K$45:$K$108,"="&amp;U$145,$B$45:$B$108,"="&amp;$B161)+SUMIFS($F$45:$F$108,$J$45:$J$108,"="&amp;U$145,$B$45:$B$108,"="&amp;$B161),"")</f>
        <v/>
      </c>
      <c r="V161" s="178" t="str">
        <f>IF('3f WHD'!AC$13&lt;&gt;"",SUMIFS($F$45:$F$108,$K$45:$K$108,"="&amp;V$145,$B$45:$B$108,"="&amp;$B161)+SUMIFS($F$45:$F$108,$J$45:$J$108,"="&amp;V$145,$B$45:$B$108,"="&amp;$B161),"")</f>
        <v/>
      </c>
      <c r="W161" s="178" t="str">
        <f>IF('3f WHD'!AD$13&lt;&gt;"",SUMIFS($F$45:$F$108,$K$45:$K$108,"="&amp;W$145,$B$45:$B$108,"="&amp;$B161)+SUMIFS($F$45:$F$108,$J$45:$J$108,"="&amp;W$145,$B$45:$B$108,"="&amp;$B161),"")</f>
        <v/>
      </c>
      <c r="X161" s="178" t="str">
        <f>IF('3f WHD'!AE$13&lt;&gt;"",SUMIFS($F$45:$F$108,$K$45:$K$108,"="&amp;X$145,$B$45:$B$108,"="&amp;$B161)+SUMIFS($F$45:$F$108,$J$45:$J$108,"="&amp;X$145,$B$45:$B$108,"="&amp;$B161),"")</f>
        <v/>
      </c>
      <c r="Y161" s="178" t="str">
        <f>IF('3f WHD'!AF$13&lt;&gt;"",SUMIFS($F$45:$F$108,$K$45:$K$108,"="&amp;Y$145,$B$45:$B$108,"="&amp;$B161)+SUMIFS($F$45:$F$108,$J$45:$J$108,"="&amp;Y$145,$B$45:$B$108,"="&amp;$B161),"")</f>
        <v/>
      </c>
      <c r="Z161" s="178" t="str">
        <f>IF('3f WHD'!AG$13&lt;&gt;"",SUMIFS($F$45:$F$108,$K$45:$K$108,"="&amp;Z$145,$B$45:$B$108,"="&amp;$B161)+SUMIFS($F$45:$F$108,$J$45:$J$108,"="&amp;Z$145,$B$45:$B$108,"="&amp;$B161),"")</f>
        <v/>
      </c>
      <c r="AA161" s="178" t="str">
        <f>IF('3f WHD'!AH$13&lt;&gt;"",SUMIFS($F$45:$F$108,$K$45:$K$108,"="&amp;AA$145,$B$45:$B$108,"="&amp;$B161)+SUMIFS($F$45:$F$108,$J$45:$J$108,"="&amp;AA$145,$B$45:$B$108,"="&amp;$B161),"")</f>
        <v/>
      </c>
      <c r="AB161" s="178" t="str">
        <f>IF('3f WHD'!AI$13&lt;&gt;"",SUMIFS($F$45:$F$108,$K$45:$K$108,"="&amp;AB$145,$B$45:$B$108,"="&amp;$B161)+SUMIFS($F$45:$F$108,$J$45:$J$108,"="&amp;AB$145,$B$45:$B$108,"="&amp;$B161),"")</f>
        <v/>
      </c>
      <c r="AC161" s="178" t="str">
        <f>IF('3f WHD'!AJ$13&lt;&gt;"",SUMIFS($F$45:$F$108,$K$45:$K$108,"="&amp;AC$145,$B$45:$B$108,"="&amp;$B161)+SUMIFS($F$45:$F$108,$J$45:$J$108,"="&amp;AC$145,$B$45:$B$108,"="&amp;$B161),"")</f>
        <v/>
      </c>
      <c r="AD161" s="178" t="str">
        <f>IF('3f WHD'!AK$13&lt;&gt;"",SUMIFS($F$45:$F$108,$K$45:$K$108,"="&amp;AD$145,$B$45:$B$108,"="&amp;$B161)+SUMIFS($F$45:$F$108,$J$45:$J$108,"="&amp;AD$145,$B$45:$B$108,"="&amp;$B161),"")</f>
        <v/>
      </c>
      <c r="AE161" s="178" t="str">
        <f>IF('3f WHD'!AL$13&lt;&gt;"",SUMIFS($F$45:$F$108,$K$45:$K$108,"="&amp;AE$145,$B$45:$B$108,"="&amp;$B161)+SUMIFS($F$45:$F$108,$J$45:$J$108,"="&amp;AE$145,$B$45:$B$108,"="&amp;$B161),"")</f>
        <v/>
      </c>
      <c r="AF161" s="178" t="str">
        <f>IF('3f WHD'!AM$13&lt;&gt;"",SUMIFS($F$45:$F$108,$K$45:$K$108,"="&amp;AF$145,$B$45:$B$108,"="&amp;$B161)+SUMIFS($F$45:$F$108,$J$45:$J$108,"="&amp;AF$145,$B$45:$B$108,"="&amp;$B161),"")</f>
        <v/>
      </c>
      <c r="AG161" s="178" t="str">
        <f>IF('3f WHD'!AN$13&lt;&gt;"",SUMIFS($F$45:$F$108,$K$45:$K$108,"="&amp;AG$145,$B$45:$B$108,"="&amp;$B161)+SUMIFS($F$45:$F$108,$J$45:$J$108,"="&amp;AG$145,$B$45:$B$108,"="&amp;$B161),"")</f>
        <v/>
      </c>
      <c r="AH161" s="178" t="str">
        <f>IF('3f WHD'!AO$13&lt;&gt;"",SUMIFS($F$45:$F$108,$K$45:$K$108,"="&amp;AH$145,$B$45:$B$108,"="&amp;$B161)+SUMIFS($F$45:$F$108,$J$45:$J$108,"="&amp;AH$145,$B$45:$B$108,"="&amp;$B161),"")</f>
        <v/>
      </c>
      <c r="AI161" s="178" t="str">
        <f>IF('3f WHD'!AP$13&lt;&gt;"",SUMIFS($F$45:$F$108,$K$45:$K$108,"="&amp;AI$145,$B$45:$B$108,"="&amp;$B161)+SUMIFS($F$45:$F$108,$J$45:$J$108,"="&amp;AI$145,$B$45:$B$108,"="&amp;$B161),"")</f>
        <v/>
      </c>
      <c r="AJ161" s="178" t="str">
        <f>IF('3f WHD'!AQ$13&lt;&gt;"",SUMIFS($F$45:$F$108,$K$45:$K$108,"="&amp;AJ$145,$B$45:$B$108,"="&amp;$B161)+SUMIFS($F$45:$F$108,$J$45:$J$108,"="&amp;AJ$145,$B$45:$B$108,"="&amp;$B161),"")</f>
        <v/>
      </c>
      <c r="AK161" s="178" t="str">
        <f>IF('3f WHD'!AR$13&lt;&gt;"",SUMIFS($F$45:$F$108,$K$45:$K$108,"="&amp;AK$145,$B$45:$B$108,"="&amp;$B161)+SUMIFS($F$45:$F$108,$J$45:$J$108,"="&amp;AK$145,$B$45:$B$108,"="&amp;$B161),"")</f>
        <v/>
      </c>
      <c r="AL161" s="178" t="str">
        <f>IF('3f WHD'!AS$13&lt;&gt;"",SUMIFS($F$45:$F$108,$K$45:$K$108,"="&amp;AL$145,$B$45:$B$108,"="&amp;$B161)+SUMIFS($F$45:$F$108,$J$45:$J$108,"="&amp;AL$145,$B$45:$B$108,"="&amp;$B161),"")</f>
        <v/>
      </c>
      <c r="AM161" s="178" t="str">
        <f>IF('3f WHD'!AT$13&lt;&gt;"",SUMIFS($F$45:$F$108,$K$45:$K$108,"="&amp;AM$145,$B$45:$B$108,"="&amp;$B161)+SUMIFS($F$45:$F$108,$J$45:$J$108,"="&amp;AM$145,$B$45:$B$108,"="&amp;$B161),"")</f>
        <v/>
      </c>
      <c r="AN161" s="178" t="str">
        <f>IF('3f WHD'!AU$13&lt;&gt;"",SUMIFS($F$45:$F$108,$K$45:$K$108,"="&amp;AN$145,$B$45:$B$108,"="&amp;$B161)+SUMIFS($F$45:$F$108,$J$45:$J$108,"="&amp;AN$145,$B$45:$B$108,"="&amp;$B161),"")</f>
        <v/>
      </c>
      <c r="AO161" s="178" t="str">
        <f>IF('3f WHD'!AV$13&lt;&gt;"",SUMIFS($F$45:$F$108,$K$45:$K$108,"="&amp;AO$145,$B$45:$B$108,"="&amp;$B161)+SUMIFS($F$45:$F$108,$J$45:$J$108,"="&amp;AO$145,$B$45:$B$108,"="&amp;$B161),"")</f>
        <v/>
      </c>
      <c r="AP161" s="178" t="str">
        <f>IF('3f WHD'!AW$13&lt;&gt;"",SUMIFS($F$45:$F$108,$K$45:$K$108,"="&amp;AP$145,$B$45:$B$108,"="&amp;$B161)+SUMIFS($F$45:$F$108,$J$45:$J$108,"="&amp;AP$145,$B$45:$B$108,"="&amp;$B161),"")</f>
        <v/>
      </c>
      <c r="AQ161" s="178" t="str">
        <f>IF('3f WHD'!AX$13&lt;&gt;"",SUMIFS($F$45:$F$108,$K$45:$K$108,"="&amp;AQ$145,$B$45:$B$108,"="&amp;$B161)+SUMIFS($F$45:$F$108,$J$45:$J$108,"="&amp;AQ$145,$B$45:$B$108,"="&amp;$B161),"")</f>
        <v/>
      </c>
      <c r="AR161" s="178" t="str">
        <f>IF('3f WHD'!AY$13&lt;&gt;"",SUMIFS($F$45:$F$108,$K$45:$K$108,"="&amp;AR$145,$B$45:$B$108,"="&amp;$B161)+SUMIFS($F$45:$F$108,$J$45:$J$108,"="&amp;AR$145,$B$45:$B$108,"="&amp;$B161),"")</f>
        <v/>
      </c>
      <c r="AS161" s="178" t="str">
        <f>IF('3f WHD'!AZ$13&lt;&gt;"",SUMIFS($F$45:$F$108,$K$45:$K$108,"="&amp;AS$145,$B$45:$B$108,"="&amp;$B161)+SUMIFS($F$45:$F$108,$J$45:$J$108,"="&amp;AS$145,$B$45:$B$108,"="&amp;$B161),"")</f>
        <v/>
      </c>
      <c r="AT161" s="178" t="str">
        <f>IF('3f WHD'!BA$13&lt;&gt;"",SUMIFS($F$45:$F$108,$K$45:$K$108,"="&amp;AT$145,$B$45:$B$108,"="&amp;$B161)+SUMIFS($F$45:$F$108,$J$45:$J$108,"="&amp;AT$145,$B$45:$B$108,"="&amp;$B161),"")</f>
        <v/>
      </c>
      <c r="AU161" s="178" t="str">
        <f>IF('3f WHD'!BB$13&lt;&gt;"",SUMIFS($F$45:$F$108,$K$45:$K$108,"="&amp;AU$145,$B$45:$B$108,"="&amp;$B161)+SUMIFS($F$45:$F$108,$J$45:$J$108,"="&amp;AU$145,$B$45:$B$108,"="&amp;$B161),"")</f>
        <v/>
      </c>
      <c r="AV161" s="178" t="str">
        <f>IF('3f WHD'!BC$13&lt;&gt;"",SUMIFS($F$45:$F$108,$K$45:$K$108,"="&amp;AV$145,$B$45:$B$108,"="&amp;$B161)+SUMIFS($F$45:$F$108,$J$45:$J$108,"="&amp;AV$145,$B$45:$B$108,"="&amp;$B161),"")</f>
        <v/>
      </c>
      <c r="AW161" s="178" t="str">
        <f>IF('3f WHD'!BD$13&lt;&gt;"",SUMIFS($F$45:$F$108,$K$45:$K$108,"="&amp;AW$145,$B$45:$B$108,"="&amp;$B161)+SUMIFS($F$45:$F$108,$J$45:$J$108,"="&amp;AW$145,$B$45:$B$108,"="&amp;$B161),"")</f>
        <v/>
      </c>
    </row>
    <row r="162" spans="1:49"/>
    <row r="163" spans="1:49"/>
    <row r="164" spans="1:49" s="87" customFormat="1" ht="18" customHeight="1">
      <c r="A164" s="185"/>
      <c r="B164" s="186" t="s">
        <v>442</v>
      </c>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c r="AS164" s="185"/>
      <c r="AT164" s="185"/>
      <c r="AU164" s="185"/>
      <c r="AV164" s="185"/>
      <c r="AW164" s="185"/>
    </row>
    <row r="165" spans="1:49" s="87" customFormat="1" ht="15" customHeight="1">
      <c r="A165" s="157"/>
      <c r="B165" s="158" t="s">
        <v>443</v>
      </c>
      <c r="C165" s="159"/>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c r="AH165" s="157"/>
      <c r="AI165" s="157"/>
      <c r="AJ165" s="157"/>
      <c r="AK165" s="157"/>
      <c r="AL165" s="157"/>
      <c r="AM165" s="157"/>
      <c r="AN165" s="157"/>
      <c r="AO165" s="157"/>
      <c r="AP165" s="157"/>
      <c r="AQ165" s="157"/>
      <c r="AR165" s="157"/>
      <c r="AS165" s="157"/>
      <c r="AT165" s="157"/>
      <c r="AU165" s="157"/>
      <c r="AV165" s="157"/>
      <c r="AW165" s="157"/>
    </row>
    <row r="166" spans="1:49" s="87" customFormat="1" ht="18" customHeight="1">
      <c r="B166" s="187"/>
    </row>
    <row r="167" spans="1:49"/>
    <row r="168" spans="1:49" ht="27">
      <c r="B168" s="153"/>
      <c r="C168" s="153" t="s">
        <v>440</v>
      </c>
      <c r="D168" s="33" t="s">
        <v>98</v>
      </c>
      <c r="E168" s="33" t="s">
        <v>99</v>
      </c>
      <c r="F168" s="34" t="s">
        <v>100</v>
      </c>
      <c r="G168" s="33" t="s">
        <v>101</v>
      </c>
      <c r="H168" s="33" t="s">
        <v>102</v>
      </c>
      <c r="I168" s="155"/>
      <c r="J168" s="33" t="s">
        <v>103</v>
      </c>
      <c r="K168" s="29" t="s">
        <v>104</v>
      </c>
      <c r="L168" s="29" t="s">
        <v>105</v>
      </c>
      <c r="M168" s="35" t="s">
        <v>106</v>
      </c>
      <c r="N168" s="29" t="s">
        <v>107</v>
      </c>
      <c r="O168" s="29" t="s">
        <v>108</v>
      </c>
      <c r="P168" s="29" t="s">
        <v>109</v>
      </c>
      <c r="Q168" s="29" t="s">
        <v>110</v>
      </c>
      <c r="R168" s="155"/>
      <c r="S168" s="29" t="s">
        <v>111</v>
      </c>
      <c r="T168" s="29" t="s">
        <v>112</v>
      </c>
      <c r="U168" s="266" t="s">
        <v>113</v>
      </c>
      <c r="V168" s="266" t="s">
        <v>113</v>
      </c>
      <c r="W168" s="267" t="s">
        <v>114</v>
      </c>
      <c r="X168" s="265" t="s">
        <v>114</v>
      </c>
      <c r="Y168" s="265" t="s">
        <v>115</v>
      </c>
      <c r="Z168" s="265" t="s">
        <v>115</v>
      </c>
      <c r="AA168" s="265" t="s">
        <v>116</v>
      </c>
      <c r="AB168" s="265" t="s">
        <v>116</v>
      </c>
      <c r="AC168" s="265" t="s">
        <v>117</v>
      </c>
      <c r="AD168" s="265" t="s">
        <v>117</v>
      </c>
      <c r="AE168" s="265" t="s">
        <v>118</v>
      </c>
      <c r="AF168" s="265" t="s">
        <v>118</v>
      </c>
      <c r="AG168" s="265" t="s">
        <v>119</v>
      </c>
      <c r="AH168" s="265" t="s">
        <v>119</v>
      </c>
      <c r="AI168" s="265" t="s">
        <v>120</v>
      </c>
      <c r="AJ168" s="265" t="s">
        <v>120</v>
      </c>
      <c r="AK168" s="265" t="s">
        <v>121</v>
      </c>
      <c r="AL168" s="265" t="s">
        <v>121</v>
      </c>
      <c r="AM168" s="265" t="s">
        <v>122</v>
      </c>
      <c r="AN168" s="265" t="s">
        <v>122</v>
      </c>
      <c r="AO168" s="265" t="s">
        <v>123</v>
      </c>
      <c r="AP168" s="265" t="s">
        <v>123</v>
      </c>
      <c r="AQ168" s="265" t="s">
        <v>124</v>
      </c>
      <c r="AR168" s="265" t="s">
        <v>124</v>
      </c>
      <c r="AS168" s="265" t="s">
        <v>125</v>
      </c>
      <c r="AT168" s="265" t="s">
        <v>125</v>
      </c>
      <c r="AU168" s="265" t="s">
        <v>126</v>
      </c>
      <c r="AV168" s="265" t="s">
        <v>126</v>
      </c>
      <c r="AW168" s="265" t="s">
        <v>127</v>
      </c>
    </row>
    <row r="169" spans="1:49" ht="23.5">
      <c r="B169" s="153"/>
      <c r="C169" s="153" t="s">
        <v>440</v>
      </c>
      <c r="D169" s="33" t="s">
        <v>98</v>
      </c>
      <c r="E169" s="33" t="s">
        <v>99</v>
      </c>
      <c r="F169" s="34" t="s">
        <v>100</v>
      </c>
      <c r="G169" s="33" t="s">
        <v>101</v>
      </c>
      <c r="H169" s="33" t="s">
        <v>102</v>
      </c>
      <c r="I169" s="155"/>
      <c r="J169" s="33" t="s">
        <v>103</v>
      </c>
      <c r="K169" s="29" t="s">
        <v>104</v>
      </c>
      <c r="L169" s="29" t="s">
        <v>105</v>
      </c>
      <c r="M169" s="35" t="s">
        <v>106</v>
      </c>
      <c r="N169" s="29" t="s">
        <v>107</v>
      </c>
      <c r="O169" s="29" t="s">
        <v>108</v>
      </c>
      <c r="P169" s="29" t="s">
        <v>109</v>
      </c>
      <c r="Q169" s="29" t="s">
        <v>110</v>
      </c>
      <c r="R169" s="155"/>
      <c r="S169" s="29" t="s">
        <v>128</v>
      </c>
      <c r="T169" s="29" t="s">
        <v>129</v>
      </c>
      <c r="U169" s="29" t="s">
        <v>130</v>
      </c>
      <c r="V169" s="29" t="s">
        <v>131</v>
      </c>
      <c r="W169" s="29" t="s">
        <v>132</v>
      </c>
      <c r="X169" s="29" t="s">
        <v>133</v>
      </c>
      <c r="Y169" s="29" t="s">
        <v>134</v>
      </c>
      <c r="Z169" s="29" t="s">
        <v>135</v>
      </c>
      <c r="AA169" s="29" t="s">
        <v>136</v>
      </c>
      <c r="AB169" s="29" t="s">
        <v>137</v>
      </c>
      <c r="AC169" s="29" t="s">
        <v>138</v>
      </c>
      <c r="AD169" s="29" t="s">
        <v>139</v>
      </c>
      <c r="AE169" s="29" t="s">
        <v>140</v>
      </c>
      <c r="AF169" s="29" t="s">
        <v>141</v>
      </c>
      <c r="AG169" s="29" t="s">
        <v>142</v>
      </c>
      <c r="AH169" s="29" t="s">
        <v>143</v>
      </c>
      <c r="AI169" s="29" t="s">
        <v>144</v>
      </c>
      <c r="AJ169" s="29" t="s">
        <v>145</v>
      </c>
      <c r="AK169" s="29" t="s">
        <v>146</v>
      </c>
      <c r="AL169" s="29" t="s">
        <v>147</v>
      </c>
      <c r="AM169" s="29" t="s">
        <v>148</v>
      </c>
      <c r="AN169" s="29" t="s">
        <v>149</v>
      </c>
      <c r="AO169" s="29" t="s">
        <v>150</v>
      </c>
      <c r="AP169" s="29" t="s">
        <v>151</v>
      </c>
      <c r="AQ169" s="29" t="s">
        <v>152</v>
      </c>
      <c r="AR169" s="29" t="s">
        <v>153</v>
      </c>
      <c r="AS169" s="29" t="s">
        <v>154</v>
      </c>
      <c r="AT169" s="29" t="s">
        <v>155</v>
      </c>
      <c r="AU169" s="29" t="s">
        <v>156</v>
      </c>
      <c r="AV169" s="29" t="s">
        <v>157</v>
      </c>
      <c r="AW169" s="29" t="s">
        <v>158</v>
      </c>
    </row>
    <row r="170" spans="1:49" ht="69.5">
      <c r="B170" s="153" t="s">
        <v>444</v>
      </c>
      <c r="C170" s="179" t="s">
        <v>445</v>
      </c>
      <c r="D170" s="180">
        <v>7</v>
      </c>
      <c r="E170" s="180">
        <v>8</v>
      </c>
      <c r="F170" s="181">
        <v>8</v>
      </c>
      <c r="G170" s="180">
        <v>9</v>
      </c>
      <c r="H170" s="180">
        <v>9</v>
      </c>
      <c r="I170" s="155"/>
      <c r="J170" s="180">
        <v>9</v>
      </c>
      <c r="K170" s="182">
        <v>10</v>
      </c>
      <c r="L170" s="182">
        <v>10</v>
      </c>
      <c r="M170" s="183">
        <v>11</v>
      </c>
      <c r="N170" s="182">
        <v>11</v>
      </c>
      <c r="O170" s="182">
        <v>12</v>
      </c>
      <c r="P170" s="182">
        <v>12</v>
      </c>
      <c r="Q170" s="182">
        <v>13</v>
      </c>
      <c r="R170" s="155"/>
      <c r="S170" s="182">
        <v>13</v>
      </c>
      <c r="T170" s="182">
        <v>14</v>
      </c>
      <c r="U170" s="182">
        <v>14</v>
      </c>
      <c r="V170" s="180">
        <v>14</v>
      </c>
      <c r="W170" s="180">
        <v>15</v>
      </c>
      <c r="X170" s="180">
        <v>15</v>
      </c>
      <c r="Y170" s="180">
        <v>15</v>
      </c>
      <c r="Z170" s="180">
        <v>15</v>
      </c>
      <c r="AA170" s="180">
        <v>16</v>
      </c>
      <c r="AB170" s="180">
        <v>16</v>
      </c>
      <c r="AC170" s="180">
        <v>16</v>
      </c>
      <c r="AD170" s="180">
        <v>16</v>
      </c>
      <c r="AE170" s="180">
        <v>17</v>
      </c>
      <c r="AF170" s="180">
        <v>17</v>
      </c>
      <c r="AG170" s="180">
        <v>17</v>
      </c>
      <c r="AH170" s="180">
        <v>17</v>
      </c>
      <c r="AI170" s="180">
        <v>18</v>
      </c>
      <c r="AJ170" s="180">
        <v>18</v>
      </c>
      <c r="AK170" s="180">
        <v>18</v>
      </c>
      <c r="AL170" s="180">
        <v>18</v>
      </c>
      <c r="AM170" s="180">
        <v>19</v>
      </c>
      <c r="AN170" s="180">
        <v>19</v>
      </c>
      <c r="AO170" s="180">
        <v>19</v>
      </c>
      <c r="AP170" s="180">
        <v>19</v>
      </c>
      <c r="AQ170" s="180">
        <v>20</v>
      </c>
      <c r="AR170" s="180">
        <v>20</v>
      </c>
      <c r="AS170" s="180">
        <v>20</v>
      </c>
      <c r="AT170" s="180">
        <v>20</v>
      </c>
      <c r="AU170" s="180">
        <v>21</v>
      </c>
      <c r="AV170" s="180">
        <v>21</v>
      </c>
      <c r="AW170" s="180">
        <v>21</v>
      </c>
    </row>
    <row r="171" spans="1:49">
      <c r="B171" s="176">
        <v>6</v>
      </c>
      <c r="C171" s="176"/>
      <c r="D171" s="192">
        <f>IF(D146="","",IF(D146&lt;&gt;0,SUMIF($B$117:$B$132,D$170,$E$117:$E$132)/SUMIF($B$117:$B$132,$B171,$E$117:$E$132),""))</f>
        <v>1.012</v>
      </c>
      <c r="E171" s="192">
        <f t="shared" ref="E171:H171" si="7">IF(E146="","",IF(E146&lt;&gt;0,SUMIF($B$117:$B$132,E$170,$E$117:$E$132)/SUMIF($B$117:$B$132,$B171,$E$117:$E$132),""))</f>
        <v>1.0372999999999999</v>
      </c>
      <c r="F171" s="192" t="str">
        <f t="shared" si="7"/>
        <v/>
      </c>
      <c r="G171" s="192" t="str">
        <f t="shared" si="7"/>
        <v/>
      </c>
      <c r="H171" s="192" t="str">
        <f t="shared" si="7"/>
        <v/>
      </c>
      <c r="I171" s="184"/>
      <c r="J171" s="192" t="str">
        <f>IF(J146="","",IF(J146&lt;&gt;0,SUMIF($B$117:$B$132,J$170,$E$117:$E$132)/SUMIF($B$117:$B$132,$B171,$E$117:$E$132),""))</f>
        <v/>
      </c>
      <c r="K171" s="192" t="str">
        <f t="shared" ref="K171:Q171" si="8">IF(K146="","",IF(K146&lt;&gt;0,SUMIF($B$117:$B$132,K$170,$E$117:$E$132)/SUMIF($B$117:$B$132,$B171,$E$117:$E$132),""))</f>
        <v/>
      </c>
      <c r="L171" s="192" t="str">
        <f t="shared" si="8"/>
        <v/>
      </c>
      <c r="M171" s="192" t="str">
        <f t="shared" si="8"/>
        <v/>
      </c>
      <c r="N171" s="192" t="str">
        <f t="shared" si="8"/>
        <v/>
      </c>
      <c r="O171" s="192" t="str">
        <f t="shared" si="8"/>
        <v/>
      </c>
      <c r="P171" s="192" t="str">
        <f t="shared" si="8"/>
        <v/>
      </c>
      <c r="Q171" s="192" t="str">
        <f t="shared" si="8"/>
        <v/>
      </c>
      <c r="R171" s="184"/>
      <c r="S171" s="192" t="str">
        <f>IF(S146="","",IF(S146&lt;&gt;0,SUMIF($B$117:$B$132,S$170,$E$117:$E$132)/SUMIF($B$117:$B$132,$B171,$E$117:$E$132),""))</f>
        <v/>
      </c>
      <c r="T171" s="192" t="str">
        <f t="shared" ref="T171:AW179" si="9">IF(T146="","",IF(T146&lt;&gt;0,SUMIF($B$117:$B$132,T$170,$E$117:$E$132)/SUMIF($B$117:$B$132,$B171,$E$117:$E$132),""))</f>
        <v/>
      </c>
      <c r="U171" s="192" t="str">
        <f t="shared" si="9"/>
        <v/>
      </c>
      <c r="V171" s="192" t="str">
        <f t="shared" si="9"/>
        <v/>
      </c>
      <c r="W171" s="192" t="str">
        <f t="shared" si="9"/>
        <v/>
      </c>
      <c r="X171" s="192" t="str">
        <f t="shared" si="9"/>
        <v/>
      </c>
      <c r="Y171" s="192" t="str">
        <f t="shared" si="9"/>
        <v/>
      </c>
      <c r="Z171" s="192" t="str">
        <f t="shared" si="9"/>
        <v/>
      </c>
      <c r="AA171" s="192" t="str">
        <f t="shared" si="9"/>
        <v/>
      </c>
      <c r="AB171" s="192" t="str">
        <f t="shared" si="9"/>
        <v/>
      </c>
      <c r="AC171" s="192" t="str">
        <f t="shared" si="9"/>
        <v/>
      </c>
      <c r="AD171" s="192" t="str">
        <f t="shared" si="9"/>
        <v/>
      </c>
      <c r="AE171" s="192" t="str">
        <f t="shared" si="9"/>
        <v/>
      </c>
      <c r="AF171" s="192" t="str">
        <f t="shared" si="9"/>
        <v/>
      </c>
      <c r="AG171" s="192" t="str">
        <f t="shared" si="9"/>
        <v/>
      </c>
      <c r="AH171" s="192" t="str">
        <f t="shared" si="9"/>
        <v/>
      </c>
      <c r="AI171" s="192" t="str">
        <f t="shared" si="9"/>
        <v/>
      </c>
      <c r="AJ171" s="192" t="str">
        <f t="shared" si="9"/>
        <v/>
      </c>
      <c r="AK171" s="192" t="str">
        <f t="shared" si="9"/>
        <v/>
      </c>
      <c r="AL171" s="192" t="str">
        <f t="shared" si="9"/>
        <v/>
      </c>
      <c r="AM171" s="192" t="str">
        <f t="shared" si="9"/>
        <v/>
      </c>
      <c r="AN171" s="192" t="str">
        <f t="shared" si="9"/>
        <v/>
      </c>
      <c r="AO171" s="192" t="str">
        <f t="shared" si="9"/>
        <v/>
      </c>
      <c r="AP171" s="192" t="str">
        <f t="shared" si="9"/>
        <v/>
      </c>
      <c r="AQ171" s="192" t="str">
        <f t="shared" si="9"/>
        <v/>
      </c>
      <c r="AR171" s="192" t="str">
        <f t="shared" si="9"/>
        <v/>
      </c>
      <c r="AS171" s="192" t="str">
        <f t="shared" si="9"/>
        <v/>
      </c>
      <c r="AT171" s="192" t="str">
        <f t="shared" si="9"/>
        <v/>
      </c>
      <c r="AU171" s="192" t="str">
        <f t="shared" si="9"/>
        <v/>
      </c>
      <c r="AV171" s="192" t="str">
        <f t="shared" si="9"/>
        <v/>
      </c>
      <c r="AW171" s="192" t="str">
        <f t="shared" si="9"/>
        <v/>
      </c>
    </row>
    <row r="172" spans="1:49">
      <c r="B172" s="176">
        <v>7</v>
      </c>
      <c r="C172" s="176"/>
      <c r="D172" s="192" t="str">
        <f t="shared" ref="D172:H186" si="10">IF(D147="","",IF(D147&lt;&gt;0,SUMIF($B$117:$B$132,D$170,$E$117:$E$132)/SUMIF($B$117:$B$132,$B172,$E$117:$E$132),""))</f>
        <v/>
      </c>
      <c r="E172" s="192">
        <f t="shared" si="10"/>
        <v>1.0249999999999999</v>
      </c>
      <c r="F172" s="192">
        <f t="shared" si="10"/>
        <v>1.0249999999999999</v>
      </c>
      <c r="G172" s="192">
        <f t="shared" si="10"/>
        <v>1.0670249999999999</v>
      </c>
      <c r="H172" s="192" t="str">
        <f t="shared" si="10"/>
        <v/>
      </c>
      <c r="I172" s="184"/>
      <c r="J172" s="192" t="str">
        <f t="shared" ref="J172:Q186" si="11">IF(J147="","",IF(J147&lt;&gt;0,SUMIF($B$117:$B$132,J$170,$E$117:$E$132)/SUMIF($B$117:$B$132,$B172,$E$117:$E$132),""))</f>
        <v/>
      </c>
      <c r="K172" s="192" t="str">
        <f t="shared" si="11"/>
        <v/>
      </c>
      <c r="L172" s="192" t="str">
        <f t="shared" si="11"/>
        <v/>
      </c>
      <c r="M172" s="192" t="str">
        <f t="shared" si="11"/>
        <v/>
      </c>
      <c r="N172" s="192" t="str">
        <f t="shared" si="11"/>
        <v/>
      </c>
      <c r="O172" s="192" t="str">
        <f t="shared" si="11"/>
        <v/>
      </c>
      <c r="P172" s="192" t="str">
        <f t="shared" si="11"/>
        <v/>
      </c>
      <c r="Q172" s="192" t="str">
        <f t="shared" si="11"/>
        <v/>
      </c>
      <c r="R172" s="184"/>
      <c r="S172" s="192" t="str">
        <f t="shared" ref="S172:AH186" si="12">IF(S147="","",IF(S147&lt;&gt;0,SUMIF($B$117:$B$132,S$170,$E$117:$E$132)/SUMIF($B$117:$B$132,$B172,$E$117:$E$132),""))</f>
        <v/>
      </c>
      <c r="T172" s="192" t="str">
        <f t="shared" si="12"/>
        <v/>
      </c>
      <c r="U172" s="192" t="str">
        <f t="shared" si="12"/>
        <v/>
      </c>
      <c r="V172" s="192" t="str">
        <f t="shared" si="12"/>
        <v/>
      </c>
      <c r="W172" s="192" t="str">
        <f t="shared" si="12"/>
        <v/>
      </c>
      <c r="X172" s="192" t="str">
        <f t="shared" si="12"/>
        <v/>
      </c>
      <c r="Y172" s="192" t="str">
        <f t="shared" si="12"/>
        <v/>
      </c>
      <c r="Z172" s="192" t="str">
        <f t="shared" si="12"/>
        <v/>
      </c>
      <c r="AA172" s="192" t="str">
        <f t="shared" si="12"/>
        <v/>
      </c>
      <c r="AB172" s="192" t="str">
        <f t="shared" si="12"/>
        <v/>
      </c>
      <c r="AC172" s="192" t="str">
        <f t="shared" si="12"/>
        <v/>
      </c>
      <c r="AD172" s="192" t="str">
        <f t="shared" si="12"/>
        <v/>
      </c>
      <c r="AE172" s="192" t="str">
        <f t="shared" si="12"/>
        <v/>
      </c>
      <c r="AF172" s="192" t="str">
        <f t="shared" si="12"/>
        <v/>
      </c>
      <c r="AG172" s="192" t="str">
        <f t="shared" si="12"/>
        <v/>
      </c>
      <c r="AH172" s="192" t="str">
        <f t="shared" si="12"/>
        <v/>
      </c>
      <c r="AI172" s="192" t="str">
        <f t="shared" si="9"/>
        <v/>
      </c>
      <c r="AJ172" s="192" t="str">
        <f t="shared" si="9"/>
        <v/>
      </c>
      <c r="AK172" s="192" t="str">
        <f t="shared" si="9"/>
        <v/>
      </c>
      <c r="AL172" s="192" t="str">
        <f t="shared" si="9"/>
        <v/>
      </c>
      <c r="AM172" s="192" t="str">
        <f t="shared" si="9"/>
        <v/>
      </c>
      <c r="AN172" s="192" t="str">
        <f t="shared" si="9"/>
        <v/>
      </c>
      <c r="AO172" s="192" t="str">
        <f t="shared" si="9"/>
        <v/>
      </c>
      <c r="AP172" s="192" t="str">
        <f t="shared" si="9"/>
        <v/>
      </c>
      <c r="AQ172" s="192" t="str">
        <f t="shared" si="9"/>
        <v/>
      </c>
      <c r="AR172" s="192" t="str">
        <f t="shared" si="9"/>
        <v/>
      </c>
      <c r="AS172" s="192" t="str">
        <f t="shared" si="9"/>
        <v/>
      </c>
      <c r="AT172" s="192" t="str">
        <f t="shared" si="9"/>
        <v/>
      </c>
      <c r="AU172" s="192" t="str">
        <f t="shared" si="9"/>
        <v/>
      </c>
      <c r="AV172" s="192" t="str">
        <f t="shared" si="9"/>
        <v/>
      </c>
      <c r="AW172" s="192" t="str">
        <f t="shared" si="9"/>
        <v/>
      </c>
    </row>
    <row r="173" spans="1:49">
      <c r="B173" s="176">
        <v>8</v>
      </c>
      <c r="C173" s="176"/>
      <c r="D173" s="192" t="str">
        <f t="shared" si="10"/>
        <v/>
      </c>
      <c r="E173" s="192" t="str">
        <f t="shared" si="10"/>
        <v/>
      </c>
      <c r="F173" s="192" t="str">
        <f t="shared" si="10"/>
        <v/>
      </c>
      <c r="G173" s="192">
        <f t="shared" si="10"/>
        <v>1.0409999999999999</v>
      </c>
      <c r="H173" s="192">
        <f t="shared" si="10"/>
        <v>1.0409999999999999</v>
      </c>
      <c r="I173" s="184"/>
      <c r="J173" s="192">
        <f t="shared" si="11"/>
        <v>1.0409999999999999</v>
      </c>
      <c r="K173" s="192">
        <f t="shared" si="11"/>
        <v>1.0691069999999998</v>
      </c>
      <c r="L173" s="192" t="str">
        <f t="shared" si="11"/>
        <v/>
      </c>
      <c r="M173" s="192" t="str">
        <f t="shared" si="11"/>
        <v/>
      </c>
      <c r="N173" s="192" t="str">
        <f t="shared" si="11"/>
        <v/>
      </c>
      <c r="O173" s="192" t="str">
        <f t="shared" si="11"/>
        <v/>
      </c>
      <c r="P173" s="192" t="str">
        <f t="shared" si="11"/>
        <v/>
      </c>
      <c r="Q173" s="192" t="str">
        <f t="shared" si="11"/>
        <v/>
      </c>
      <c r="R173" s="184"/>
      <c r="S173" s="192" t="str">
        <f t="shared" si="12"/>
        <v/>
      </c>
      <c r="T173" s="192" t="str">
        <f t="shared" si="9"/>
        <v/>
      </c>
      <c r="U173" s="192" t="str">
        <f t="shared" si="9"/>
        <v/>
      </c>
      <c r="V173" s="192" t="str">
        <f t="shared" si="9"/>
        <v/>
      </c>
      <c r="W173" s="192" t="str">
        <f t="shared" si="9"/>
        <v/>
      </c>
      <c r="X173" s="192" t="str">
        <f t="shared" si="9"/>
        <v/>
      </c>
      <c r="Y173" s="192" t="str">
        <f t="shared" si="9"/>
        <v/>
      </c>
      <c r="Z173" s="192" t="str">
        <f t="shared" si="9"/>
        <v/>
      </c>
      <c r="AA173" s="192" t="str">
        <f t="shared" si="9"/>
        <v/>
      </c>
      <c r="AB173" s="192" t="str">
        <f t="shared" si="9"/>
        <v/>
      </c>
      <c r="AC173" s="192" t="str">
        <f t="shared" si="9"/>
        <v/>
      </c>
      <c r="AD173" s="192" t="str">
        <f t="shared" si="9"/>
        <v/>
      </c>
      <c r="AE173" s="192" t="str">
        <f t="shared" si="9"/>
        <v/>
      </c>
      <c r="AF173" s="192" t="str">
        <f t="shared" si="9"/>
        <v/>
      </c>
      <c r="AG173" s="192" t="str">
        <f t="shared" si="9"/>
        <v/>
      </c>
      <c r="AH173" s="192" t="str">
        <f t="shared" si="9"/>
        <v/>
      </c>
      <c r="AI173" s="192" t="str">
        <f t="shared" si="9"/>
        <v/>
      </c>
      <c r="AJ173" s="192" t="str">
        <f t="shared" si="9"/>
        <v/>
      </c>
      <c r="AK173" s="192" t="str">
        <f t="shared" si="9"/>
        <v/>
      </c>
      <c r="AL173" s="192" t="str">
        <f t="shared" si="9"/>
        <v/>
      </c>
      <c r="AM173" s="192" t="str">
        <f t="shared" si="9"/>
        <v/>
      </c>
      <c r="AN173" s="192" t="str">
        <f t="shared" si="9"/>
        <v/>
      </c>
      <c r="AO173" s="192" t="str">
        <f t="shared" si="9"/>
        <v/>
      </c>
      <c r="AP173" s="192" t="str">
        <f t="shared" si="9"/>
        <v/>
      </c>
      <c r="AQ173" s="192" t="str">
        <f t="shared" si="9"/>
        <v/>
      </c>
      <c r="AR173" s="192" t="str">
        <f t="shared" si="9"/>
        <v/>
      </c>
      <c r="AS173" s="192" t="str">
        <f t="shared" si="9"/>
        <v/>
      </c>
      <c r="AT173" s="192" t="str">
        <f t="shared" si="9"/>
        <v/>
      </c>
      <c r="AU173" s="192" t="str">
        <f t="shared" si="9"/>
        <v/>
      </c>
      <c r="AV173" s="192" t="str">
        <f t="shared" si="9"/>
        <v/>
      </c>
      <c r="AW173" s="192" t="str">
        <f t="shared" si="9"/>
        <v/>
      </c>
    </row>
    <row r="174" spans="1:49">
      <c r="B174" s="176">
        <v>9</v>
      </c>
      <c r="C174" s="176"/>
      <c r="D174" s="192" t="str">
        <f t="shared" si="10"/>
        <v/>
      </c>
      <c r="E174" s="192" t="str">
        <f t="shared" si="10"/>
        <v/>
      </c>
      <c r="F174" s="192" t="str">
        <f t="shared" si="10"/>
        <v/>
      </c>
      <c r="G174" s="192" t="str">
        <f t="shared" si="10"/>
        <v/>
      </c>
      <c r="H174" s="192" t="str">
        <f t="shared" si="10"/>
        <v/>
      </c>
      <c r="I174" s="184"/>
      <c r="J174" s="192" t="str">
        <f t="shared" si="11"/>
        <v/>
      </c>
      <c r="K174" s="192">
        <f t="shared" si="11"/>
        <v>1.0269999999999999</v>
      </c>
      <c r="L174" s="192">
        <f t="shared" si="11"/>
        <v>1.0269999999999999</v>
      </c>
      <c r="M174" s="192">
        <f t="shared" si="11"/>
        <v>1.0495939999999999</v>
      </c>
      <c r="N174" s="192" t="str">
        <f t="shared" si="11"/>
        <v/>
      </c>
      <c r="O174" s="192" t="str">
        <f t="shared" si="11"/>
        <v/>
      </c>
      <c r="P174" s="192" t="str">
        <f t="shared" si="11"/>
        <v/>
      </c>
      <c r="Q174" s="192" t="str">
        <f t="shared" si="11"/>
        <v/>
      </c>
      <c r="R174" s="184"/>
      <c r="S174" s="192" t="str">
        <f t="shared" si="12"/>
        <v/>
      </c>
      <c r="T174" s="192" t="str">
        <f t="shared" si="9"/>
        <v/>
      </c>
      <c r="U174" s="192" t="str">
        <f t="shared" si="9"/>
        <v/>
      </c>
      <c r="V174" s="192" t="str">
        <f t="shared" si="9"/>
        <v/>
      </c>
      <c r="W174" s="192" t="str">
        <f t="shared" si="9"/>
        <v/>
      </c>
      <c r="X174" s="192" t="str">
        <f t="shared" si="9"/>
        <v/>
      </c>
      <c r="Y174" s="192" t="str">
        <f t="shared" si="9"/>
        <v/>
      </c>
      <c r="Z174" s="192" t="str">
        <f t="shared" si="9"/>
        <v/>
      </c>
      <c r="AA174" s="192" t="str">
        <f t="shared" si="9"/>
        <v/>
      </c>
      <c r="AB174" s="192" t="str">
        <f t="shared" si="9"/>
        <v/>
      </c>
      <c r="AC174" s="192" t="str">
        <f t="shared" si="9"/>
        <v/>
      </c>
      <c r="AD174" s="192" t="str">
        <f t="shared" si="9"/>
        <v/>
      </c>
      <c r="AE174" s="192" t="str">
        <f t="shared" si="9"/>
        <v/>
      </c>
      <c r="AF174" s="192" t="str">
        <f t="shared" si="9"/>
        <v/>
      </c>
      <c r="AG174" s="192" t="str">
        <f t="shared" si="9"/>
        <v/>
      </c>
      <c r="AH174" s="192" t="str">
        <f t="shared" si="9"/>
        <v/>
      </c>
      <c r="AI174" s="192" t="str">
        <f t="shared" si="9"/>
        <v/>
      </c>
      <c r="AJ174" s="192" t="str">
        <f t="shared" si="9"/>
        <v/>
      </c>
      <c r="AK174" s="192" t="str">
        <f t="shared" si="9"/>
        <v/>
      </c>
      <c r="AL174" s="192" t="str">
        <f t="shared" si="9"/>
        <v/>
      </c>
      <c r="AM174" s="192" t="str">
        <f t="shared" si="9"/>
        <v/>
      </c>
      <c r="AN174" s="192" t="str">
        <f t="shared" si="9"/>
        <v/>
      </c>
      <c r="AO174" s="192" t="str">
        <f t="shared" si="9"/>
        <v/>
      </c>
      <c r="AP174" s="192" t="str">
        <f t="shared" si="9"/>
        <v/>
      </c>
      <c r="AQ174" s="192" t="str">
        <f t="shared" si="9"/>
        <v/>
      </c>
      <c r="AR174" s="192" t="str">
        <f t="shared" si="9"/>
        <v/>
      </c>
      <c r="AS174" s="192" t="str">
        <f t="shared" si="9"/>
        <v/>
      </c>
      <c r="AT174" s="192" t="str">
        <f t="shared" si="9"/>
        <v/>
      </c>
      <c r="AU174" s="192" t="str">
        <f t="shared" si="9"/>
        <v/>
      </c>
      <c r="AV174" s="192" t="str">
        <f t="shared" si="9"/>
        <v/>
      </c>
      <c r="AW174" s="192" t="str">
        <f t="shared" si="9"/>
        <v/>
      </c>
    </row>
    <row r="175" spans="1:49">
      <c r="B175" s="176">
        <v>10</v>
      </c>
      <c r="C175" s="176"/>
      <c r="D175" s="192" t="str">
        <f t="shared" si="10"/>
        <v/>
      </c>
      <c r="E175" s="192" t="str">
        <f t="shared" si="10"/>
        <v/>
      </c>
      <c r="F175" s="192" t="str">
        <f t="shared" si="10"/>
        <v/>
      </c>
      <c r="G175" s="192" t="str">
        <f t="shared" si="10"/>
        <v/>
      </c>
      <c r="H175" s="192" t="str">
        <f t="shared" si="10"/>
        <v/>
      </c>
      <c r="I175" s="184"/>
      <c r="J175" s="192" t="str">
        <f t="shared" si="11"/>
        <v/>
      </c>
      <c r="K175" s="192" t="str">
        <f t="shared" si="11"/>
        <v/>
      </c>
      <c r="L175" s="192" t="str">
        <f t="shared" si="11"/>
        <v/>
      </c>
      <c r="M175" s="192">
        <f t="shared" si="11"/>
        <v>1.022</v>
      </c>
      <c r="N175" s="192">
        <f t="shared" si="11"/>
        <v>1.022</v>
      </c>
      <c r="O175" s="192">
        <f t="shared" si="11"/>
        <v>1.0342640000000001</v>
      </c>
      <c r="P175" s="192" t="str">
        <f t="shared" si="11"/>
        <v/>
      </c>
      <c r="Q175" s="192" t="str">
        <f t="shared" si="11"/>
        <v/>
      </c>
      <c r="R175" s="184"/>
      <c r="S175" s="192" t="str">
        <f t="shared" si="12"/>
        <v/>
      </c>
      <c r="T175" s="192" t="str">
        <f t="shared" si="9"/>
        <v/>
      </c>
      <c r="U175" s="192" t="str">
        <f t="shared" si="9"/>
        <v/>
      </c>
      <c r="V175" s="192" t="str">
        <f t="shared" si="9"/>
        <v/>
      </c>
      <c r="W175" s="192" t="str">
        <f t="shared" si="9"/>
        <v/>
      </c>
      <c r="X175" s="192" t="str">
        <f t="shared" si="9"/>
        <v/>
      </c>
      <c r="Y175" s="192" t="str">
        <f t="shared" si="9"/>
        <v/>
      </c>
      <c r="Z175" s="192" t="str">
        <f t="shared" si="9"/>
        <v/>
      </c>
      <c r="AA175" s="192" t="str">
        <f t="shared" si="9"/>
        <v/>
      </c>
      <c r="AB175" s="192" t="str">
        <f t="shared" si="9"/>
        <v/>
      </c>
      <c r="AC175" s="192" t="str">
        <f t="shared" si="9"/>
        <v/>
      </c>
      <c r="AD175" s="192" t="str">
        <f t="shared" si="9"/>
        <v/>
      </c>
      <c r="AE175" s="192" t="str">
        <f t="shared" si="9"/>
        <v/>
      </c>
      <c r="AF175" s="192" t="str">
        <f t="shared" si="9"/>
        <v/>
      </c>
      <c r="AG175" s="192" t="str">
        <f t="shared" si="9"/>
        <v/>
      </c>
      <c r="AH175" s="192" t="str">
        <f t="shared" si="9"/>
        <v/>
      </c>
      <c r="AI175" s="192" t="str">
        <f t="shared" si="9"/>
        <v/>
      </c>
      <c r="AJ175" s="192" t="str">
        <f t="shared" si="9"/>
        <v/>
      </c>
      <c r="AK175" s="192" t="str">
        <f t="shared" si="9"/>
        <v/>
      </c>
      <c r="AL175" s="192" t="str">
        <f t="shared" si="9"/>
        <v/>
      </c>
      <c r="AM175" s="192" t="str">
        <f t="shared" si="9"/>
        <v/>
      </c>
      <c r="AN175" s="192" t="str">
        <f t="shared" si="9"/>
        <v/>
      </c>
      <c r="AO175" s="192" t="str">
        <f t="shared" si="9"/>
        <v/>
      </c>
      <c r="AP175" s="192" t="str">
        <f t="shared" si="9"/>
        <v/>
      </c>
      <c r="AQ175" s="192" t="str">
        <f t="shared" si="9"/>
        <v/>
      </c>
      <c r="AR175" s="192" t="str">
        <f t="shared" si="9"/>
        <v/>
      </c>
      <c r="AS175" s="192" t="str">
        <f t="shared" si="9"/>
        <v/>
      </c>
      <c r="AT175" s="192" t="str">
        <f t="shared" si="9"/>
        <v/>
      </c>
      <c r="AU175" s="192" t="str">
        <f t="shared" si="9"/>
        <v/>
      </c>
      <c r="AV175" s="192" t="str">
        <f t="shared" si="9"/>
        <v/>
      </c>
      <c r="AW175" s="192" t="str">
        <f t="shared" si="9"/>
        <v/>
      </c>
    </row>
    <row r="176" spans="1:49">
      <c r="B176" s="176">
        <v>11</v>
      </c>
      <c r="C176" s="176"/>
      <c r="D176" s="192" t="str">
        <f t="shared" si="10"/>
        <v/>
      </c>
      <c r="E176" s="192" t="str">
        <f t="shared" si="10"/>
        <v/>
      </c>
      <c r="F176" s="192" t="str">
        <f t="shared" si="10"/>
        <v/>
      </c>
      <c r="G176" s="192" t="str">
        <f t="shared" si="10"/>
        <v/>
      </c>
      <c r="H176" s="192" t="str">
        <f t="shared" si="10"/>
        <v/>
      </c>
      <c r="I176" s="184"/>
      <c r="J176" s="192" t="str">
        <f t="shared" si="11"/>
        <v/>
      </c>
      <c r="K176" s="192" t="str">
        <f t="shared" si="11"/>
        <v/>
      </c>
      <c r="L176" s="192" t="str">
        <f t="shared" si="11"/>
        <v/>
      </c>
      <c r="M176" s="192" t="str">
        <f t="shared" si="11"/>
        <v/>
      </c>
      <c r="N176" s="192" t="str">
        <f t="shared" si="11"/>
        <v/>
      </c>
      <c r="O176" s="192">
        <f t="shared" si="11"/>
        <v>1.012</v>
      </c>
      <c r="P176" s="192">
        <f t="shared" si="11"/>
        <v>1.012</v>
      </c>
      <c r="Q176" s="192">
        <f t="shared" si="11"/>
        <v>1.0878999999999999</v>
      </c>
      <c r="R176" s="184"/>
      <c r="S176" s="192" t="str">
        <f t="shared" si="12"/>
        <v/>
      </c>
      <c r="T176" s="192" t="str">
        <f t="shared" si="9"/>
        <v/>
      </c>
      <c r="U176" s="192" t="str">
        <f t="shared" si="9"/>
        <v/>
      </c>
      <c r="V176" s="192" t="str">
        <f t="shared" si="9"/>
        <v/>
      </c>
      <c r="W176" s="192" t="str">
        <f t="shared" si="9"/>
        <v/>
      </c>
      <c r="X176" s="192" t="str">
        <f t="shared" si="9"/>
        <v/>
      </c>
      <c r="Y176" s="192" t="str">
        <f t="shared" si="9"/>
        <v/>
      </c>
      <c r="Z176" s="192" t="str">
        <f t="shared" si="9"/>
        <v/>
      </c>
      <c r="AA176" s="192" t="str">
        <f t="shared" si="9"/>
        <v/>
      </c>
      <c r="AB176" s="192" t="str">
        <f t="shared" si="9"/>
        <v/>
      </c>
      <c r="AC176" s="192" t="str">
        <f t="shared" si="9"/>
        <v/>
      </c>
      <c r="AD176" s="192" t="str">
        <f t="shared" si="9"/>
        <v/>
      </c>
      <c r="AE176" s="192" t="str">
        <f t="shared" si="9"/>
        <v/>
      </c>
      <c r="AF176" s="192" t="str">
        <f t="shared" si="9"/>
        <v/>
      </c>
      <c r="AG176" s="192" t="str">
        <f t="shared" si="9"/>
        <v/>
      </c>
      <c r="AH176" s="192" t="str">
        <f t="shared" si="9"/>
        <v/>
      </c>
      <c r="AI176" s="192" t="str">
        <f t="shared" si="9"/>
        <v/>
      </c>
      <c r="AJ176" s="192" t="str">
        <f t="shared" si="9"/>
        <v/>
      </c>
      <c r="AK176" s="192" t="str">
        <f t="shared" si="9"/>
        <v/>
      </c>
      <c r="AL176" s="192" t="str">
        <f t="shared" si="9"/>
        <v/>
      </c>
      <c r="AM176" s="192" t="str">
        <f t="shared" si="9"/>
        <v/>
      </c>
      <c r="AN176" s="192" t="str">
        <f t="shared" si="9"/>
        <v/>
      </c>
      <c r="AO176" s="192" t="str">
        <f t="shared" si="9"/>
        <v/>
      </c>
      <c r="AP176" s="192" t="str">
        <f t="shared" si="9"/>
        <v/>
      </c>
      <c r="AQ176" s="192" t="str">
        <f t="shared" si="9"/>
        <v/>
      </c>
      <c r="AR176" s="192" t="str">
        <f t="shared" si="9"/>
        <v/>
      </c>
      <c r="AS176" s="192" t="str">
        <f t="shared" si="9"/>
        <v/>
      </c>
      <c r="AT176" s="192" t="str">
        <f t="shared" si="9"/>
        <v/>
      </c>
      <c r="AU176" s="192" t="str">
        <f t="shared" si="9"/>
        <v/>
      </c>
      <c r="AV176" s="192" t="str">
        <f t="shared" si="9"/>
        <v/>
      </c>
      <c r="AW176" s="192" t="str">
        <f t="shared" si="9"/>
        <v/>
      </c>
    </row>
    <row r="177" spans="1:49">
      <c r="B177" s="176">
        <v>12</v>
      </c>
      <c r="C177" s="176"/>
      <c r="D177" s="192" t="str">
        <f t="shared" si="10"/>
        <v/>
      </c>
      <c r="E177" s="192" t="str">
        <f t="shared" si="10"/>
        <v/>
      </c>
      <c r="F177" s="192" t="str">
        <f t="shared" si="10"/>
        <v/>
      </c>
      <c r="G177" s="192" t="str">
        <f t="shared" si="10"/>
        <v/>
      </c>
      <c r="H177" s="192" t="str">
        <f t="shared" si="10"/>
        <v/>
      </c>
      <c r="I177" s="184"/>
      <c r="J177" s="192" t="str">
        <f t="shared" si="11"/>
        <v/>
      </c>
      <c r="K177" s="192" t="str">
        <f t="shared" si="11"/>
        <v/>
      </c>
      <c r="L177" s="192" t="str">
        <f t="shared" si="11"/>
        <v/>
      </c>
      <c r="M177" s="192" t="str">
        <f t="shared" si="11"/>
        <v/>
      </c>
      <c r="N177" s="192" t="str">
        <f t="shared" si="11"/>
        <v/>
      </c>
      <c r="O177" s="192" t="str">
        <f t="shared" si="11"/>
        <v/>
      </c>
      <c r="P177" s="192" t="str">
        <f t="shared" si="11"/>
        <v/>
      </c>
      <c r="Q177" s="192">
        <f t="shared" si="11"/>
        <v>1.075</v>
      </c>
      <c r="R177" s="184"/>
      <c r="S177" s="192">
        <f t="shared" si="12"/>
        <v>1.075</v>
      </c>
      <c r="T177" s="192">
        <f t="shared" si="9"/>
        <v>1.2190499999999997</v>
      </c>
      <c r="U177" s="192" t="str">
        <f t="shared" si="9"/>
        <v/>
      </c>
      <c r="V177" s="192" t="str">
        <f t="shared" si="9"/>
        <v/>
      </c>
      <c r="W177" s="192" t="str">
        <f t="shared" si="9"/>
        <v/>
      </c>
      <c r="X177" s="192" t="str">
        <f t="shared" si="9"/>
        <v/>
      </c>
      <c r="Y177" s="192" t="str">
        <f t="shared" si="9"/>
        <v/>
      </c>
      <c r="Z177" s="192" t="str">
        <f t="shared" si="9"/>
        <v/>
      </c>
      <c r="AA177" s="192" t="str">
        <f t="shared" si="9"/>
        <v/>
      </c>
      <c r="AB177" s="192" t="str">
        <f t="shared" si="9"/>
        <v/>
      </c>
      <c r="AC177" s="192" t="str">
        <f t="shared" si="9"/>
        <v/>
      </c>
      <c r="AD177" s="192" t="str">
        <f t="shared" si="9"/>
        <v/>
      </c>
      <c r="AE177" s="192" t="str">
        <f t="shared" si="9"/>
        <v/>
      </c>
      <c r="AF177" s="192" t="str">
        <f t="shared" si="9"/>
        <v/>
      </c>
      <c r="AG177" s="192" t="str">
        <f t="shared" si="9"/>
        <v/>
      </c>
      <c r="AH177" s="192" t="str">
        <f t="shared" si="9"/>
        <v/>
      </c>
      <c r="AI177" s="192" t="str">
        <f t="shared" si="9"/>
        <v/>
      </c>
      <c r="AJ177" s="192" t="str">
        <f t="shared" si="9"/>
        <v/>
      </c>
      <c r="AK177" s="192" t="str">
        <f t="shared" si="9"/>
        <v/>
      </c>
      <c r="AL177" s="192" t="str">
        <f t="shared" si="9"/>
        <v/>
      </c>
      <c r="AM177" s="192" t="str">
        <f t="shared" si="9"/>
        <v/>
      </c>
      <c r="AN177" s="192" t="str">
        <f t="shared" si="9"/>
        <v/>
      </c>
      <c r="AO177" s="192" t="str">
        <f t="shared" si="9"/>
        <v/>
      </c>
      <c r="AP177" s="192" t="str">
        <f t="shared" si="9"/>
        <v/>
      </c>
      <c r="AQ177" s="192" t="str">
        <f t="shared" si="9"/>
        <v/>
      </c>
      <c r="AR177" s="192" t="str">
        <f t="shared" si="9"/>
        <v/>
      </c>
      <c r="AS177" s="192" t="str">
        <f t="shared" si="9"/>
        <v/>
      </c>
      <c r="AT177" s="192" t="str">
        <f t="shared" si="9"/>
        <v/>
      </c>
      <c r="AU177" s="192" t="str">
        <f t="shared" si="9"/>
        <v/>
      </c>
      <c r="AV177" s="192" t="str">
        <f t="shared" si="9"/>
        <v/>
      </c>
      <c r="AW177" s="192" t="str">
        <f t="shared" si="9"/>
        <v/>
      </c>
    </row>
    <row r="178" spans="1:49">
      <c r="B178" s="176">
        <v>13</v>
      </c>
      <c r="C178" s="176"/>
      <c r="D178" s="192" t="str">
        <f t="shared" si="10"/>
        <v/>
      </c>
      <c r="E178" s="192" t="str">
        <f t="shared" si="10"/>
        <v/>
      </c>
      <c r="F178" s="192" t="str">
        <f t="shared" si="10"/>
        <v/>
      </c>
      <c r="G178" s="192" t="str">
        <f t="shared" si="10"/>
        <v/>
      </c>
      <c r="H178" s="192" t="str">
        <f t="shared" si="10"/>
        <v/>
      </c>
      <c r="I178" s="184"/>
      <c r="J178" s="192" t="str">
        <f t="shared" si="11"/>
        <v/>
      </c>
      <c r="K178" s="192" t="str">
        <f t="shared" si="11"/>
        <v/>
      </c>
      <c r="L178" s="192" t="str">
        <f t="shared" si="11"/>
        <v/>
      </c>
      <c r="M178" s="192" t="str">
        <f t="shared" si="11"/>
        <v/>
      </c>
      <c r="N178" s="192" t="str">
        <f t="shared" si="11"/>
        <v/>
      </c>
      <c r="O178" s="192" t="str">
        <f t="shared" si="11"/>
        <v/>
      </c>
      <c r="P178" s="192" t="str">
        <f t="shared" si="11"/>
        <v/>
      </c>
      <c r="Q178" s="192" t="str">
        <f t="shared" si="11"/>
        <v/>
      </c>
      <c r="R178" s="184"/>
      <c r="S178" s="192" t="str">
        <f t="shared" si="12"/>
        <v/>
      </c>
      <c r="T178" s="192">
        <f t="shared" si="9"/>
        <v>1.1339999999999999</v>
      </c>
      <c r="U178" s="192" t="str">
        <f t="shared" si="9"/>
        <v/>
      </c>
      <c r="V178" s="192" t="str">
        <f t="shared" si="9"/>
        <v/>
      </c>
      <c r="W178" s="192" t="str">
        <f t="shared" si="9"/>
        <v/>
      </c>
      <c r="X178" s="192" t="str">
        <f t="shared" si="9"/>
        <v/>
      </c>
      <c r="Y178" s="192" t="str">
        <f t="shared" si="9"/>
        <v/>
      </c>
      <c r="Z178" s="192" t="str">
        <f t="shared" si="9"/>
        <v/>
      </c>
      <c r="AA178" s="192" t="str">
        <f t="shared" si="9"/>
        <v/>
      </c>
      <c r="AB178" s="192" t="str">
        <f t="shared" si="9"/>
        <v/>
      </c>
      <c r="AC178" s="192" t="str">
        <f t="shared" si="9"/>
        <v/>
      </c>
      <c r="AD178" s="192" t="str">
        <f t="shared" si="9"/>
        <v/>
      </c>
      <c r="AE178" s="192" t="str">
        <f t="shared" si="9"/>
        <v/>
      </c>
      <c r="AF178" s="192" t="str">
        <f t="shared" si="9"/>
        <v/>
      </c>
      <c r="AG178" s="192" t="str">
        <f t="shared" si="9"/>
        <v/>
      </c>
      <c r="AH178" s="192" t="str">
        <f t="shared" si="9"/>
        <v/>
      </c>
      <c r="AI178" s="192" t="str">
        <f t="shared" si="9"/>
        <v/>
      </c>
      <c r="AJ178" s="192" t="str">
        <f t="shared" si="9"/>
        <v/>
      </c>
      <c r="AK178" s="192" t="str">
        <f t="shared" si="9"/>
        <v/>
      </c>
      <c r="AL178" s="192" t="str">
        <f t="shared" si="9"/>
        <v/>
      </c>
      <c r="AM178" s="192" t="str">
        <f t="shared" si="9"/>
        <v/>
      </c>
      <c r="AN178" s="192" t="str">
        <f t="shared" si="9"/>
        <v/>
      </c>
      <c r="AO178" s="192" t="str">
        <f t="shared" si="9"/>
        <v/>
      </c>
      <c r="AP178" s="192" t="str">
        <f t="shared" si="9"/>
        <v/>
      </c>
      <c r="AQ178" s="192" t="str">
        <f t="shared" si="9"/>
        <v/>
      </c>
      <c r="AR178" s="192" t="str">
        <f t="shared" si="9"/>
        <v/>
      </c>
      <c r="AS178" s="192" t="str">
        <f t="shared" si="9"/>
        <v/>
      </c>
      <c r="AT178" s="192" t="str">
        <f t="shared" si="9"/>
        <v/>
      </c>
      <c r="AU178" s="192" t="str">
        <f t="shared" si="9"/>
        <v/>
      </c>
      <c r="AV178" s="192" t="str">
        <f t="shared" si="9"/>
        <v/>
      </c>
      <c r="AW178" s="192" t="str">
        <f t="shared" si="9"/>
        <v/>
      </c>
    </row>
    <row r="179" spans="1:49">
      <c r="B179" s="176">
        <v>14</v>
      </c>
      <c r="C179" s="176"/>
      <c r="D179" s="192" t="str">
        <f t="shared" si="10"/>
        <v/>
      </c>
      <c r="E179" s="192" t="str">
        <f t="shared" si="10"/>
        <v/>
      </c>
      <c r="F179" s="192" t="str">
        <f t="shared" si="10"/>
        <v/>
      </c>
      <c r="G179" s="192" t="str">
        <f t="shared" si="10"/>
        <v/>
      </c>
      <c r="H179" s="192" t="str">
        <f t="shared" si="10"/>
        <v/>
      </c>
      <c r="I179" s="184"/>
      <c r="J179" s="192" t="str">
        <f t="shared" si="11"/>
        <v/>
      </c>
      <c r="K179" s="192" t="str">
        <f t="shared" si="11"/>
        <v/>
      </c>
      <c r="L179" s="192" t="str">
        <f t="shared" si="11"/>
        <v/>
      </c>
      <c r="M179" s="192" t="str">
        <f t="shared" si="11"/>
        <v/>
      </c>
      <c r="N179" s="192" t="str">
        <f t="shared" si="11"/>
        <v/>
      </c>
      <c r="O179" s="192" t="str">
        <f t="shared" si="11"/>
        <v/>
      </c>
      <c r="P179" s="192" t="str">
        <f t="shared" si="11"/>
        <v/>
      </c>
      <c r="Q179" s="192" t="str">
        <f t="shared" si="11"/>
        <v/>
      </c>
      <c r="R179" s="184"/>
      <c r="S179" s="192" t="str">
        <f t="shared" si="12"/>
        <v/>
      </c>
      <c r="T179" s="192" t="str">
        <f t="shared" si="9"/>
        <v/>
      </c>
      <c r="U179" s="192" t="str">
        <f t="shared" si="9"/>
        <v/>
      </c>
      <c r="V179" s="192" t="str">
        <f t="shared" si="9"/>
        <v/>
      </c>
      <c r="W179" s="192" t="str">
        <f t="shared" si="9"/>
        <v/>
      </c>
      <c r="X179" s="192" t="str">
        <f t="shared" si="9"/>
        <v/>
      </c>
      <c r="Y179" s="192" t="str">
        <f t="shared" si="9"/>
        <v/>
      </c>
      <c r="Z179" s="192" t="str">
        <f t="shared" si="9"/>
        <v/>
      </c>
      <c r="AA179" s="192" t="str">
        <f t="shared" si="9"/>
        <v/>
      </c>
      <c r="AB179" s="192" t="str">
        <f t="shared" si="9"/>
        <v/>
      </c>
      <c r="AC179" s="192" t="str">
        <f t="shared" si="9"/>
        <v/>
      </c>
      <c r="AD179" s="192" t="str">
        <f t="shared" si="9"/>
        <v/>
      </c>
      <c r="AE179" s="192" t="str">
        <f t="shared" si="9"/>
        <v/>
      </c>
      <c r="AF179" s="192" t="str">
        <f t="shared" si="9"/>
        <v/>
      </c>
      <c r="AG179" s="192" t="str">
        <f t="shared" si="9"/>
        <v/>
      </c>
      <c r="AH179" s="192" t="str">
        <f t="shared" si="9"/>
        <v/>
      </c>
      <c r="AI179" s="192" t="str">
        <f t="shared" si="9"/>
        <v/>
      </c>
      <c r="AJ179" s="192" t="str">
        <f t="shared" si="9"/>
        <v/>
      </c>
      <c r="AK179" s="192" t="str">
        <f t="shared" si="9"/>
        <v/>
      </c>
      <c r="AL179" s="192" t="str">
        <f t="shared" si="9"/>
        <v/>
      </c>
      <c r="AM179" s="192" t="str">
        <f t="shared" si="9"/>
        <v/>
      </c>
      <c r="AN179" s="192" t="str">
        <f t="shared" si="9"/>
        <v/>
      </c>
      <c r="AO179" s="192" t="str">
        <f t="shared" si="9"/>
        <v/>
      </c>
      <c r="AP179" s="192" t="str">
        <f t="shared" si="9"/>
        <v/>
      </c>
      <c r="AQ179" s="192" t="str">
        <f t="shared" si="9"/>
        <v/>
      </c>
      <c r="AR179" s="192" t="str">
        <f t="shared" si="9"/>
        <v/>
      </c>
      <c r="AS179" s="192" t="str">
        <f t="shared" si="9"/>
        <v/>
      </c>
      <c r="AT179" s="192" t="str">
        <f t="shared" si="9"/>
        <v/>
      </c>
      <c r="AU179" s="192" t="str">
        <f t="shared" si="9"/>
        <v/>
      </c>
      <c r="AV179" s="192" t="str">
        <f t="shared" si="9"/>
        <v/>
      </c>
      <c r="AW179" s="192" t="str">
        <f t="shared" si="9"/>
        <v/>
      </c>
    </row>
    <row r="180" spans="1:49">
      <c r="B180" s="176">
        <v>15</v>
      </c>
      <c r="C180" s="176"/>
      <c r="D180" s="192" t="str">
        <f t="shared" si="10"/>
        <v/>
      </c>
      <c r="E180" s="192" t="str">
        <f t="shared" si="10"/>
        <v/>
      </c>
      <c r="F180" s="192" t="str">
        <f t="shared" si="10"/>
        <v/>
      </c>
      <c r="G180" s="192" t="str">
        <f t="shared" si="10"/>
        <v/>
      </c>
      <c r="H180" s="192" t="str">
        <f t="shared" si="10"/>
        <v/>
      </c>
      <c r="I180" s="184"/>
      <c r="J180" s="192" t="str">
        <f t="shared" si="11"/>
        <v/>
      </c>
      <c r="K180" s="192" t="str">
        <f t="shared" si="11"/>
        <v/>
      </c>
      <c r="L180" s="192" t="str">
        <f t="shared" si="11"/>
        <v/>
      </c>
      <c r="M180" s="192" t="str">
        <f t="shared" si="11"/>
        <v/>
      </c>
      <c r="N180" s="192" t="str">
        <f t="shared" si="11"/>
        <v/>
      </c>
      <c r="O180" s="192" t="str">
        <f t="shared" si="11"/>
        <v/>
      </c>
      <c r="P180" s="192" t="str">
        <f t="shared" si="11"/>
        <v/>
      </c>
      <c r="Q180" s="192" t="str">
        <f t="shared" si="11"/>
        <v/>
      </c>
      <c r="R180" s="184"/>
      <c r="S180" s="192" t="str">
        <f t="shared" si="12"/>
        <v/>
      </c>
      <c r="T180" s="192" t="str">
        <f t="shared" ref="T180:AW186" si="13">IF(T155="","",IF(T155&lt;&gt;0,SUMIF($B$117:$B$132,T$170,$E$117:$E$132)/SUMIF($B$117:$B$132,$B180,$E$117:$E$132),""))</f>
        <v/>
      </c>
      <c r="U180" s="192" t="str">
        <f t="shared" si="13"/>
        <v/>
      </c>
      <c r="V180" s="192" t="str">
        <f t="shared" si="13"/>
        <v/>
      </c>
      <c r="W180" s="192" t="str">
        <f t="shared" si="13"/>
        <v/>
      </c>
      <c r="X180" s="192" t="str">
        <f t="shared" si="13"/>
        <v/>
      </c>
      <c r="Y180" s="192" t="str">
        <f t="shared" si="13"/>
        <v/>
      </c>
      <c r="Z180" s="192" t="str">
        <f t="shared" si="13"/>
        <v/>
      </c>
      <c r="AA180" s="192" t="str">
        <f t="shared" si="13"/>
        <v/>
      </c>
      <c r="AB180" s="192" t="str">
        <f t="shared" si="13"/>
        <v/>
      </c>
      <c r="AC180" s="192" t="str">
        <f t="shared" si="13"/>
        <v/>
      </c>
      <c r="AD180" s="192" t="str">
        <f t="shared" si="13"/>
        <v/>
      </c>
      <c r="AE180" s="192" t="str">
        <f t="shared" si="13"/>
        <v/>
      </c>
      <c r="AF180" s="192" t="str">
        <f t="shared" si="13"/>
        <v/>
      </c>
      <c r="AG180" s="192" t="str">
        <f t="shared" si="13"/>
        <v/>
      </c>
      <c r="AH180" s="192" t="str">
        <f t="shared" si="13"/>
        <v/>
      </c>
      <c r="AI180" s="192" t="str">
        <f t="shared" si="13"/>
        <v/>
      </c>
      <c r="AJ180" s="192" t="str">
        <f t="shared" si="13"/>
        <v/>
      </c>
      <c r="AK180" s="192" t="str">
        <f t="shared" si="13"/>
        <v/>
      </c>
      <c r="AL180" s="192" t="str">
        <f t="shared" si="13"/>
        <v/>
      </c>
      <c r="AM180" s="192" t="str">
        <f t="shared" si="13"/>
        <v/>
      </c>
      <c r="AN180" s="192" t="str">
        <f t="shared" si="13"/>
        <v/>
      </c>
      <c r="AO180" s="192" t="str">
        <f t="shared" si="13"/>
        <v/>
      </c>
      <c r="AP180" s="192" t="str">
        <f t="shared" si="13"/>
        <v/>
      </c>
      <c r="AQ180" s="192" t="str">
        <f t="shared" si="13"/>
        <v/>
      </c>
      <c r="AR180" s="192" t="str">
        <f t="shared" si="13"/>
        <v/>
      </c>
      <c r="AS180" s="192" t="str">
        <f t="shared" si="13"/>
        <v/>
      </c>
      <c r="AT180" s="192" t="str">
        <f t="shared" si="13"/>
        <v/>
      </c>
      <c r="AU180" s="192" t="str">
        <f t="shared" si="13"/>
        <v/>
      </c>
      <c r="AV180" s="192" t="str">
        <f t="shared" si="13"/>
        <v/>
      </c>
      <c r="AW180" s="192" t="str">
        <f t="shared" si="13"/>
        <v/>
      </c>
    </row>
    <row r="181" spans="1:49">
      <c r="B181" s="176">
        <v>16</v>
      </c>
      <c r="C181" s="176"/>
      <c r="D181" s="192" t="str">
        <f t="shared" si="10"/>
        <v/>
      </c>
      <c r="E181" s="192" t="str">
        <f t="shared" si="10"/>
        <v/>
      </c>
      <c r="F181" s="192" t="str">
        <f t="shared" si="10"/>
        <v/>
      </c>
      <c r="G181" s="192" t="str">
        <f t="shared" si="10"/>
        <v/>
      </c>
      <c r="H181" s="192" t="str">
        <f t="shared" si="10"/>
        <v/>
      </c>
      <c r="I181" s="184"/>
      <c r="J181" s="192" t="str">
        <f t="shared" si="11"/>
        <v/>
      </c>
      <c r="K181" s="192" t="str">
        <f t="shared" si="11"/>
        <v/>
      </c>
      <c r="L181" s="192" t="str">
        <f t="shared" si="11"/>
        <v/>
      </c>
      <c r="M181" s="192" t="str">
        <f t="shared" si="11"/>
        <v/>
      </c>
      <c r="N181" s="192" t="str">
        <f t="shared" si="11"/>
        <v/>
      </c>
      <c r="O181" s="192" t="str">
        <f t="shared" si="11"/>
        <v/>
      </c>
      <c r="P181" s="192" t="str">
        <f t="shared" si="11"/>
        <v/>
      </c>
      <c r="Q181" s="192" t="str">
        <f t="shared" si="11"/>
        <v/>
      </c>
      <c r="R181" s="184"/>
      <c r="S181" s="192" t="str">
        <f t="shared" si="12"/>
        <v/>
      </c>
      <c r="T181" s="192" t="str">
        <f t="shared" si="13"/>
        <v/>
      </c>
      <c r="U181" s="192" t="str">
        <f t="shared" si="13"/>
        <v/>
      </c>
      <c r="V181" s="192" t="str">
        <f t="shared" si="13"/>
        <v/>
      </c>
      <c r="W181" s="192" t="str">
        <f t="shared" si="13"/>
        <v/>
      </c>
      <c r="X181" s="192" t="str">
        <f t="shared" si="13"/>
        <v/>
      </c>
      <c r="Y181" s="192" t="str">
        <f t="shared" si="13"/>
        <v/>
      </c>
      <c r="Z181" s="192" t="str">
        <f t="shared" si="13"/>
        <v/>
      </c>
      <c r="AA181" s="192" t="str">
        <f t="shared" si="13"/>
        <v/>
      </c>
      <c r="AB181" s="192" t="str">
        <f t="shared" si="13"/>
        <v/>
      </c>
      <c r="AC181" s="192" t="str">
        <f t="shared" si="13"/>
        <v/>
      </c>
      <c r="AD181" s="192" t="str">
        <f t="shared" si="13"/>
        <v/>
      </c>
      <c r="AE181" s="192" t="str">
        <f t="shared" si="13"/>
        <v/>
      </c>
      <c r="AF181" s="192" t="str">
        <f t="shared" si="13"/>
        <v/>
      </c>
      <c r="AG181" s="192" t="str">
        <f t="shared" si="13"/>
        <v/>
      </c>
      <c r="AH181" s="192" t="str">
        <f t="shared" si="13"/>
        <v/>
      </c>
      <c r="AI181" s="192" t="str">
        <f t="shared" si="13"/>
        <v/>
      </c>
      <c r="AJ181" s="192" t="str">
        <f t="shared" si="13"/>
        <v/>
      </c>
      <c r="AK181" s="192" t="str">
        <f t="shared" si="13"/>
        <v/>
      </c>
      <c r="AL181" s="192" t="str">
        <f t="shared" si="13"/>
        <v/>
      </c>
      <c r="AM181" s="192" t="str">
        <f t="shared" si="13"/>
        <v/>
      </c>
      <c r="AN181" s="192" t="str">
        <f t="shared" si="13"/>
        <v/>
      </c>
      <c r="AO181" s="192" t="str">
        <f t="shared" si="13"/>
        <v/>
      </c>
      <c r="AP181" s="192" t="str">
        <f t="shared" si="13"/>
        <v/>
      </c>
      <c r="AQ181" s="192" t="str">
        <f t="shared" si="13"/>
        <v/>
      </c>
      <c r="AR181" s="192" t="str">
        <f t="shared" si="13"/>
        <v/>
      </c>
      <c r="AS181" s="192" t="str">
        <f t="shared" si="13"/>
        <v/>
      </c>
      <c r="AT181" s="192" t="str">
        <f t="shared" si="13"/>
        <v/>
      </c>
      <c r="AU181" s="192" t="str">
        <f t="shared" si="13"/>
        <v/>
      </c>
      <c r="AV181" s="192" t="str">
        <f t="shared" si="13"/>
        <v/>
      </c>
      <c r="AW181" s="192" t="str">
        <f t="shared" si="13"/>
        <v/>
      </c>
    </row>
    <row r="182" spans="1:49">
      <c r="B182" s="176">
        <v>17</v>
      </c>
      <c r="C182" s="176"/>
      <c r="D182" s="192" t="str">
        <f t="shared" si="10"/>
        <v/>
      </c>
      <c r="E182" s="192" t="str">
        <f t="shared" si="10"/>
        <v/>
      </c>
      <c r="F182" s="192" t="str">
        <f t="shared" si="10"/>
        <v/>
      </c>
      <c r="G182" s="192" t="str">
        <f t="shared" si="10"/>
        <v/>
      </c>
      <c r="H182" s="192" t="str">
        <f t="shared" si="10"/>
        <v/>
      </c>
      <c r="I182" s="184"/>
      <c r="J182" s="192" t="str">
        <f t="shared" si="11"/>
        <v/>
      </c>
      <c r="K182" s="192" t="str">
        <f t="shared" si="11"/>
        <v/>
      </c>
      <c r="L182" s="192" t="str">
        <f t="shared" si="11"/>
        <v/>
      </c>
      <c r="M182" s="192" t="str">
        <f t="shared" si="11"/>
        <v/>
      </c>
      <c r="N182" s="192" t="str">
        <f t="shared" si="11"/>
        <v/>
      </c>
      <c r="O182" s="192" t="str">
        <f t="shared" si="11"/>
        <v/>
      </c>
      <c r="P182" s="192" t="str">
        <f t="shared" si="11"/>
        <v/>
      </c>
      <c r="Q182" s="192" t="str">
        <f t="shared" si="11"/>
        <v/>
      </c>
      <c r="R182" s="184"/>
      <c r="S182" s="192" t="str">
        <f t="shared" si="12"/>
        <v/>
      </c>
      <c r="T182" s="192" t="str">
        <f t="shared" si="13"/>
        <v/>
      </c>
      <c r="U182" s="192" t="str">
        <f t="shared" si="13"/>
        <v/>
      </c>
      <c r="V182" s="192" t="str">
        <f t="shared" si="13"/>
        <v/>
      </c>
      <c r="W182" s="192" t="str">
        <f t="shared" si="13"/>
        <v/>
      </c>
      <c r="X182" s="192" t="str">
        <f t="shared" si="13"/>
        <v/>
      </c>
      <c r="Y182" s="192" t="str">
        <f t="shared" si="13"/>
        <v/>
      </c>
      <c r="Z182" s="192" t="str">
        <f t="shared" si="13"/>
        <v/>
      </c>
      <c r="AA182" s="192" t="str">
        <f t="shared" si="13"/>
        <v/>
      </c>
      <c r="AB182" s="192" t="str">
        <f t="shared" si="13"/>
        <v/>
      </c>
      <c r="AC182" s="192" t="str">
        <f t="shared" si="13"/>
        <v/>
      </c>
      <c r="AD182" s="192" t="str">
        <f t="shared" si="13"/>
        <v/>
      </c>
      <c r="AE182" s="192" t="str">
        <f t="shared" si="13"/>
        <v/>
      </c>
      <c r="AF182" s="192" t="str">
        <f t="shared" si="13"/>
        <v/>
      </c>
      <c r="AG182" s="192" t="str">
        <f t="shared" si="13"/>
        <v/>
      </c>
      <c r="AH182" s="192" t="str">
        <f t="shared" si="13"/>
        <v/>
      </c>
      <c r="AI182" s="192" t="str">
        <f t="shared" si="13"/>
        <v/>
      </c>
      <c r="AJ182" s="192" t="str">
        <f t="shared" si="13"/>
        <v/>
      </c>
      <c r="AK182" s="192" t="str">
        <f t="shared" si="13"/>
        <v/>
      </c>
      <c r="AL182" s="192" t="str">
        <f t="shared" si="13"/>
        <v/>
      </c>
      <c r="AM182" s="192" t="str">
        <f t="shared" si="13"/>
        <v/>
      </c>
      <c r="AN182" s="192" t="str">
        <f t="shared" si="13"/>
        <v/>
      </c>
      <c r="AO182" s="192" t="str">
        <f t="shared" si="13"/>
        <v/>
      </c>
      <c r="AP182" s="192" t="str">
        <f t="shared" si="13"/>
        <v/>
      </c>
      <c r="AQ182" s="192" t="str">
        <f t="shared" si="13"/>
        <v/>
      </c>
      <c r="AR182" s="192" t="str">
        <f t="shared" si="13"/>
        <v/>
      </c>
      <c r="AS182" s="192" t="str">
        <f t="shared" si="13"/>
        <v/>
      </c>
      <c r="AT182" s="192" t="str">
        <f t="shared" si="13"/>
        <v/>
      </c>
      <c r="AU182" s="192" t="str">
        <f t="shared" si="13"/>
        <v/>
      </c>
      <c r="AV182" s="192" t="str">
        <f t="shared" si="13"/>
        <v/>
      </c>
      <c r="AW182" s="192" t="str">
        <f t="shared" si="13"/>
        <v/>
      </c>
    </row>
    <row r="183" spans="1:49">
      <c r="B183" s="176">
        <v>18</v>
      </c>
      <c r="C183" s="176"/>
      <c r="D183" s="192" t="str">
        <f t="shared" si="10"/>
        <v/>
      </c>
      <c r="E183" s="192" t="str">
        <f t="shared" si="10"/>
        <v/>
      </c>
      <c r="F183" s="192" t="str">
        <f t="shared" si="10"/>
        <v/>
      </c>
      <c r="G183" s="192" t="str">
        <f t="shared" si="10"/>
        <v/>
      </c>
      <c r="H183" s="192" t="str">
        <f t="shared" si="10"/>
        <v/>
      </c>
      <c r="I183" s="184"/>
      <c r="J183" s="192" t="str">
        <f t="shared" si="11"/>
        <v/>
      </c>
      <c r="K183" s="192" t="str">
        <f t="shared" si="11"/>
        <v/>
      </c>
      <c r="L183" s="192" t="str">
        <f t="shared" si="11"/>
        <v/>
      </c>
      <c r="M183" s="192" t="str">
        <f t="shared" si="11"/>
        <v/>
      </c>
      <c r="N183" s="192" t="str">
        <f t="shared" si="11"/>
        <v/>
      </c>
      <c r="O183" s="192" t="str">
        <f t="shared" si="11"/>
        <v/>
      </c>
      <c r="P183" s="192" t="str">
        <f t="shared" si="11"/>
        <v/>
      </c>
      <c r="Q183" s="192" t="str">
        <f t="shared" si="11"/>
        <v/>
      </c>
      <c r="R183" s="184"/>
      <c r="S183" s="192" t="str">
        <f t="shared" si="12"/>
        <v/>
      </c>
      <c r="T183" s="192" t="str">
        <f t="shared" si="13"/>
        <v/>
      </c>
      <c r="U183" s="192" t="str">
        <f t="shared" si="13"/>
        <v/>
      </c>
      <c r="V183" s="192" t="str">
        <f t="shared" si="13"/>
        <v/>
      </c>
      <c r="W183" s="192" t="str">
        <f t="shared" si="13"/>
        <v/>
      </c>
      <c r="X183" s="192" t="str">
        <f t="shared" si="13"/>
        <v/>
      </c>
      <c r="Y183" s="192" t="str">
        <f t="shared" si="13"/>
        <v/>
      </c>
      <c r="Z183" s="192" t="str">
        <f t="shared" si="13"/>
        <v/>
      </c>
      <c r="AA183" s="192" t="str">
        <f t="shared" si="13"/>
        <v/>
      </c>
      <c r="AB183" s="192" t="str">
        <f t="shared" si="13"/>
        <v/>
      </c>
      <c r="AC183" s="192" t="str">
        <f t="shared" si="13"/>
        <v/>
      </c>
      <c r="AD183" s="192" t="str">
        <f t="shared" si="13"/>
        <v/>
      </c>
      <c r="AE183" s="192" t="str">
        <f t="shared" si="13"/>
        <v/>
      </c>
      <c r="AF183" s="192" t="str">
        <f t="shared" si="13"/>
        <v/>
      </c>
      <c r="AG183" s="192" t="str">
        <f t="shared" si="13"/>
        <v/>
      </c>
      <c r="AH183" s="192" t="str">
        <f t="shared" si="13"/>
        <v/>
      </c>
      <c r="AI183" s="192" t="str">
        <f t="shared" si="13"/>
        <v/>
      </c>
      <c r="AJ183" s="192" t="str">
        <f t="shared" si="13"/>
        <v/>
      </c>
      <c r="AK183" s="192" t="str">
        <f t="shared" si="13"/>
        <v/>
      </c>
      <c r="AL183" s="192" t="str">
        <f t="shared" si="13"/>
        <v/>
      </c>
      <c r="AM183" s="192" t="str">
        <f t="shared" si="13"/>
        <v/>
      </c>
      <c r="AN183" s="192" t="str">
        <f t="shared" si="13"/>
        <v/>
      </c>
      <c r="AO183" s="192" t="str">
        <f t="shared" si="13"/>
        <v/>
      </c>
      <c r="AP183" s="192" t="str">
        <f t="shared" si="13"/>
        <v/>
      </c>
      <c r="AQ183" s="192" t="str">
        <f t="shared" si="13"/>
        <v/>
      </c>
      <c r="AR183" s="192" t="str">
        <f t="shared" si="13"/>
        <v/>
      </c>
      <c r="AS183" s="192" t="str">
        <f t="shared" si="13"/>
        <v/>
      </c>
      <c r="AT183" s="192" t="str">
        <f t="shared" si="13"/>
        <v/>
      </c>
      <c r="AU183" s="192" t="str">
        <f t="shared" si="13"/>
        <v/>
      </c>
      <c r="AV183" s="192" t="str">
        <f t="shared" si="13"/>
        <v/>
      </c>
      <c r="AW183" s="192" t="str">
        <f t="shared" si="13"/>
        <v/>
      </c>
    </row>
    <row r="184" spans="1:49">
      <c r="B184" s="176">
        <v>19</v>
      </c>
      <c r="C184" s="176"/>
      <c r="D184" s="192" t="str">
        <f t="shared" si="10"/>
        <v/>
      </c>
      <c r="E184" s="192" t="str">
        <f t="shared" si="10"/>
        <v/>
      </c>
      <c r="F184" s="192" t="str">
        <f t="shared" si="10"/>
        <v/>
      </c>
      <c r="G184" s="192" t="str">
        <f t="shared" si="10"/>
        <v/>
      </c>
      <c r="H184" s="192" t="str">
        <f t="shared" si="10"/>
        <v/>
      </c>
      <c r="I184" s="184"/>
      <c r="J184" s="192" t="str">
        <f t="shared" si="11"/>
        <v/>
      </c>
      <c r="K184" s="192" t="str">
        <f t="shared" si="11"/>
        <v/>
      </c>
      <c r="L184" s="192" t="str">
        <f t="shared" si="11"/>
        <v/>
      </c>
      <c r="M184" s="192" t="str">
        <f t="shared" si="11"/>
        <v/>
      </c>
      <c r="N184" s="192" t="str">
        <f t="shared" si="11"/>
        <v/>
      </c>
      <c r="O184" s="192" t="str">
        <f t="shared" si="11"/>
        <v/>
      </c>
      <c r="P184" s="192" t="str">
        <f t="shared" si="11"/>
        <v/>
      </c>
      <c r="Q184" s="192" t="str">
        <f t="shared" si="11"/>
        <v/>
      </c>
      <c r="R184" s="184"/>
      <c r="S184" s="192" t="str">
        <f t="shared" si="12"/>
        <v/>
      </c>
      <c r="T184" s="192" t="str">
        <f t="shared" si="13"/>
        <v/>
      </c>
      <c r="U184" s="192" t="str">
        <f t="shared" si="13"/>
        <v/>
      </c>
      <c r="V184" s="192" t="str">
        <f t="shared" si="13"/>
        <v/>
      </c>
      <c r="W184" s="192" t="str">
        <f t="shared" si="13"/>
        <v/>
      </c>
      <c r="X184" s="192" t="str">
        <f t="shared" si="13"/>
        <v/>
      </c>
      <c r="Y184" s="192" t="str">
        <f t="shared" si="13"/>
        <v/>
      </c>
      <c r="Z184" s="192" t="str">
        <f t="shared" si="13"/>
        <v/>
      </c>
      <c r="AA184" s="192" t="str">
        <f t="shared" si="13"/>
        <v/>
      </c>
      <c r="AB184" s="192" t="str">
        <f t="shared" si="13"/>
        <v/>
      </c>
      <c r="AC184" s="192" t="str">
        <f t="shared" si="13"/>
        <v/>
      </c>
      <c r="AD184" s="192" t="str">
        <f t="shared" si="13"/>
        <v/>
      </c>
      <c r="AE184" s="192" t="str">
        <f t="shared" si="13"/>
        <v/>
      </c>
      <c r="AF184" s="192" t="str">
        <f t="shared" si="13"/>
        <v/>
      </c>
      <c r="AG184" s="192" t="str">
        <f t="shared" si="13"/>
        <v/>
      </c>
      <c r="AH184" s="192" t="str">
        <f t="shared" si="13"/>
        <v/>
      </c>
      <c r="AI184" s="192" t="str">
        <f t="shared" si="13"/>
        <v/>
      </c>
      <c r="AJ184" s="192" t="str">
        <f t="shared" si="13"/>
        <v/>
      </c>
      <c r="AK184" s="192" t="str">
        <f t="shared" si="13"/>
        <v/>
      </c>
      <c r="AL184" s="192" t="str">
        <f t="shared" si="13"/>
        <v/>
      </c>
      <c r="AM184" s="192" t="str">
        <f t="shared" si="13"/>
        <v/>
      </c>
      <c r="AN184" s="192" t="str">
        <f t="shared" si="13"/>
        <v/>
      </c>
      <c r="AO184" s="192" t="str">
        <f t="shared" si="13"/>
        <v/>
      </c>
      <c r="AP184" s="192" t="str">
        <f t="shared" si="13"/>
        <v/>
      </c>
      <c r="AQ184" s="192" t="str">
        <f t="shared" si="13"/>
        <v/>
      </c>
      <c r="AR184" s="192" t="str">
        <f t="shared" si="13"/>
        <v/>
      </c>
      <c r="AS184" s="192" t="str">
        <f t="shared" si="13"/>
        <v/>
      </c>
      <c r="AT184" s="192" t="str">
        <f t="shared" si="13"/>
        <v/>
      </c>
      <c r="AU184" s="192" t="str">
        <f t="shared" si="13"/>
        <v/>
      </c>
      <c r="AV184" s="192" t="str">
        <f t="shared" si="13"/>
        <v/>
      </c>
      <c r="AW184" s="192" t="str">
        <f t="shared" si="13"/>
        <v/>
      </c>
    </row>
    <row r="185" spans="1:49">
      <c r="B185" s="176">
        <v>20</v>
      </c>
      <c r="C185" s="176"/>
      <c r="D185" s="192" t="str">
        <f t="shared" si="10"/>
        <v/>
      </c>
      <c r="E185" s="192" t="str">
        <f t="shared" si="10"/>
        <v/>
      </c>
      <c r="F185" s="192" t="str">
        <f t="shared" si="10"/>
        <v/>
      </c>
      <c r="G185" s="192" t="str">
        <f t="shared" si="10"/>
        <v/>
      </c>
      <c r="H185" s="192" t="str">
        <f t="shared" si="10"/>
        <v/>
      </c>
      <c r="I185" s="184"/>
      <c r="J185" s="192" t="str">
        <f t="shared" si="11"/>
        <v/>
      </c>
      <c r="K185" s="192" t="str">
        <f t="shared" si="11"/>
        <v/>
      </c>
      <c r="L185" s="192" t="str">
        <f t="shared" si="11"/>
        <v/>
      </c>
      <c r="M185" s="192" t="str">
        <f t="shared" si="11"/>
        <v/>
      </c>
      <c r="N185" s="192" t="str">
        <f t="shared" si="11"/>
        <v/>
      </c>
      <c r="O185" s="192" t="str">
        <f t="shared" si="11"/>
        <v/>
      </c>
      <c r="P185" s="192" t="str">
        <f t="shared" si="11"/>
        <v/>
      </c>
      <c r="Q185" s="192" t="str">
        <f t="shared" si="11"/>
        <v/>
      </c>
      <c r="R185" s="184"/>
      <c r="S185" s="192" t="str">
        <f t="shared" si="12"/>
        <v/>
      </c>
      <c r="T185" s="192" t="str">
        <f t="shared" si="13"/>
        <v/>
      </c>
      <c r="U185" s="192" t="str">
        <f t="shared" si="13"/>
        <v/>
      </c>
      <c r="V185" s="192" t="str">
        <f t="shared" si="13"/>
        <v/>
      </c>
      <c r="W185" s="192" t="str">
        <f t="shared" si="13"/>
        <v/>
      </c>
      <c r="X185" s="192" t="str">
        <f t="shared" si="13"/>
        <v/>
      </c>
      <c r="Y185" s="192" t="str">
        <f t="shared" si="13"/>
        <v/>
      </c>
      <c r="Z185" s="192" t="str">
        <f t="shared" si="13"/>
        <v/>
      </c>
      <c r="AA185" s="192" t="str">
        <f t="shared" si="13"/>
        <v/>
      </c>
      <c r="AB185" s="192" t="str">
        <f t="shared" si="13"/>
        <v/>
      </c>
      <c r="AC185" s="192" t="str">
        <f t="shared" si="13"/>
        <v/>
      </c>
      <c r="AD185" s="192" t="str">
        <f t="shared" si="13"/>
        <v/>
      </c>
      <c r="AE185" s="192" t="str">
        <f t="shared" si="13"/>
        <v/>
      </c>
      <c r="AF185" s="192" t="str">
        <f t="shared" si="13"/>
        <v/>
      </c>
      <c r="AG185" s="192" t="str">
        <f t="shared" si="13"/>
        <v/>
      </c>
      <c r="AH185" s="192" t="str">
        <f t="shared" si="13"/>
        <v/>
      </c>
      <c r="AI185" s="192" t="str">
        <f t="shared" si="13"/>
        <v/>
      </c>
      <c r="AJ185" s="192" t="str">
        <f t="shared" si="13"/>
        <v/>
      </c>
      <c r="AK185" s="192" t="str">
        <f t="shared" si="13"/>
        <v/>
      </c>
      <c r="AL185" s="192" t="str">
        <f t="shared" si="13"/>
        <v/>
      </c>
      <c r="AM185" s="192" t="str">
        <f t="shared" si="13"/>
        <v/>
      </c>
      <c r="AN185" s="192" t="str">
        <f t="shared" si="13"/>
        <v/>
      </c>
      <c r="AO185" s="192" t="str">
        <f t="shared" si="13"/>
        <v/>
      </c>
      <c r="AP185" s="192" t="str">
        <f t="shared" si="13"/>
        <v/>
      </c>
      <c r="AQ185" s="192" t="str">
        <f t="shared" si="13"/>
        <v/>
      </c>
      <c r="AR185" s="192" t="str">
        <f t="shared" si="13"/>
        <v/>
      </c>
      <c r="AS185" s="192" t="str">
        <f t="shared" si="13"/>
        <v/>
      </c>
      <c r="AT185" s="192" t="str">
        <f t="shared" si="13"/>
        <v/>
      </c>
      <c r="AU185" s="192" t="str">
        <f t="shared" si="13"/>
        <v/>
      </c>
      <c r="AV185" s="192" t="str">
        <f t="shared" si="13"/>
        <v/>
      </c>
      <c r="AW185" s="192" t="str">
        <f t="shared" si="13"/>
        <v/>
      </c>
    </row>
    <row r="186" spans="1:49">
      <c r="B186" s="176">
        <v>21</v>
      </c>
      <c r="C186" s="176"/>
      <c r="D186" s="192" t="str">
        <f t="shared" si="10"/>
        <v/>
      </c>
      <c r="E186" s="192" t="str">
        <f t="shared" si="10"/>
        <v/>
      </c>
      <c r="F186" s="192" t="str">
        <f t="shared" si="10"/>
        <v/>
      </c>
      <c r="G186" s="192" t="str">
        <f t="shared" si="10"/>
        <v/>
      </c>
      <c r="H186" s="192" t="str">
        <f t="shared" si="10"/>
        <v/>
      </c>
      <c r="I186" s="184"/>
      <c r="J186" s="192" t="str">
        <f t="shared" si="11"/>
        <v/>
      </c>
      <c r="K186" s="192" t="str">
        <f t="shared" si="11"/>
        <v/>
      </c>
      <c r="L186" s="192" t="str">
        <f t="shared" si="11"/>
        <v/>
      </c>
      <c r="M186" s="192" t="str">
        <f t="shared" si="11"/>
        <v/>
      </c>
      <c r="N186" s="192" t="str">
        <f t="shared" si="11"/>
        <v/>
      </c>
      <c r="O186" s="192" t="str">
        <f t="shared" si="11"/>
        <v/>
      </c>
      <c r="P186" s="192" t="str">
        <f t="shared" si="11"/>
        <v/>
      </c>
      <c r="Q186" s="192" t="str">
        <f t="shared" si="11"/>
        <v/>
      </c>
      <c r="R186" s="184"/>
      <c r="S186" s="192" t="str">
        <f t="shared" si="12"/>
        <v/>
      </c>
      <c r="T186" s="192" t="str">
        <f t="shared" si="13"/>
        <v/>
      </c>
      <c r="U186" s="192" t="str">
        <f t="shared" si="13"/>
        <v/>
      </c>
      <c r="V186" s="192" t="str">
        <f t="shared" si="13"/>
        <v/>
      </c>
      <c r="W186" s="192" t="str">
        <f t="shared" si="13"/>
        <v/>
      </c>
      <c r="X186" s="192" t="str">
        <f t="shared" si="13"/>
        <v/>
      </c>
      <c r="Y186" s="192" t="str">
        <f t="shared" si="13"/>
        <v/>
      </c>
      <c r="Z186" s="192" t="str">
        <f t="shared" si="13"/>
        <v/>
      </c>
      <c r="AA186" s="192" t="str">
        <f t="shared" si="13"/>
        <v/>
      </c>
      <c r="AB186" s="192" t="str">
        <f t="shared" si="13"/>
        <v/>
      </c>
      <c r="AC186" s="192" t="str">
        <f t="shared" si="13"/>
        <v/>
      </c>
      <c r="AD186" s="192" t="str">
        <f t="shared" si="13"/>
        <v/>
      </c>
      <c r="AE186" s="192" t="str">
        <f t="shared" si="13"/>
        <v/>
      </c>
      <c r="AF186" s="192" t="str">
        <f t="shared" si="13"/>
        <v/>
      </c>
      <c r="AG186" s="192" t="str">
        <f t="shared" si="13"/>
        <v/>
      </c>
      <c r="AH186" s="192" t="str">
        <f t="shared" si="13"/>
        <v/>
      </c>
      <c r="AI186" s="192" t="str">
        <f t="shared" si="13"/>
        <v/>
      </c>
      <c r="AJ186" s="192" t="str">
        <f t="shared" si="13"/>
        <v/>
      </c>
      <c r="AK186" s="192" t="str">
        <f t="shared" si="13"/>
        <v/>
      </c>
      <c r="AL186" s="192" t="str">
        <f t="shared" si="13"/>
        <v/>
      </c>
      <c r="AM186" s="192" t="str">
        <f t="shared" si="13"/>
        <v/>
      </c>
      <c r="AN186" s="192" t="str">
        <f t="shared" si="13"/>
        <v/>
      </c>
      <c r="AO186" s="192" t="str">
        <f t="shared" si="13"/>
        <v/>
      </c>
      <c r="AP186" s="192" t="str">
        <f t="shared" si="13"/>
        <v/>
      </c>
      <c r="AQ186" s="192" t="str">
        <f t="shared" si="13"/>
        <v/>
      </c>
      <c r="AR186" s="192" t="str">
        <f t="shared" si="13"/>
        <v/>
      </c>
      <c r="AS186" s="192" t="str">
        <f t="shared" si="13"/>
        <v/>
      </c>
      <c r="AT186" s="192" t="str">
        <f t="shared" si="13"/>
        <v/>
      </c>
      <c r="AU186" s="192" t="str">
        <f t="shared" si="13"/>
        <v/>
      </c>
      <c r="AV186" s="192" t="str">
        <f t="shared" si="13"/>
        <v/>
      </c>
      <c r="AW186" s="192" t="str">
        <f t="shared" si="13"/>
        <v/>
      </c>
    </row>
    <row r="187" spans="1:49"/>
    <row r="188" spans="1:49"/>
    <row r="189" spans="1:49" s="87" customFormat="1" ht="18" customHeight="1">
      <c r="A189" s="185"/>
      <c r="B189" s="186" t="s">
        <v>446</v>
      </c>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c r="AS189" s="185"/>
      <c r="AT189" s="185"/>
      <c r="AU189" s="185"/>
      <c r="AV189" s="185"/>
      <c r="AW189" s="185"/>
    </row>
    <row r="190" spans="1:49" s="87" customFormat="1" ht="15" customHeight="1">
      <c r="A190" s="157"/>
      <c r="B190" s="158" t="s">
        <v>447</v>
      </c>
      <c r="C190" s="159"/>
      <c r="D190" s="157"/>
      <c r="E190" s="157"/>
      <c r="F190" s="157"/>
      <c r="G190" s="157"/>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row>
    <row r="191" spans="1:49"/>
    <row r="192" spans="1:49"/>
    <row r="193" spans="2:49" ht="27">
      <c r="B193" s="153"/>
      <c r="C193" s="153" t="s">
        <v>440</v>
      </c>
      <c r="D193" s="33" t="s">
        <v>98</v>
      </c>
      <c r="E193" s="33" t="s">
        <v>99</v>
      </c>
      <c r="F193" s="34" t="s">
        <v>100</v>
      </c>
      <c r="G193" s="33" t="s">
        <v>101</v>
      </c>
      <c r="H193" s="33" t="s">
        <v>102</v>
      </c>
      <c r="I193" s="155"/>
      <c r="J193" s="33" t="s">
        <v>103</v>
      </c>
      <c r="K193" s="29" t="s">
        <v>104</v>
      </c>
      <c r="L193" s="29" t="s">
        <v>105</v>
      </c>
      <c r="M193" s="35" t="s">
        <v>106</v>
      </c>
      <c r="N193" s="29" t="s">
        <v>107</v>
      </c>
      <c r="O193" s="29" t="s">
        <v>108</v>
      </c>
      <c r="P193" s="29" t="s">
        <v>109</v>
      </c>
      <c r="Q193" s="29" t="s">
        <v>110</v>
      </c>
      <c r="R193" s="155"/>
      <c r="S193" s="29" t="s">
        <v>111</v>
      </c>
      <c r="T193" s="29" t="s">
        <v>112</v>
      </c>
      <c r="U193" s="266" t="s">
        <v>113</v>
      </c>
      <c r="V193" s="266" t="s">
        <v>113</v>
      </c>
      <c r="W193" s="267" t="s">
        <v>114</v>
      </c>
      <c r="X193" s="265" t="s">
        <v>114</v>
      </c>
      <c r="Y193" s="265" t="s">
        <v>115</v>
      </c>
      <c r="Z193" s="265" t="s">
        <v>115</v>
      </c>
      <c r="AA193" s="265" t="s">
        <v>116</v>
      </c>
      <c r="AB193" s="265" t="s">
        <v>116</v>
      </c>
      <c r="AC193" s="265" t="s">
        <v>117</v>
      </c>
      <c r="AD193" s="265" t="s">
        <v>117</v>
      </c>
      <c r="AE193" s="265" t="s">
        <v>118</v>
      </c>
      <c r="AF193" s="265" t="s">
        <v>118</v>
      </c>
      <c r="AG193" s="265" t="s">
        <v>119</v>
      </c>
      <c r="AH193" s="265" t="s">
        <v>119</v>
      </c>
      <c r="AI193" s="265" t="s">
        <v>120</v>
      </c>
      <c r="AJ193" s="265" t="s">
        <v>120</v>
      </c>
      <c r="AK193" s="265" t="s">
        <v>121</v>
      </c>
      <c r="AL193" s="265" t="s">
        <v>121</v>
      </c>
      <c r="AM193" s="265" t="s">
        <v>122</v>
      </c>
      <c r="AN193" s="265" t="s">
        <v>122</v>
      </c>
      <c r="AO193" s="265" t="s">
        <v>123</v>
      </c>
      <c r="AP193" s="265" t="s">
        <v>123</v>
      </c>
      <c r="AQ193" s="265" t="s">
        <v>124</v>
      </c>
      <c r="AR193" s="265" t="s">
        <v>124</v>
      </c>
      <c r="AS193" s="265" t="s">
        <v>125</v>
      </c>
      <c r="AT193" s="265" t="s">
        <v>125</v>
      </c>
      <c r="AU193" s="265" t="s">
        <v>126</v>
      </c>
      <c r="AV193" s="265" t="s">
        <v>126</v>
      </c>
      <c r="AW193" s="265" t="s">
        <v>127</v>
      </c>
    </row>
    <row r="194" spans="2:49" ht="23.5">
      <c r="B194" s="153"/>
      <c r="C194" s="153" t="s">
        <v>440</v>
      </c>
      <c r="D194" s="33" t="s">
        <v>98</v>
      </c>
      <c r="E194" s="33" t="s">
        <v>99</v>
      </c>
      <c r="F194" s="34" t="s">
        <v>100</v>
      </c>
      <c r="G194" s="33" t="s">
        <v>101</v>
      </c>
      <c r="H194" s="33" t="s">
        <v>102</v>
      </c>
      <c r="I194" s="155"/>
      <c r="J194" s="33" t="s">
        <v>103</v>
      </c>
      <c r="K194" s="29" t="s">
        <v>104</v>
      </c>
      <c r="L194" s="29" t="s">
        <v>105</v>
      </c>
      <c r="M194" s="35" t="s">
        <v>106</v>
      </c>
      <c r="N194" s="29" t="s">
        <v>107</v>
      </c>
      <c r="O194" s="29" t="s">
        <v>108</v>
      </c>
      <c r="P194" s="29" t="s">
        <v>109</v>
      </c>
      <c r="Q194" s="29" t="s">
        <v>110</v>
      </c>
      <c r="R194" s="155"/>
      <c r="S194" s="29" t="s">
        <v>128</v>
      </c>
      <c r="T194" s="29" t="s">
        <v>129</v>
      </c>
      <c r="U194" s="29" t="s">
        <v>130</v>
      </c>
      <c r="V194" s="29" t="s">
        <v>131</v>
      </c>
      <c r="W194" s="29" t="s">
        <v>132</v>
      </c>
      <c r="X194" s="29" t="s">
        <v>133</v>
      </c>
      <c r="Y194" s="29" t="s">
        <v>134</v>
      </c>
      <c r="Z194" s="29" t="s">
        <v>135</v>
      </c>
      <c r="AA194" s="29" t="s">
        <v>136</v>
      </c>
      <c r="AB194" s="29" t="s">
        <v>137</v>
      </c>
      <c r="AC194" s="29" t="s">
        <v>138</v>
      </c>
      <c r="AD194" s="29" t="s">
        <v>139</v>
      </c>
      <c r="AE194" s="29" t="s">
        <v>140</v>
      </c>
      <c r="AF194" s="29" t="s">
        <v>141</v>
      </c>
      <c r="AG194" s="29" t="s">
        <v>142</v>
      </c>
      <c r="AH194" s="29" t="s">
        <v>143</v>
      </c>
      <c r="AI194" s="29" t="s">
        <v>144</v>
      </c>
      <c r="AJ194" s="29" t="s">
        <v>145</v>
      </c>
      <c r="AK194" s="29" t="s">
        <v>146</v>
      </c>
      <c r="AL194" s="29" t="s">
        <v>147</v>
      </c>
      <c r="AM194" s="29" t="s">
        <v>148</v>
      </c>
      <c r="AN194" s="29" t="s">
        <v>149</v>
      </c>
      <c r="AO194" s="29" t="s">
        <v>150</v>
      </c>
      <c r="AP194" s="29" t="s">
        <v>151</v>
      </c>
      <c r="AQ194" s="29" t="s">
        <v>152</v>
      </c>
      <c r="AR194" s="29" t="s">
        <v>153</v>
      </c>
      <c r="AS194" s="29" t="s">
        <v>154</v>
      </c>
      <c r="AT194" s="29" t="s">
        <v>155</v>
      </c>
      <c r="AU194" s="29" t="s">
        <v>156</v>
      </c>
      <c r="AV194" s="29" t="s">
        <v>157</v>
      </c>
      <c r="AW194" s="29" t="s">
        <v>158</v>
      </c>
    </row>
    <row r="195" spans="2:49" ht="35">
      <c r="B195" s="153" t="s">
        <v>444</v>
      </c>
      <c r="C195" s="153"/>
      <c r="D195" s="154" t="s">
        <v>395</v>
      </c>
      <c r="E195" s="153" t="s">
        <v>400</v>
      </c>
      <c r="F195" s="153" t="s">
        <v>403</v>
      </c>
      <c r="G195" s="153" t="s">
        <v>404</v>
      </c>
      <c r="H195" s="153" t="s">
        <v>405</v>
      </c>
      <c r="I195" s="155"/>
      <c r="J195" s="153" t="s">
        <v>405</v>
      </c>
      <c r="K195" s="153" t="s">
        <v>406</v>
      </c>
      <c r="L195" s="153" t="s">
        <v>407</v>
      </c>
      <c r="M195" s="153" t="s">
        <v>408</v>
      </c>
      <c r="N195" s="153" t="s">
        <v>409</v>
      </c>
      <c r="O195" s="153" t="s">
        <v>410</v>
      </c>
      <c r="P195" s="153" t="s">
        <v>411</v>
      </c>
      <c r="Q195" s="153" t="s">
        <v>412</v>
      </c>
      <c r="R195" s="155"/>
      <c r="S195" s="153" t="s">
        <v>413</v>
      </c>
      <c r="T195" s="153" t="s">
        <v>414</v>
      </c>
      <c r="U195" s="153" t="s">
        <v>415</v>
      </c>
      <c r="V195" s="153" t="s">
        <v>415</v>
      </c>
      <c r="W195" s="153" t="s">
        <v>416</v>
      </c>
      <c r="X195" s="153" t="s">
        <v>416</v>
      </c>
      <c r="Y195" s="153" t="s">
        <v>417</v>
      </c>
      <c r="Z195" s="153" t="s">
        <v>417</v>
      </c>
      <c r="AA195" s="153" t="s">
        <v>418</v>
      </c>
      <c r="AB195" s="153" t="s">
        <v>418</v>
      </c>
      <c r="AC195" s="153" t="s">
        <v>419</v>
      </c>
      <c r="AD195" s="153" t="s">
        <v>419</v>
      </c>
      <c r="AE195" s="153" t="s">
        <v>420</v>
      </c>
      <c r="AF195" s="153" t="s">
        <v>420</v>
      </c>
      <c r="AG195" s="153" t="s">
        <v>421</v>
      </c>
      <c r="AH195" s="153" t="s">
        <v>421</v>
      </c>
      <c r="AI195" s="153" t="s">
        <v>422</v>
      </c>
      <c r="AJ195" s="153" t="s">
        <v>422</v>
      </c>
      <c r="AK195" s="153" t="s">
        <v>423</v>
      </c>
      <c r="AL195" s="153" t="s">
        <v>423</v>
      </c>
      <c r="AM195" s="153" t="s">
        <v>424</v>
      </c>
      <c r="AN195" s="153" t="s">
        <v>424</v>
      </c>
      <c r="AO195" s="153" t="s">
        <v>425</v>
      </c>
      <c r="AP195" s="153" t="s">
        <v>425</v>
      </c>
      <c r="AQ195" s="153" t="s">
        <v>426</v>
      </c>
      <c r="AR195" s="153" t="s">
        <v>426</v>
      </c>
      <c r="AS195" s="153" t="s">
        <v>427</v>
      </c>
      <c r="AT195" s="153" t="s">
        <v>427</v>
      </c>
      <c r="AU195" s="153" t="s">
        <v>428</v>
      </c>
      <c r="AV195" s="153" t="s">
        <v>428</v>
      </c>
      <c r="AW195" s="153" t="s">
        <v>429</v>
      </c>
    </row>
    <row r="196" spans="2:49">
      <c r="B196" s="156">
        <v>6</v>
      </c>
      <c r="C196" s="156"/>
      <c r="D196" s="178">
        <f>IFERROR(D146*D171,"")</f>
        <v>1116389262.3399999</v>
      </c>
      <c r="E196" s="178">
        <f t="shared" ref="E196:H196" si="14">IFERROR(E146*E171,"")</f>
        <v>500364550.28559995</v>
      </c>
      <c r="F196" s="178" t="str">
        <f t="shared" si="14"/>
        <v/>
      </c>
      <c r="G196" s="178" t="str">
        <f t="shared" si="14"/>
        <v/>
      </c>
      <c r="H196" s="178" t="str">
        <f t="shared" si="14"/>
        <v/>
      </c>
      <c r="I196" s="164"/>
      <c r="J196" s="178" t="str">
        <f t="shared" ref="J196:U196" si="15">IFERROR(J146*J171,"")</f>
        <v/>
      </c>
      <c r="K196" s="178" t="str">
        <f t="shared" ref="K196:Q196" si="16">IFERROR(K146*K171,"")</f>
        <v/>
      </c>
      <c r="L196" s="178" t="str">
        <f t="shared" si="16"/>
        <v/>
      </c>
      <c r="M196" s="178" t="str">
        <f t="shared" si="16"/>
        <v/>
      </c>
      <c r="N196" s="178" t="str">
        <f t="shared" si="16"/>
        <v/>
      </c>
      <c r="O196" s="178" t="str">
        <f t="shared" si="16"/>
        <v/>
      </c>
      <c r="P196" s="178" t="str">
        <f t="shared" si="16"/>
        <v/>
      </c>
      <c r="Q196" s="178" t="str">
        <f t="shared" si="16"/>
        <v/>
      </c>
      <c r="R196" s="164"/>
      <c r="S196" s="178" t="str">
        <f t="shared" si="15"/>
        <v/>
      </c>
      <c r="T196" s="178" t="str">
        <f t="shared" si="15"/>
        <v/>
      </c>
      <c r="U196" s="178" t="str">
        <f t="shared" si="15"/>
        <v/>
      </c>
      <c r="V196" s="178" t="str">
        <f t="shared" ref="V196:AW196" si="17">IFERROR(V146*V171,"")</f>
        <v/>
      </c>
      <c r="W196" s="178" t="str">
        <f t="shared" si="17"/>
        <v/>
      </c>
      <c r="X196" s="178" t="str">
        <f t="shared" si="17"/>
        <v/>
      </c>
      <c r="Y196" s="178" t="str">
        <f t="shared" si="17"/>
        <v/>
      </c>
      <c r="Z196" s="178" t="str">
        <f t="shared" si="17"/>
        <v/>
      </c>
      <c r="AA196" s="178" t="str">
        <f t="shared" si="17"/>
        <v/>
      </c>
      <c r="AB196" s="178" t="str">
        <f t="shared" si="17"/>
        <v/>
      </c>
      <c r="AC196" s="178" t="str">
        <f t="shared" si="17"/>
        <v/>
      </c>
      <c r="AD196" s="178" t="str">
        <f t="shared" si="17"/>
        <v/>
      </c>
      <c r="AE196" s="178" t="str">
        <f t="shared" si="17"/>
        <v/>
      </c>
      <c r="AF196" s="178" t="str">
        <f t="shared" si="17"/>
        <v/>
      </c>
      <c r="AG196" s="178" t="str">
        <f t="shared" si="17"/>
        <v/>
      </c>
      <c r="AH196" s="178" t="str">
        <f t="shared" si="17"/>
        <v/>
      </c>
      <c r="AI196" s="178" t="str">
        <f t="shared" si="17"/>
        <v/>
      </c>
      <c r="AJ196" s="178" t="str">
        <f t="shared" si="17"/>
        <v/>
      </c>
      <c r="AK196" s="178" t="str">
        <f t="shared" si="17"/>
        <v/>
      </c>
      <c r="AL196" s="178" t="str">
        <f t="shared" si="17"/>
        <v/>
      </c>
      <c r="AM196" s="178" t="str">
        <f t="shared" si="17"/>
        <v/>
      </c>
      <c r="AN196" s="178" t="str">
        <f t="shared" si="17"/>
        <v/>
      </c>
      <c r="AO196" s="178" t="str">
        <f t="shared" si="17"/>
        <v/>
      </c>
      <c r="AP196" s="178" t="str">
        <f t="shared" si="17"/>
        <v/>
      </c>
      <c r="AQ196" s="178" t="str">
        <f t="shared" si="17"/>
        <v/>
      </c>
      <c r="AR196" s="178" t="str">
        <f t="shared" si="17"/>
        <v/>
      </c>
      <c r="AS196" s="178" t="str">
        <f t="shared" si="17"/>
        <v/>
      </c>
      <c r="AT196" s="178" t="str">
        <f t="shared" si="17"/>
        <v/>
      </c>
      <c r="AU196" s="178" t="str">
        <f t="shared" si="17"/>
        <v/>
      </c>
      <c r="AV196" s="178" t="str">
        <f t="shared" si="17"/>
        <v/>
      </c>
      <c r="AW196" s="178" t="str">
        <f t="shared" si="17"/>
        <v/>
      </c>
    </row>
    <row r="197" spans="2:49">
      <c r="B197" s="156">
        <v>7</v>
      </c>
      <c r="C197" s="156"/>
      <c r="D197" s="178" t="str">
        <f t="shared" ref="D197:H211" si="18">IFERROR(D147*D172,"")</f>
        <v/>
      </c>
      <c r="E197" s="178">
        <f t="shared" si="18"/>
        <v>738993420.77499998</v>
      </c>
      <c r="F197" s="178">
        <f t="shared" si="18"/>
        <v>1311180162.0729997</v>
      </c>
      <c r="G197" s="178">
        <f t="shared" si="18"/>
        <v>595646397.6912179</v>
      </c>
      <c r="H197" s="178" t="str">
        <f t="shared" si="18"/>
        <v/>
      </c>
      <c r="I197" s="164"/>
      <c r="J197" s="178" t="str">
        <f t="shared" ref="J197:Q197" si="19">IFERROR(J147*J172,"")</f>
        <v/>
      </c>
      <c r="K197" s="178" t="str">
        <f t="shared" si="19"/>
        <v/>
      </c>
      <c r="L197" s="178" t="str">
        <f t="shared" si="19"/>
        <v/>
      </c>
      <c r="M197" s="178" t="str">
        <f t="shared" si="19"/>
        <v/>
      </c>
      <c r="N197" s="178" t="str">
        <f t="shared" si="19"/>
        <v/>
      </c>
      <c r="O197" s="178" t="str">
        <f t="shared" si="19"/>
        <v/>
      </c>
      <c r="P197" s="178" t="str">
        <f t="shared" si="19"/>
        <v/>
      </c>
      <c r="Q197" s="178" t="str">
        <f t="shared" si="19"/>
        <v/>
      </c>
      <c r="R197" s="164"/>
      <c r="S197" s="178" t="str">
        <f t="shared" ref="S197" si="20">IFERROR(S147*S172,"")</f>
        <v/>
      </c>
      <c r="T197" s="178" t="str">
        <f t="shared" ref="T197:U197" si="21">IFERROR(T147*T172,"")</f>
        <v/>
      </c>
      <c r="U197" s="178" t="str">
        <f t="shared" si="21"/>
        <v/>
      </c>
      <c r="V197" s="178" t="str">
        <f t="shared" ref="V197:AW197" si="22">IFERROR(V147*V172,"")</f>
        <v/>
      </c>
      <c r="W197" s="178" t="str">
        <f t="shared" si="22"/>
        <v/>
      </c>
      <c r="X197" s="178" t="str">
        <f t="shared" si="22"/>
        <v/>
      </c>
      <c r="Y197" s="178" t="str">
        <f t="shared" si="22"/>
        <v/>
      </c>
      <c r="Z197" s="178" t="str">
        <f t="shared" si="22"/>
        <v/>
      </c>
      <c r="AA197" s="178" t="str">
        <f t="shared" si="22"/>
        <v/>
      </c>
      <c r="AB197" s="178" t="str">
        <f t="shared" si="22"/>
        <v/>
      </c>
      <c r="AC197" s="178" t="str">
        <f t="shared" si="22"/>
        <v/>
      </c>
      <c r="AD197" s="178" t="str">
        <f t="shared" si="22"/>
        <v/>
      </c>
      <c r="AE197" s="178" t="str">
        <f t="shared" si="22"/>
        <v/>
      </c>
      <c r="AF197" s="178" t="str">
        <f t="shared" si="22"/>
        <v/>
      </c>
      <c r="AG197" s="178" t="str">
        <f t="shared" si="22"/>
        <v/>
      </c>
      <c r="AH197" s="178" t="str">
        <f t="shared" si="22"/>
        <v/>
      </c>
      <c r="AI197" s="178" t="str">
        <f t="shared" si="22"/>
        <v/>
      </c>
      <c r="AJ197" s="178" t="str">
        <f t="shared" si="22"/>
        <v/>
      </c>
      <c r="AK197" s="178" t="str">
        <f t="shared" si="22"/>
        <v/>
      </c>
      <c r="AL197" s="178" t="str">
        <f t="shared" si="22"/>
        <v/>
      </c>
      <c r="AM197" s="178" t="str">
        <f t="shared" si="22"/>
        <v/>
      </c>
      <c r="AN197" s="178" t="str">
        <f t="shared" si="22"/>
        <v/>
      </c>
      <c r="AO197" s="178" t="str">
        <f t="shared" si="22"/>
        <v/>
      </c>
      <c r="AP197" s="178" t="str">
        <f t="shared" si="22"/>
        <v/>
      </c>
      <c r="AQ197" s="178" t="str">
        <f t="shared" si="22"/>
        <v/>
      </c>
      <c r="AR197" s="178" t="str">
        <f t="shared" si="22"/>
        <v/>
      </c>
      <c r="AS197" s="178" t="str">
        <f t="shared" si="22"/>
        <v/>
      </c>
      <c r="AT197" s="178" t="str">
        <f t="shared" si="22"/>
        <v/>
      </c>
      <c r="AU197" s="178" t="str">
        <f t="shared" si="22"/>
        <v/>
      </c>
      <c r="AV197" s="178" t="str">
        <f t="shared" si="22"/>
        <v/>
      </c>
      <c r="AW197" s="178" t="str">
        <f t="shared" si="22"/>
        <v/>
      </c>
    </row>
    <row r="198" spans="2:49">
      <c r="B198" s="156">
        <v>8</v>
      </c>
      <c r="C198" s="156"/>
      <c r="D198" s="178" t="str">
        <f t="shared" si="18"/>
        <v/>
      </c>
      <c r="E198" s="178" t="str">
        <f t="shared" si="18"/>
        <v/>
      </c>
      <c r="F198" s="178" t="str">
        <f t="shared" si="18"/>
        <v/>
      </c>
      <c r="G198" s="178">
        <f t="shared" si="18"/>
        <v>810671400.53999996</v>
      </c>
      <c r="H198" s="178">
        <f t="shared" si="18"/>
        <v>1443702241.971</v>
      </c>
      <c r="I198" s="164"/>
      <c r="J198" s="178">
        <f t="shared" ref="J198:Q198" si="23">IFERROR(J148*J173,"")</f>
        <v>1443702241.971</v>
      </c>
      <c r="K198" s="178">
        <f t="shared" si="23"/>
        <v>650122674.14963686</v>
      </c>
      <c r="L198" s="178" t="str">
        <f t="shared" si="23"/>
        <v/>
      </c>
      <c r="M198" s="178" t="str">
        <f t="shared" si="23"/>
        <v/>
      </c>
      <c r="N198" s="178" t="str">
        <f t="shared" si="23"/>
        <v/>
      </c>
      <c r="O198" s="178" t="str">
        <f t="shared" si="23"/>
        <v/>
      </c>
      <c r="P198" s="178" t="str">
        <f t="shared" si="23"/>
        <v/>
      </c>
      <c r="Q198" s="178" t="str">
        <f t="shared" si="23"/>
        <v/>
      </c>
      <c r="R198" s="164"/>
      <c r="S198" s="178" t="str">
        <f t="shared" ref="S198" si="24">IFERROR(S148*S173,"")</f>
        <v/>
      </c>
      <c r="T198" s="178" t="str">
        <f t="shared" ref="T198:U198" si="25">IFERROR(T148*T173,"")</f>
        <v/>
      </c>
      <c r="U198" s="178" t="str">
        <f t="shared" si="25"/>
        <v/>
      </c>
      <c r="V198" s="178" t="str">
        <f t="shared" ref="V198:AW198" si="26">IFERROR(V148*V173,"")</f>
        <v/>
      </c>
      <c r="W198" s="178" t="str">
        <f t="shared" si="26"/>
        <v/>
      </c>
      <c r="X198" s="178" t="str">
        <f t="shared" si="26"/>
        <v/>
      </c>
      <c r="Y198" s="178" t="str">
        <f t="shared" si="26"/>
        <v/>
      </c>
      <c r="Z198" s="178" t="str">
        <f t="shared" si="26"/>
        <v/>
      </c>
      <c r="AA198" s="178" t="str">
        <f t="shared" si="26"/>
        <v/>
      </c>
      <c r="AB198" s="178" t="str">
        <f t="shared" si="26"/>
        <v/>
      </c>
      <c r="AC198" s="178" t="str">
        <f t="shared" si="26"/>
        <v/>
      </c>
      <c r="AD198" s="178" t="str">
        <f t="shared" si="26"/>
        <v/>
      </c>
      <c r="AE198" s="178" t="str">
        <f t="shared" si="26"/>
        <v/>
      </c>
      <c r="AF198" s="178" t="str">
        <f t="shared" si="26"/>
        <v/>
      </c>
      <c r="AG198" s="178" t="str">
        <f t="shared" si="26"/>
        <v/>
      </c>
      <c r="AH198" s="178" t="str">
        <f t="shared" si="26"/>
        <v/>
      </c>
      <c r="AI198" s="178" t="str">
        <f t="shared" si="26"/>
        <v/>
      </c>
      <c r="AJ198" s="178" t="str">
        <f t="shared" si="26"/>
        <v/>
      </c>
      <c r="AK198" s="178" t="str">
        <f t="shared" si="26"/>
        <v/>
      </c>
      <c r="AL198" s="178" t="str">
        <f t="shared" si="26"/>
        <v/>
      </c>
      <c r="AM198" s="178" t="str">
        <f t="shared" si="26"/>
        <v/>
      </c>
      <c r="AN198" s="178" t="str">
        <f t="shared" si="26"/>
        <v/>
      </c>
      <c r="AO198" s="178" t="str">
        <f t="shared" si="26"/>
        <v/>
      </c>
      <c r="AP198" s="178" t="str">
        <f t="shared" si="26"/>
        <v/>
      </c>
      <c r="AQ198" s="178" t="str">
        <f t="shared" si="26"/>
        <v/>
      </c>
      <c r="AR198" s="178" t="str">
        <f t="shared" si="26"/>
        <v/>
      </c>
      <c r="AS198" s="178" t="str">
        <f t="shared" si="26"/>
        <v/>
      </c>
      <c r="AT198" s="178" t="str">
        <f t="shared" si="26"/>
        <v/>
      </c>
      <c r="AU198" s="178" t="str">
        <f t="shared" si="26"/>
        <v/>
      </c>
      <c r="AV198" s="178" t="str">
        <f t="shared" si="26"/>
        <v/>
      </c>
      <c r="AW198" s="178" t="str">
        <f t="shared" si="26"/>
        <v/>
      </c>
    </row>
    <row r="199" spans="2:49">
      <c r="B199" s="156">
        <v>9</v>
      </c>
      <c r="C199" s="156"/>
      <c r="D199" s="178" t="str">
        <f t="shared" si="18"/>
        <v/>
      </c>
      <c r="E199" s="178" t="str">
        <f t="shared" si="18"/>
        <v/>
      </c>
      <c r="F199" s="178" t="str">
        <f t="shared" si="18"/>
        <v/>
      </c>
      <c r="G199" s="178" t="str">
        <f t="shared" si="18"/>
        <v/>
      </c>
      <c r="H199" s="178" t="str">
        <f t="shared" si="18"/>
        <v/>
      </c>
      <c r="I199" s="164"/>
      <c r="J199" s="178" t="str">
        <f t="shared" ref="J199:Q199" si="27">IFERROR(J149*J174,"")</f>
        <v/>
      </c>
      <c r="K199" s="178">
        <f t="shared" si="27"/>
        <v>848774452.86399996</v>
      </c>
      <c r="L199" s="178">
        <f t="shared" si="27"/>
        <v>1503820679.5949998</v>
      </c>
      <c r="M199" s="178">
        <f t="shared" si="27"/>
        <v>669457243.719082</v>
      </c>
      <c r="N199" s="178" t="str">
        <f t="shared" si="27"/>
        <v/>
      </c>
      <c r="O199" s="178" t="str">
        <f t="shared" si="27"/>
        <v/>
      </c>
      <c r="P199" s="178" t="str">
        <f t="shared" si="27"/>
        <v/>
      </c>
      <c r="Q199" s="178" t="str">
        <f t="shared" si="27"/>
        <v/>
      </c>
      <c r="R199" s="164"/>
      <c r="S199" s="178" t="str">
        <f t="shared" ref="S199" si="28">IFERROR(S149*S174,"")</f>
        <v/>
      </c>
      <c r="T199" s="178" t="str">
        <f t="shared" ref="T199:U199" si="29">IFERROR(T149*T174,"")</f>
        <v/>
      </c>
      <c r="U199" s="178" t="str">
        <f t="shared" si="29"/>
        <v/>
      </c>
      <c r="V199" s="178" t="str">
        <f t="shared" ref="V199:AW199" si="30">IFERROR(V149*V174,"")</f>
        <v/>
      </c>
      <c r="W199" s="178" t="str">
        <f t="shared" si="30"/>
        <v/>
      </c>
      <c r="X199" s="178" t="str">
        <f t="shared" si="30"/>
        <v/>
      </c>
      <c r="Y199" s="178" t="str">
        <f t="shared" si="30"/>
        <v/>
      </c>
      <c r="Z199" s="178" t="str">
        <f t="shared" si="30"/>
        <v/>
      </c>
      <c r="AA199" s="178" t="str">
        <f t="shared" si="30"/>
        <v/>
      </c>
      <c r="AB199" s="178" t="str">
        <f t="shared" si="30"/>
        <v/>
      </c>
      <c r="AC199" s="178" t="str">
        <f t="shared" si="30"/>
        <v/>
      </c>
      <c r="AD199" s="178" t="str">
        <f t="shared" si="30"/>
        <v/>
      </c>
      <c r="AE199" s="178" t="str">
        <f t="shared" si="30"/>
        <v/>
      </c>
      <c r="AF199" s="178" t="str">
        <f t="shared" si="30"/>
        <v/>
      </c>
      <c r="AG199" s="178" t="str">
        <f t="shared" si="30"/>
        <v/>
      </c>
      <c r="AH199" s="178" t="str">
        <f t="shared" si="30"/>
        <v/>
      </c>
      <c r="AI199" s="178" t="str">
        <f t="shared" si="30"/>
        <v/>
      </c>
      <c r="AJ199" s="178" t="str">
        <f t="shared" si="30"/>
        <v/>
      </c>
      <c r="AK199" s="178" t="str">
        <f t="shared" si="30"/>
        <v/>
      </c>
      <c r="AL199" s="178" t="str">
        <f t="shared" si="30"/>
        <v/>
      </c>
      <c r="AM199" s="178" t="str">
        <f t="shared" si="30"/>
        <v/>
      </c>
      <c r="AN199" s="178" t="str">
        <f t="shared" si="30"/>
        <v/>
      </c>
      <c r="AO199" s="178" t="str">
        <f t="shared" si="30"/>
        <v/>
      </c>
      <c r="AP199" s="178" t="str">
        <f t="shared" si="30"/>
        <v/>
      </c>
      <c r="AQ199" s="178" t="str">
        <f t="shared" si="30"/>
        <v/>
      </c>
      <c r="AR199" s="178" t="str">
        <f t="shared" si="30"/>
        <v/>
      </c>
      <c r="AS199" s="178" t="str">
        <f t="shared" si="30"/>
        <v/>
      </c>
      <c r="AT199" s="178" t="str">
        <f t="shared" si="30"/>
        <v/>
      </c>
      <c r="AU199" s="178" t="str">
        <f t="shared" si="30"/>
        <v/>
      </c>
      <c r="AV199" s="178" t="str">
        <f t="shared" si="30"/>
        <v/>
      </c>
      <c r="AW199" s="178" t="str">
        <f t="shared" si="30"/>
        <v/>
      </c>
    </row>
    <row r="200" spans="2:49">
      <c r="B200" s="156">
        <v>10</v>
      </c>
      <c r="C200" s="156"/>
      <c r="D200" s="178" t="str">
        <f t="shared" si="18"/>
        <v/>
      </c>
      <c r="E200" s="178" t="str">
        <f t="shared" si="18"/>
        <v/>
      </c>
      <c r="F200" s="178" t="str">
        <f t="shared" si="18"/>
        <v/>
      </c>
      <c r="G200" s="178" t="str">
        <f t="shared" si="18"/>
        <v/>
      </c>
      <c r="H200" s="178" t="str">
        <f t="shared" si="18"/>
        <v/>
      </c>
      <c r="I200" s="164"/>
      <c r="J200" s="178" t="str">
        <f t="shared" ref="J200:Q200" si="31">IFERROR(J150*J175,"")</f>
        <v/>
      </c>
      <c r="K200" s="178" t="str">
        <f t="shared" si="31"/>
        <v/>
      </c>
      <c r="L200" s="178" t="str">
        <f t="shared" si="31"/>
        <v/>
      </c>
      <c r="M200" s="178">
        <f t="shared" si="31"/>
        <v>866078013.00999999</v>
      </c>
      <c r="N200" s="178">
        <f t="shared" si="31"/>
        <v>1544179758.1560001</v>
      </c>
      <c r="O200" s="178">
        <f t="shared" si="31"/>
        <v>686238966.0877521</v>
      </c>
      <c r="P200" s="178" t="str">
        <f t="shared" si="31"/>
        <v/>
      </c>
      <c r="Q200" s="178" t="str">
        <f t="shared" si="31"/>
        <v/>
      </c>
      <c r="R200" s="164"/>
      <c r="S200" s="178" t="str">
        <f t="shared" ref="S200" si="32">IFERROR(S150*S175,"")</f>
        <v/>
      </c>
      <c r="T200" s="178" t="str">
        <f t="shared" ref="T200:U200" si="33">IFERROR(T150*T175,"")</f>
        <v/>
      </c>
      <c r="U200" s="178" t="str">
        <f t="shared" si="33"/>
        <v/>
      </c>
      <c r="V200" s="178" t="str">
        <f t="shared" ref="V200:AW200" si="34">IFERROR(V150*V175,"")</f>
        <v/>
      </c>
      <c r="W200" s="178" t="str">
        <f t="shared" si="34"/>
        <v/>
      </c>
      <c r="X200" s="178" t="str">
        <f t="shared" si="34"/>
        <v/>
      </c>
      <c r="Y200" s="178" t="str">
        <f t="shared" si="34"/>
        <v/>
      </c>
      <c r="Z200" s="178" t="str">
        <f t="shared" si="34"/>
        <v/>
      </c>
      <c r="AA200" s="178" t="str">
        <f t="shared" si="34"/>
        <v/>
      </c>
      <c r="AB200" s="178" t="str">
        <f t="shared" si="34"/>
        <v/>
      </c>
      <c r="AC200" s="178" t="str">
        <f t="shared" si="34"/>
        <v/>
      </c>
      <c r="AD200" s="178" t="str">
        <f t="shared" si="34"/>
        <v/>
      </c>
      <c r="AE200" s="178" t="str">
        <f t="shared" si="34"/>
        <v/>
      </c>
      <c r="AF200" s="178" t="str">
        <f t="shared" si="34"/>
        <v/>
      </c>
      <c r="AG200" s="178" t="str">
        <f t="shared" si="34"/>
        <v/>
      </c>
      <c r="AH200" s="178" t="str">
        <f t="shared" si="34"/>
        <v/>
      </c>
      <c r="AI200" s="178" t="str">
        <f t="shared" si="34"/>
        <v/>
      </c>
      <c r="AJ200" s="178" t="str">
        <f t="shared" si="34"/>
        <v/>
      </c>
      <c r="AK200" s="178" t="str">
        <f t="shared" si="34"/>
        <v/>
      </c>
      <c r="AL200" s="178" t="str">
        <f t="shared" si="34"/>
        <v/>
      </c>
      <c r="AM200" s="178" t="str">
        <f t="shared" si="34"/>
        <v/>
      </c>
      <c r="AN200" s="178" t="str">
        <f t="shared" si="34"/>
        <v/>
      </c>
      <c r="AO200" s="178" t="str">
        <f t="shared" si="34"/>
        <v/>
      </c>
      <c r="AP200" s="178" t="str">
        <f t="shared" si="34"/>
        <v/>
      </c>
      <c r="AQ200" s="178" t="str">
        <f t="shared" si="34"/>
        <v/>
      </c>
      <c r="AR200" s="178" t="str">
        <f t="shared" si="34"/>
        <v/>
      </c>
      <c r="AS200" s="178" t="str">
        <f t="shared" si="34"/>
        <v/>
      </c>
      <c r="AT200" s="178" t="str">
        <f t="shared" si="34"/>
        <v/>
      </c>
      <c r="AU200" s="178" t="str">
        <f t="shared" si="34"/>
        <v/>
      </c>
      <c r="AV200" s="178" t="str">
        <f t="shared" si="34"/>
        <v/>
      </c>
      <c r="AW200" s="178" t="str">
        <f t="shared" si="34"/>
        <v/>
      </c>
    </row>
    <row r="201" spans="2:49">
      <c r="B201" s="156">
        <v>11</v>
      </c>
      <c r="C201" s="156"/>
      <c r="D201" s="178" t="str">
        <f t="shared" si="18"/>
        <v/>
      </c>
      <c r="E201" s="178" t="str">
        <f t="shared" si="18"/>
        <v/>
      </c>
      <c r="F201" s="178" t="str">
        <f t="shared" si="18"/>
        <v/>
      </c>
      <c r="G201" s="178" t="str">
        <f t="shared" si="18"/>
        <v/>
      </c>
      <c r="H201" s="178" t="str">
        <f t="shared" si="18"/>
        <v/>
      </c>
      <c r="I201" s="164"/>
      <c r="J201" s="178" t="str">
        <f t="shared" ref="J201:Q201" si="35">IFERROR(J151*J176,"")</f>
        <v/>
      </c>
      <c r="K201" s="178" t="str">
        <f t="shared" si="35"/>
        <v/>
      </c>
      <c r="L201" s="178" t="str">
        <f t="shared" si="35"/>
        <v/>
      </c>
      <c r="M201" s="178" t="str">
        <f t="shared" si="35"/>
        <v/>
      </c>
      <c r="N201" s="178" t="str">
        <f t="shared" si="35"/>
        <v/>
      </c>
      <c r="O201" s="178">
        <f t="shared" si="35"/>
        <v>971628124.10399997</v>
      </c>
      <c r="P201" s="178">
        <f t="shared" si="35"/>
        <v>1621438955.4488399</v>
      </c>
      <c r="Q201" s="178">
        <f t="shared" si="35"/>
        <v>698546643.69570279</v>
      </c>
      <c r="R201" s="164"/>
      <c r="S201" s="178" t="str">
        <f t="shared" ref="S201" si="36">IFERROR(S151*S176,"")</f>
        <v/>
      </c>
      <c r="T201" s="178" t="str">
        <f t="shared" ref="T201:U201" si="37">IFERROR(T151*T176,"")</f>
        <v/>
      </c>
      <c r="U201" s="178" t="str">
        <f t="shared" si="37"/>
        <v/>
      </c>
      <c r="V201" s="178" t="str">
        <f t="shared" ref="V201:AW201" si="38">IFERROR(V151*V176,"")</f>
        <v/>
      </c>
      <c r="W201" s="178" t="str">
        <f t="shared" si="38"/>
        <v/>
      </c>
      <c r="X201" s="178" t="str">
        <f t="shared" si="38"/>
        <v/>
      </c>
      <c r="Y201" s="178" t="str">
        <f t="shared" si="38"/>
        <v/>
      </c>
      <c r="Z201" s="178" t="str">
        <f t="shared" si="38"/>
        <v/>
      </c>
      <c r="AA201" s="178" t="str">
        <f t="shared" si="38"/>
        <v/>
      </c>
      <c r="AB201" s="178" t="str">
        <f t="shared" si="38"/>
        <v/>
      </c>
      <c r="AC201" s="178" t="str">
        <f t="shared" si="38"/>
        <v/>
      </c>
      <c r="AD201" s="178" t="str">
        <f t="shared" si="38"/>
        <v/>
      </c>
      <c r="AE201" s="178" t="str">
        <f t="shared" si="38"/>
        <v/>
      </c>
      <c r="AF201" s="178" t="str">
        <f t="shared" si="38"/>
        <v/>
      </c>
      <c r="AG201" s="178" t="str">
        <f t="shared" si="38"/>
        <v/>
      </c>
      <c r="AH201" s="178" t="str">
        <f t="shared" si="38"/>
        <v/>
      </c>
      <c r="AI201" s="178" t="str">
        <f t="shared" si="38"/>
        <v/>
      </c>
      <c r="AJ201" s="178" t="str">
        <f t="shared" si="38"/>
        <v/>
      </c>
      <c r="AK201" s="178" t="str">
        <f t="shared" si="38"/>
        <v/>
      </c>
      <c r="AL201" s="178" t="str">
        <f t="shared" si="38"/>
        <v/>
      </c>
      <c r="AM201" s="178" t="str">
        <f t="shared" si="38"/>
        <v/>
      </c>
      <c r="AN201" s="178" t="str">
        <f t="shared" si="38"/>
        <v/>
      </c>
      <c r="AO201" s="178" t="str">
        <f t="shared" si="38"/>
        <v/>
      </c>
      <c r="AP201" s="178" t="str">
        <f t="shared" si="38"/>
        <v/>
      </c>
      <c r="AQ201" s="178" t="str">
        <f t="shared" si="38"/>
        <v/>
      </c>
      <c r="AR201" s="178" t="str">
        <f t="shared" si="38"/>
        <v/>
      </c>
      <c r="AS201" s="178" t="str">
        <f t="shared" si="38"/>
        <v/>
      </c>
      <c r="AT201" s="178" t="str">
        <f t="shared" si="38"/>
        <v/>
      </c>
      <c r="AU201" s="178" t="str">
        <f t="shared" si="38"/>
        <v/>
      </c>
      <c r="AV201" s="178" t="str">
        <f t="shared" si="38"/>
        <v/>
      </c>
      <c r="AW201" s="178" t="str">
        <f t="shared" si="38"/>
        <v/>
      </c>
    </row>
    <row r="202" spans="2:49">
      <c r="B202" s="156">
        <v>12</v>
      </c>
      <c r="C202" s="156"/>
      <c r="D202" s="178" t="str">
        <f t="shared" si="18"/>
        <v/>
      </c>
      <c r="E202" s="178" t="str">
        <f t="shared" si="18"/>
        <v/>
      </c>
      <c r="F202" s="178" t="str">
        <f t="shared" si="18"/>
        <v/>
      </c>
      <c r="G202" s="178" t="str">
        <f t="shared" si="18"/>
        <v/>
      </c>
      <c r="H202" s="178" t="str">
        <f t="shared" si="18"/>
        <v/>
      </c>
      <c r="I202" s="164"/>
      <c r="J202" s="178" t="str">
        <f t="shared" ref="J202:Q202" si="39">IFERROR(J152*J177,"")</f>
        <v/>
      </c>
      <c r="K202" s="178" t="str">
        <f t="shared" si="39"/>
        <v/>
      </c>
      <c r="L202" s="178" t="str">
        <f t="shared" si="39"/>
        <v/>
      </c>
      <c r="M202" s="178" t="str">
        <f t="shared" si="39"/>
        <v/>
      </c>
      <c r="N202" s="178" t="str">
        <f t="shared" si="39"/>
        <v/>
      </c>
      <c r="O202" s="178" t="str">
        <f t="shared" si="39"/>
        <v/>
      </c>
      <c r="P202" s="178" t="str">
        <f t="shared" si="39"/>
        <v/>
      </c>
      <c r="Q202" s="178">
        <f t="shared" si="39"/>
        <v>768260883.37450004</v>
      </c>
      <c r="R202" s="164"/>
      <c r="S202" s="178">
        <f t="shared" ref="S202" si="40">IFERROR(S152*S177,"")</f>
        <v>1366510858.7495</v>
      </c>
      <c r="T202" s="178">
        <f>IFERROR(T152*T177,"")</f>
        <v>678415472.07524991</v>
      </c>
      <c r="U202" s="178" t="str">
        <f>IFERROR(U152*U177,"")</f>
        <v/>
      </c>
      <c r="V202" s="178" t="str">
        <f t="shared" ref="V202:AW202" si="41">IFERROR(V152*V177,"")</f>
        <v/>
      </c>
      <c r="W202" s="178" t="str">
        <f t="shared" si="41"/>
        <v/>
      </c>
      <c r="X202" s="178" t="str">
        <f t="shared" si="41"/>
        <v/>
      </c>
      <c r="Y202" s="178" t="str">
        <f t="shared" si="41"/>
        <v/>
      </c>
      <c r="Z202" s="178" t="str">
        <f t="shared" si="41"/>
        <v/>
      </c>
      <c r="AA202" s="178" t="str">
        <f t="shared" si="41"/>
        <v/>
      </c>
      <c r="AB202" s="178" t="str">
        <f t="shared" si="41"/>
        <v/>
      </c>
      <c r="AC202" s="178" t="str">
        <f t="shared" si="41"/>
        <v/>
      </c>
      <c r="AD202" s="178" t="str">
        <f t="shared" si="41"/>
        <v/>
      </c>
      <c r="AE202" s="178" t="str">
        <f t="shared" si="41"/>
        <v/>
      </c>
      <c r="AF202" s="178" t="str">
        <f t="shared" si="41"/>
        <v/>
      </c>
      <c r="AG202" s="178" t="str">
        <f t="shared" si="41"/>
        <v/>
      </c>
      <c r="AH202" s="178" t="str">
        <f t="shared" si="41"/>
        <v/>
      </c>
      <c r="AI202" s="178" t="str">
        <f t="shared" si="41"/>
        <v/>
      </c>
      <c r="AJ202" s="178" t="str">
        <f t="shared" si="41"/>
        <v/>
      </c>
      <c r="AK202" s="178" t="str">
        <f t="shared" si="41"/>
        <v/>
      </c>
      <c r="AL202" s="178" t="str">
        <f t="shared" si="41"/>
        <v/>
      </c>
      <c r="AM202" s="178" t="str">
        <f t="shared" si="41"/>
        <v/>
      </c>
      <c r="AN202" s="178" t="str">
        <f t="shared" si="41"/>
        <v/>
      </c>
      <c r="AO202" s="178" t="str">
        <f t="shared" si="41"/>
        <v/>
      </c>
      <c r="AP202" s="178" t="str">
        <f t="shared" si="41"/>
        <v/>
      </c>
      <c r="AQ202" s="178" t="str">
        <f t="shared" si="41"/>
        <v/>
      </c>
      <c r="AR202" s="178" t="str">
        <f t="shared" si="41"/>
        <v/>
      </c>
      <c r="AS202" s="178" t="str">
        <f t="shared" si="41"/>
        <v/>
      </c>
      <c r="AT202" s="178" t="str">
        <f t="shared" si="41"/>
        <v/>
      </c>
      <c r="AU202" s="178" t="str">
        <f t="shared" si="41"/>
        <v/>
      </c>
      <c r="AV202" s="178" t="str">
        <f t="shared" si="41"/>
        <v/>
      </c>
      <c r="AW202" s="178" t="str">
        <f t="shared" si="41"/>
        <v/>
      </c>
    </row>
    <row r="203" spans="2:49">
      <c r="B203" s="156">
        <v>13</v>
      </c>
      <c r="C203" s="156"/>
      <c r="D203" s="178" t="str">
        <f t="shared" si="18"/>
        <v/>
      </c>
      <c r="E203" s="178" t="str">
        <f t="shared" si="18"/>
        <v/>
      </c>
      <c r="F203" s="178" t="str">
        <f t="shared" si="18"/>
        <v/>
      </c>
      <c r="G203" s="178" t="str">
        <f t="shared" si="18"/>
        <v/>
      </c>
      <c r="H203" s="178" t="str">
        <f t="shared" si="18"/>
        <v/>
      </c>
      <c r="I203" s="164"/>
      <c r="J203" s="178" t="str">
        <f t="shared" ref="J203:Q203" si="42">IFERROR(J153*J178,"")</f>
        <v/>
      </c>
      <c r="K203" s="178" t="str">
        <f t="shared" si="42"/>
        <v/>
      </c>
      <c r="L203" s="178" t="str">
        <f t="shared" si="42"/>
        <v/>
      </c>
      <c r="M203" s="178" t="str">
        <f t="shared" si="42"/>
        <v/>
      </c>
      <c r="N203" s="178" t="str">
        <f t="shared" si="42"/>
        <v/>
      </c>
      <c r="O203" s="178" t="str">
        <f t="shared" si="42"/>
        <v/>
      </c>
      <c r="P203" s="178" t="str">
        <f t="shared" si="42"/>
        <v/>
      </c>
      <c r="Q203" s="178" t="str">
        <f t="shared" si="42"/>
        <v/>
      </c>
      <c r="R203" s="164"/>
      <c r="S203" s="178" t="str">
        <f t="shared" ref="S203" si="43">IFERROR(S153*S178,"")</f>
        <v/>
      </c>
      <c r="T203" s="178">
        <f t="shared" ref="T203:U203" si="44">IFERROR(T153*T178,"")</f>
        <v>868937266.77911997</v>
      </c>
      <c r="U203" s="178" t="str">
        <f t="shared" si="44"/>
        <v/>
      </c>
      <c r="V203" s="178" t="str">
        <f t="shared" ref="V203:AW203" si="45">IFERROR(V153*V178,"")</f>
        <v/>
      </c>
      <c r="W203" s="178" t="str">
        <f t="shared" si="45"/>
        <v/>
      </c>
      <c r="X203" s="178" t="str">
        <f t="shared" si="45"/>
        <v/>
      </c>
      <c r="Y203" s="178" t="str">
        <f t="shared" si="45"/>
        <v/>
      </c>
      <c r="Z203" s="178" t="str">
        <f t="shared" si="45"/>
        <v/>
      </c>
      <c r="AA203" s="178" t="str">
        <f t="shared" si="45"/>
        <v/>
      </c>
      <c r="AB203" s="178" t="str">
        <f t="shared" si="45"/>
        <v/>
      </c>
      <c r="AC203" s="178" t="str">
        <f t="shared" si="45"/>
        <v/>
      </c>
      <c r="AD203" s="178" t="str">
        <f t="shared" si="45"/>
        <v/>
      </c>
      <c r="AE203" s="178" t="str">
        <f t="shared" si="45"/>
        <v/>
      </c>
      <c r="AF203" s="178" t="str">
        <f t="shared" si="45"/>
        <v/>
      </c>
      <c r="AG203" s="178" t="str">
        <f t="shared" si="45"/>
        <v/>
      </c>
      <c r="AH203" s="178" t="str">
        <f t="shared" si="45"/>
        <v/>
      </c>
      <c r="AI203" s="178" t="str">
        <f t="shared" si="45"/>
        <v/>
      </c>
      <c r="AJ203" s="178" t="str">
        <f t="shared" si="45"/>
        <v/>
      </c>
      <c r="AK203" s="178" t="str">
        <f t="shared" si="45"/>
        <v/>
      </c>
      <c r="AL203" s="178" t="str">
        <f t="shared" si="45"/>
        <v/>
      </c>
      <c r="AM203" s="178" t="str">
        <f t="shared" si="45"/>
        <v/>
      </c>
      <c r="AN203" s="178" t="str">
        <f t="shared" si="45"/>
        <v/>
      </c>
      <c r="AO203" s="178" t="str">
        <f t="shared" si="45"/>
        <v/>
      </c>
      <c r="AP203" s="178" t="str">
        <f t="shared" si="45"/>
        <v/>
      </c>
      <c r="AQ203" s="178" t="str">
        <f t="shared" si="45"/>
        <v/>
      </c>
      <c r="AR203" s="178" t="str">
        <f t="shared" si="45"/>
        <v/>
      </c>
      <c r="AS203" s="178" t="str">
        <f t="shared" si="45"/>
        <v/>
      </c>
      <c r="AT203" s="178" t="str">
        <f t="shared" si="45"/>
        <v/>
      </c>
      <c r="AU203" s="178" t="str">
        <f t="shared" si="45"/>
        <v/>
      </c>
      <c r="AV203" s="178" t="str">
        <f t="shared" si="45"/>
        <v/>
      </c>
      <c r="AW203" s="178" t="str">
        <f t="shared" si="45"/>
        <v/>
      </c>
    </row>
    <row r="204" spans="2:49">
      <c r="B204" s="156">
        <v>14</v>
      </c>
      <c r="C204" s="156"/>
      <c r="D204" s="178" t="str">
        <f t="shared" si="18"/>
        <v/>
      </c>
      <c r="E204" s="178" t="str">
        <f t="shared" si="18"/>
        <v/>
      </c>
      <c r="F204" s="178" t="str">
        <f t="shared" si="18"/>
        <v/>
      </c>
      <c r="G204" s="178" t="str">
        <f t="shared" si="18"/>
        <v/>
      </c>
      <c r="H204" s="178" t="str">
        <f t="shared" si="18"/>
        <v/>
      </c>
      <c r="I204" s="164"/>
      <c r="J204" s="178" t="str">
        <f t="shared" ref="J204:Q204" si="46">IFERROR(J154*J179,"")</f>
        <v/>
      </c>
      <c r="K204" s="178" t="str">
        <f t="shared" si="46"/>
        <v/>
      </c>
      <c r="L204" s="178" t="str">
        <f t="shared" si="46"/>
        <v/>
      </c>
      <c r="M204" s="178" t="str">
        <f t="shared" si="46"/>
        <v/>
      </c>
      <c r="N204" s="178" t="str">
        <f t="shared" si="46"/>
        <v/>
      </c>
      <c r="O204" s="178" t="str">
        <f t="shared" si="46"/>
        <v/>
      </c>
      <c r="P204" s="178" t="str">
        <f t="shared" si="46"/>
        <v/>
      </c>
      <c r="Q204" s="178" t="str">
        <f t="shared" si="46"/>
        <v/>
      </c>
      <c r="R204" s="164"/>
      <c r="S204" s="178" t="str">
        <f t="shared" ref="S204:AW204" si="47">IFERROR(S154*S179,"")</f>
        <v/>
      </c>
      <c r="T204" s="178" t="str">
        <f t="shared" si="47"/>
        <v/>
      </c>
      <c r="U204" s="178" t="str">
        <f t="shared" si="47"/>
        <v/>
      </c>
      <c r="V204" s="178" t="str">
        <f t="shared" si="47"/>
        <v/>
      </c>
      <c r="W204" s="178" t="str">
        <f t="shared" si="47"/>
        <v/>
      </c>
      <c r="X204" s="178" t="str">
        <f t="shared" si="47"/>
        <v/>
      </c>
      <c r="Y204" s="178" t="str">
        <f t="shared" si="47"/>
        <v/>
      </c>
      <c r="Z204" s="178" t="str">
        <f t="shared" si="47"/>
        <v/>
      </c>
      <c r="AA204" s="178" t="str">
        <f t="shared" si="47"/>
        <v/>
      </c>
      <c r="AB204" s="178" t="str">
        <f t="shared" si="47"/>
        <v/>
      </c>
      <c r="AC204" s="178" t="str">
        <f t="shared" si="47"/>
        <v/>
      </c>
      <c r="AD204" s="178" t="str">
        <f t="shared" si="47"/>
        <v/>
      </c>
      <c r="AE204" s="178" t="str">
        <f t="shared" si="47"/>
        <v/>
      </c>
      <c r="AF204" s="178" t="str">
        <f t="shared" si="47"/>
        <v/>
      </c>
      <c r="AG204" s="178" t="str">
        <f t="shared" si="47"/>
        <v/>
      </c>
      <c r="AH204" s="178" t="str">
        <f t="shared" si="47"/>
        <v/>
      </c>
      <c r="AI204" s="178" t="str">
        <f t="shared" si="47"/>
        <v/>
      </c>
      <c r="AJ204" s="178" t="str">
        <f t="shared" si="47"/>
        <v/>
      </c>
      <c r="AK204" s="178" t="str">
        <f t="shared" si="47"/>
        <v/>
      </c>
      <c r="AL204" s="178" t="str">
        <f t="shared" si="47"/>
        <v/>
      </c>
      <c r="AM204" s="178" t="str">
        <f t="shared" si="47"/>
        <v/>
      </c>
      <c r="AN204" s="178" t="str">
        <f t="shared" si="47"/>
        <v/>
      </c>
      <c r="AO204" s="178" t="str">
        <f t="shared" si="47"/>
        <v/>
      </c>
      <c r="AP204" s="178" t="str">
        <f t="shared" si="47"/>
        <v/>
      </c>
      <c r="AQ204" s="178" t="str">
        <f t="shared" si="47"/>
        <v/>
      </c>
      <c r="AR204" s="178" t="str">
        <f t="shared" si="47"/>
        <v/>
      </c>
      <c r="AS204" s="178" t="str">
        <f t="shared" si="47"/>
        <v/>
      </c>
      <c r="AT204" s="178" t="str">
        <f t="shared" si="47"/>
        <v/>
      </c>
      <c r="AU204" s="178" t="str">
        <f t="shared" si="47"/>
        <v/>
      </c>
      <c r="AV204" s="178" t="str">
        <f t="shared" si="47"/>
        <v/>
      </c>
      <c r="AW204" s="178" t="str">
        <f t="shared" si="47"/>
        <v/>
      </c>
    </row>
    <row r="205" spans="2:49">
      <c r="B205" s="156">
        <v>15</v>
      </c>
      <c r="C205" s="156"/>
      <c r="D205" s="178" t="str">
        <f t="shared" si="18"/>
        <v/>
      </c>
      <c r="E205" s="178" t="str">
        <f t="shared" si="18"/>
        <v/>
      </c>
      <c r="F205" s="178" t="str">
        <f t="shared" si="18"/>
        <v/>
      </c>
      <c r="G205" s="178" t="str">
        <f t="shared" si="18"/>
        <v/>
      </c>
      <c r="H205" s="178" t="str">
        <f t="shared" si="18"/>
        <v/>
      </c>
      <c r="I205" s="164"/>
      <c r="J205" s="178" t="str">
        <f t="shared" ref="J205:Q205" si="48">IFERROR(J155*J180,"")</f>
        <v/>
      </c>
      <c r="K205" s="178" t="str">
        <f t="shared" si="48"/>
        <v/>
      </c>
      <c r="L205" s="178" t="str">
        <f t="shared" si="48"/>
        <v/>
      </c>
      <c r="M205" s="178" t="str">
        <f t="shared" si="48"/>
        <v/>
      </c>
      <c r="N205" s="178" t="str">
        <f t="shared" si="48"/>
        <v/>
      </c>
      <c r="O205" s="178" t="str">
        <f t="shared" si="48"/>
        <v/>
      </c>
      <c r="P205" s="178" t="str">
        <f t="shared" si="48"/>
        <v/>
      </c>
      <c r="Q205" s="178" t="str">
        <f t="shared" si="48"/>
        <v/>
      </c>
      <c r="R205" s="164"/>
      <c r="S205" s="178" t="str">
        <f t="shared" ref="S205:AW205" si="49">IFERROR(S155*S180,"")</f>
        <v/>
      </c>
      <c r="T205" s="178" t="str">
        <f t="shared" si="49"/>
        <v/>
      </c>
      <c r="U205" s="178" t="str">
        <f t="shared" si="49"/>
        <v/>
      </c>
      <c r="V205" s="178" t="str">
        <f t="shared" si="49"/>
        <v/>
      </c>
      <c r="W205" s="178" t="str">
        <f t="shared" si="49"/>
        <v/>
      </c>
      <c r="X205" s="178" t="str">
        <f t="shared" si="49"/>
        <v/>
      </c>
      <c r="Y205" s="178" t="str">
        <f t="shared" si="49"/>
        <v/>
      </c>
      <c r="Z205" s="178" t="str">
        <f t="shared" si="49"/>
        <v/>
      </c>
      <c r="AA205" s="178" t="str">
        <f t="shared" si="49"/>
        <v/>
      </c>
      <c r="AB205" s="178" t="str">
        <f t="shared" si="49"/>
        <v/>
      </c>
      <c r="AC205" s="178" t="str">
        <f t="shared" si="49"/>
        <v/>
      </c>
      <c r="AD205" s="178" t="str">
        <f t="shared" si="49"/>
        <v/>
      </c>
      <c r="AE205" s="178" t="str">
        <f t="shared" si="49"/>
        <v/>
      </c>
      <c r="AF205" s="178" t="str">
        <f t="shared" si="49"/>
        <v/>
      </c>
      <c r="AG205" s="178" t="str">
        <f t="shared" si="49"/>
        <v/>
      </c>
      <c r="AH205" s="178" t="str">
        <f t="shared" si="49"/>
        <v/>
      </c>
      <c r="AI205" s="178" t="str">
        <f t="shared" si="49"/>
        <v/>
      </c>
      <c r="AJ205" s="178" t="str">
        <f t="shared" si="49"/>
        <v/>
      </c>
      <c r="AK205" s="178" t="str">
        <f t="shared" si="49"/>
        <v/>
      </c>
      <c r="AL205" s="178" t="str">
        <f t="shared" si="49"/>
        <v/>
      </c>
      <c r="AM205" s="178" t="str">
        <f t="shared" si="49"/>
        <v/>
      </c>
      <c r="AN205" s="178" t="str">
        <f t="shared" si="49"/>
        <v/>
      </c>
      <c r="AO205" s="178" t="str">
        <f t="shared" si="49"/>
        <v/>
      </c>
      <c r="AP205" s="178" t="str">
        <f t="shared" si="49"/>
        <v/>
      </c>
      <c r="AQ205" s="178" t="str">
        <f t="shared" si="49"/>
        <v/>
      </c>
      <c r="AR205" s="178" t="str">
        <f t="shared" si="49"/>
        <v/>
      </c>
      <c r="AS205" s="178" t="str">
        <f t="shared" si="49"/>
        <v/>
      </c>
      <c r="AT205" s="178" t="str">
        <f t="shared" si="49"/>
        <v/>
      </c>
      <c r="AU205" s="178" t="str">
        <f t="shared" si="49"/>
        <v/>
      </c>
      <c r="AV205" s="178" t="str">
        <f t="shared" si="49"/>
        <v/>
      </c>
      <c r="AW205" s="178" t="str">
        <f t="shared" si="49"/>
        <v/>
      </c>
    </row>
    <row r="206" spans="2:49">
      <c r="B206" s="156">
        <v>16</v>
      </c>
      <c r="C206" s="156"/>
      <c r="D206" s="178" t="str">
        <f t="shared" si="18"/>
        <v/>
      </c>
      <c r="E206" s="178" t="str">
        <f t="shared" si="18"/>
        <v/>
      </c>
      <c r="F206" s="178" t="str">
        <f t="shared" si="18"/>
        <v/>
      </c>
      <c r="G206" s="178" t="str">
        <f t="shared" si="18"/>
        <v/>
      </c>
      <c r="H206" s="178" t="str">
        <f t="shared" si="18"/>
        <v/>
      </c>
      <c r="I206" s="164"/>
      <c r="J206" s="178" t="str">
        <f t="shared" ref="J206:Q206" si="50">IFERROR(J156*J181,"")</f>
        <v/>
      </c>
      <c r="K206" s="178" t="str">
        <f t="shared" si="50"/>
        <v/>
      </c>
      <c r="L206" s="178" t="str">
        <f t="shared" si="50"/>
        <v/>
      </c>
      <c r="M206" s="178" t="str">
        <f t="shared" si="50"/>
        <v/>
      </c>
      <c r="N206" s="178" t="str">
        <f t="shared" si="50"/>
        <v/>
      </c>
      <c r="O206" s="178" t="str">
        <f t="shared" si="50"/>
        <v/>
      </c>
      <c r="P206" s="178" t="str">
        <f t="shared" si="50"/>
        <v/>
      </c>
      <c r="Q206" s="178" t="str">
        <f t="shared" si="50"/>
        <v/>
      </c>
      <c r="R206" s="164"/>
      <c r="S206" s="178" t="str">
        <f t="shared" ref="S206:AW206" si="51">IFERROR(S156*S181,"")</f>
        <v/>
      </c>
      <c r="T206" s="178" t="str">
        <f t="shared" si="51"/>
        <v/>
      </c>
      <c r="U206" s="178" t="str">
        <f t="shared" si="51"/>
        <v/>
      </c>
      <c r="V206" s="178" t="str">
        <f t="shared" si="51"/>
        <v/>
      </c>
      <c r="W206" s="178" t="str">
        <f t="shared" si="51"/>
        <v/>
      </c>
      <c r="X206" s="178" t="str">
        <f t="shared" si="51"/>
        <v/>
      </c>
      <c r="Y206" s="178" t="str">
        <f t="shared" si="51"/>
        <v/>
      </c>
      <c r="Z206" s="178" t="str">
        <f t="shared" si="51"/>
        <v/>
      </c>
      <c r="AA206" s="178" t="str">
        <f t="shared" si="51"/>
        <v/>
      </c>
      <c r="AB206" s="178" t="str">
        <f t="shared" si="51"/>
        <v/>
      </c>
      <c r="AC206" s="178" t="str">
        <f t="shared" si="51"/>
        <v/>
      </c>
      <c r="AD206" s="178" t="str">
        <f t="shared" si="51"/>
        <v/>
      </c>
      <c r="AE206" s="178" t="str">
        <f t="shared" si="51"/>
        <v/>
      </c>
      <c r="AF206" s="178" t="str">
        <f t="shared" si="51"/>
        <v/>
      </c>
      <c r="AG206" s="178" t="str">
        <f t="shared" si="51"/>
        <v/>
      </c>
      <c r="AH206" s="178" t="str">
        <f t="shared" si="51"/>
        <v/>
      </c>
      <c r="AI206" s="178" t="str">
        <f t="shared" si="51"/>
        <v/>
      </c>
      <c r="AJ206" s="178" t="str">
        <f t="shared" si="51"/>
        <v/>
      </c>
      <c r="AK206" s="178" t="str">
        <f t="shared" si="51"/>
        <v/>
      </c>
      <c r="AL206" s="178" t="str">
        <f t="shared" si="51"/>
        <v/>
      </c>
      <c r="AM206" s="178" t="str">
        <f t="shared" si="51"/>
        <v/>
      </c>
      <c r="AN206" s="178" t="str">
        <f t="shared" si="51"/>
        <v/>
      </c>
      <c r="AO206" s="178" t="str">
        <f t="shared" si="51"/>
        <v/>
      </c>
      <c r="AP206" s="178" t="str">
        <f t="shared" si="51"/>
        <v/>
      </c>
      <c r="AQ206" s="178" t="str">
        <f t="shared" si="51"/>
        <v/>
      </c>
      <c r="AR206" s="178" t="str">
        <f t="shared" si="51"/>
        <v/>
      </c>
      <c r="AS206" s="178" t="str">
        <f t="shared" si="51"/>
        <v/>
      </c>
      <c r="AT206" s="178" t="str">
        <f t="shared" si="51"/>
        <v/>
      </c>
      <c r="AU206" s="178" t="str">
        <f t="shared" si="51"/>
        <v/>
      </c>
      <c r="AV206" s="178" t="str">
        <f t="shared" si="51"/>
        <v/>
      </c>
      <c r="AW206" s="178" t="str">
        <f t="shared" si="51"/>
        <v/>
      </c>
    </row>
    <row r="207" spans="2:49">
      <c r="B207" s="156">
        <v>17</v>
      </c>
      <c r="C207" s="156"/>
      <c r="D207" s="178" t="str">
        <f t="shared" si="18"/>
        <v/>
      </c>
      <c r="E207" s="178" t="str">
        <f t="shared" si="18"/>
        <v/>
      </c>
      <c r="F207" s="178" t="str">
        <f t="shared" si="18"/>
        <v/>
      </c>
      <c r="G207" s="178" t="str">
        <f t="shared" si="18"/>
        <v/>
      </c>
      <c r="H207" s="178" t="str">
        <f t="shared" si="18"/>
        <v/>
      </c>
      <c r="I207" s="164"/>
      <c r="J207" s="178" t="str">
        <f t="shared" ref="J207:Q207" si="52">IFERROR(J157*J182,"")</f>
        <v/>
      </c>
      <c r="K207" s="178" t="str">
        <f t="shared" si="52"/>
        <v/>
      </c>
      <c r="L207" s="178" t="str">
        <f t="shared" si="52"/>
        <v/>
      </c>
      <c r="M207" s="178" t="str">
        <f t="shared" si="52"/>
        <v/>
      </c>
      <c r="N207" s="178" t="str">
        <f t="shared" si="52"/>
        <v/>
      </c>
      <c r="O207" s="178" t="str">
        <f t="shared" si="52"/>
        <v/>
      </c>
      <c r="P207" s="178" t="str">
        <f t="shared" si="52"/>
        <v/>
      </c>
      <c r="Q207" s="178" t="str">
        <f t="shared" si="52"/>
        <v/>
      </c>
      <c r="R207" s="164"/>
      <c r="S207" s="178" t="str">
        <f t="shared" ref="S207:AW207" si="53">IFERROR(S157*S182,"")</f>
        <v/>
      </c>
      <c r="T207" s="178" t="str">
        <f t="shared" si="53"/>
        <v/>
      </c>
      <c r="U207" s="178" t="str">
        <f t="shared" si="53"/>
        <v/>
      </c>
      <c r="V207" s="178" t="str">
        <f t="shared" si="53"/>
        <v/>
      </c>
      <c r="W207" s="178" t="str">
        <f t="shared" si="53"/>
        <v/>
      </c>
      <c r="X207" s="178" t="str">
        <f t="shared" si="53"/>
        <v/>
      </c>
      <c r="Y207" s="178" t="str">
        <f t="shared" si="53"/>
        <v/>
      </c>
      <c r="Z207" s="178" t="str">
        <f t="shared" si="53"/>
        <v/>
      </c>
      <c r="AA207" s="178" t="str">
        <f t="shared" si="53"/>
        <v/>
      </c>
      <c r="AB207" s="178" t="str">
        <f t="shared" si="53"/>
        <v/>
      </c>
      <c r="AC207" s="178" t="str">
        <f t="shared" si="53"/>
        <v/>
      </c>
      <c r="AD207" s="178" t="str">
        <f t="shared" si="53"/>
        <v/>
      </c>
      <c r="AE207" s="178" t="str">
        <f t="shared" si="53"/>
        <v/>
      </c>
      <c r="AF207" s="178" t="str">
        <f t="shared" si="53"/>
        <v/>
      </c>
      <c r="AG207" s="178" t="str">
        <f t="shared" si="53"/>
        <v/>
      </c>
      <c r="AH207" s="178" t="str">
        <f t="shared" si="53"/>
        <v/>
      </c>
      <c r="AI207" s="178" t="str">
        <f t="shared" si="53"/>
        <v/>
      </c>
      <c r="AJ207" s="178" t="str">
        <f t="shared" si="53"/>
        <v/>
      </c>
      <c r="AK207" s="178" t="str">
        <f t="shared" si="53"/>
        <v/>
      </c>
      <c r="AL207" s="178" t="str">
        <f t="shared" si="53"/>
        <v/>
      </c>
      <c r="AM207" s="178" t="str">
        <f t="shared" si="53"/>
        <v/>
      </c>
      <c r="AN207" s="178" t="str">
        <f t="shared" si="53"/>
        <v/>
      </c>
      <c r="AO207" s="178" t="str">
        <f t="shared" si="53"/>
        <v/>
      </c>
      <c r="AP207" s="178" t="str">
        <f t="shared" si="53"/>
        <v/>
      </c>
      <c r="AQ207" s="178" t="str">
        <f t="shared" si="53"/>
        <v/>
      </c>
      <c r="AR207" s="178" t="str">
        <f t="shared" si="53"/>
        <v/>
      </c>
      <c r="AS207" s="178" t="str">
        <f t="shared" si="53"/>
        <v/>
      </c>
      <c r="AT207" s="178" t="str">
        <f t="shared" si="53"/>
        <v/>
      </c>
      <c r="AU207" s="178" t="str">
        <f t="shared" si="53"/>
        <v/>
      </c>
      <c r="AV207" s="178" t="str">
        <f t="shared" si="53"/>
        <v/>
      </c>
      <c r="AW207" s="178" t="str">
        <f t="shared" si="53"/>
        <v/>
      </c>
    </row>
    <row r="208" spans="2:49">
      <c r="B208" s="156">
        <v>18</v>
      </c>
      <c r="C208" s="156"/>
      <c r="D208" s="178" t="str">
        <f t="shared" si="18"/>
        <v/>
      </c>
      <c r="E208" s="178" t="str">
        <f t="shared" si="18"/>
        <v/>
      </c>
      <c r="F208" s="178" t="str">
        <f t="shared" si="18"/>
        <v/>
      </c>
      <c r="G208" s="178" t="str">
        <f t="shared" si="18"/>
        <v/>
      </c>
      <c r="H208" s="178" t="str">
        <f t="shared" si="18"/>
        <v/>
      </c>
      <c r="I208" s="164"/>
      <c r="J208" s="178" t="str">
        <f t="shared" ref="J208:Q208" si="54">IFERROR(J158*J183,"")</f>
        <v/>
      </c>
      <c r="K208" s="178" t="str">
        <f t="shared" si="54"/>
        <v/>
      </c>
      <c r="L208" s="178" t="str">
        <f t="shared" si="54"/>
        <v/>
      </c>
      <c r="M208" s="178" t="str">
        <f t="shared" si="54"/>
        <v/>
      </c>
      <c r="N208" s="178" t="str">
        <f t="shared" si="54"/>
        <v/>
      </c>
      <c r="O208" s="178" t="str">
        <f t="shared" si="54"/>
        <v/>
      </c>
      <c r="P208" s="178" t="str">
        <f t="shared" si="54"/>
        <v/>
      </c>
      <c r="Q208" s="178" t="str">
        <f t="shared" si="54"/>
        <v/>
      </c>
      <c r="R208" s="164"/>
      <c r="S208" s="178" t="str">
        <f t="shared" ref="S208:AW208" si="55">IFERROR(S158*S183,"")</f>
        <v/>
      </c>
      <c r="T208" s="178" t="str">
        <f t="shared" si="55"/>
        <v/>
      </c>
      <c r="U208" s="178" t="str">
        <f t="shared" si="55"/>
        <v/>
      </c>
      <c r="V208" s="178" t="str">
        <f t="shared" si="55"/>
        <v/>
      </c>
      <c r="W208" s="178" t="str">
        <f t="shared" si="55"/>
        <v/>
      </c>
      <c r="X208" s="178" t="str">
        <f t="shared" si="55"/>
        <v/>
      </c>
      <c r="Y208" s="178" t="str">
        <f t="shared" si="55"/>
        <v/>
      </c>
      <c r="Z208" s="178" t="str">
        <f t="shared" si="55"/>
        <v/>
      </c>
      <c r="AA208" s="178" t="str">
        <f t="shared" si="55"/>
        <v/>
      </c>
      <c r="AB208" s="178" t="str">
        <f t="shared" si="55"/>
        <v/>
      </c>
      <c r="AC208" s="178" t="str">
        <f t="shared" si="55"/>
        <v/>
      </c>
      <c r="AD208" s="178" t="str">
        <f t="shared" si="55"/>
        <v/>
      </c>
      <c r="AE208" s="178" t="str">
        <f t="shared" si="55"/>
        <v/>
      </c>
      <c r="AF208" s="178" t="str">
        <f t="shared" si="55"/>
        <v/>
      </c>
      <c r="AG208" s="178" t="str">
        <f t="shared" si="55"/>
        <v/>
      </c>
      <c r="AH208" s="178" t="str">
        <f t="shared" si="55"/>
        <v/>
      </c>
      <c r="AI208" s="178" t="str">
        <f t="shared" si="55"/>
        <v/>
      </c>
      <c r="AJ208" s="178" t="str">
        <f t="shared" si="55"/>
        <v/>
      </c>
      <c r="AK208" s="178" t="str">
        <f t="shared" si="55"/>
        <v/>
      </c>
      <c r="AL208" s="178" t="str">
        <f t="shared" si="55"/>
        <v/>
      </c>
      <c r="AM208" s="178" t="str">
        <f t="shared" si="55"/>
        <v/>
      </c>
      <c r="AN208" s="178" t="str">
        <f t="shared" si="55"/>
        <v/>
      </c>
      <c r="AO208" s="178" t="str">
        <f t="shared" si="55"/>
        <v/>
      </c>
      <c r="AP208" s="178" t="str">
        <f t="shared" si="55"/>
        <v/>
      </c>
      <c r="AQ208" s="178" t="str">
        <f t="shared" si="55"/>
        <v/>
      </c>
      <c r="AR208" s="178" t="str">
        <f t="shared" si="55"/>
        <v/>
      </c>
      <c r="AS208" s="178" t="str">
        <f t="shared" si="55"/>
        <v/>
      </c>
      <c r="AT208" s="178" t="str">
        <f t="shared" si="55"/>
        <v/>
      </c>
      <c r="AU208" s="178" t="str">
        <f t="shared" si="55"/>
        <v/>
      </c>
      <c r="AV208" s="178" t="str">
        <f t="shared" si="55"/>
        <v/>
      </c>
      <c r="AW208" s="178" t="str">
        <f t="shared" si="55"/>
        <v/>
      </c>
    </row>
    <row r="209" spans="1:49">
      <c r="B209" s="156">
        <v>19</v>
      </c>
      <c r="C209" s="156"/>
      <c r="D209" s="178" t="str">
        <f t="shared" si="18"/>
        <v/>
      </c>
      <c r="E209" s="178" t="str">
        <f t="shared" si="18"/>
        <v/>
      </c>
      <c r="F209" s="178" t="str">
        <f t="shared" si="18"/>
        <v/>
      </c>
      <c r="G209" s="178" t="str">
        <f t="shared" si="18"/>
        <v/>
      </c>
      <c r="H209" s="178" t="str">
        <f t="shared" si="18"/>
        <v/>
      </c>
      <c r="I209" s="164"/>
      <c r="J209" s="178" t="str">
        <f t="shared" ref="J209:Q209" si="56">IFERROR(J159*J184,"")</f>
        <v/>
      </c>
      <c r="K209" s="178" t="str">
        <f t="shared" si="56"/>
        <v/>
      </c>
      <c r="L209" s="178" t="str">
        <f t="shared" si="56"/>
        <v/>
      </c>
      <c r="M209" s="178" t="str">
        <f t="shared" si="56"/>
        <v/>
      </c>
      <c r="N209" s="178" t="str">
        <f t="shared" si="56"/>
        <v/>
      </c>
      <c r="O209" s="178" t="str">
        <f t="shared" si="56"/>
        <v/>
      </c>
      <c r="P209" s="178" t="str">
        <f t="shared" si="56"/>
        <v/>
      </c>
      <c r="Q209" s="178" t="str">
        <f t="shared" si="56"/>
        <v/>
      </c>
      <c r="R209" s="164"/>
      <c r="S209" s="178" t="str">
        <f t="shared" ref="S209:AW209" si="57">IFERROR(S159*S184,"")</f>
        <v/>
      </c>
      <c r="T209" s="178" t="str">
        <f t="shared" si="57"/>
        <v/>
      </c>
      <c r="U209" s="178" t="str">
        <f t="shared" si="57"/>
        <v/>
      </c>
      <c r="V209" s="178" t="str">
        <f t="shared" si="57"/>
        <v/>
      </c>
      <c r="W209" s="178" t="str">
        <f t="shared" si="57"/>
        <v/>
      </c>
      <c r="X209" s="178" t="str">
        <f t="shared" si="57"/>
        <v/>
      </c>
      <c r="Y209" s="178" t="str">
        <f t="shared" si="57"/>
        <v/>
      </c>
      <c r="Z209" s="178" t="str">
        <f t="shared" si="57"/>
        <v/>
      </c>
      <c r="AA209" s="178" t="str">
        <f t="shared" si="57"/>
        <v/>
      </c>
      <c r="AB209" s="178" t="str">
        <f t="shared" si="57"/>
        <v/>
      </c>
      <c r="AC209" s="178" t="str">
        <f t="shared" si="57"/>
        <v/>
      </c>
      <c r="AD209" s="178" t="str">
        <f t="shared" si="57"/>
        <v/>
      </c>
      <c r="AE209" s="178" t="str">
        <f t="shared" si="57"/>
        <v/>
      </c>
      <c r="AF209" s="178" t="str">
        <f t="shared" si="57"/>
        <v/>
      </c>
      <c r="AG209" s="178" t="str">
        <f t="shared" si="57"/>
        <v/>
      </c>
      <c r="AH209" s="178" t="str">
        <f t="shared" si="57"/>
        <v/>
      </c>
      <c r="AI209" s="178" t="str">
        <f t="shared" si="57"/>
        <v/>
      </c>
      <c r="AJ209" s="178" t="str">
        <f t="shared" si="57"/>
        <v/>
      </c>
      <c r="AK209" s="178" t="str">
        <f t="shared" si="57"/>
        <v/>
      </c>
      <c r="AL209" s="178" t="str">
        <f t="shared" si="57"/>
        <v/>
      </c>
      <c r="AM209" s="178" t="str">
        <f t="shared" si="57"/>
        <v/>
      </c>
      <c r="AN209" s="178" t="str">
        <f t="shared" si="57"/>
        <v/>
      </c>
      <c r="AO209" s="178" t="str">
        <f t="shared" si="57"/>
        <v/>
      </c>
      <c r="AP209" s="178" t="str">
        <f t="shared" si="57"/>
        <v/>
      </c>
      <c r="AQ209" s="178" t="str">
        <f t="shared" si="57"/>
        <v/>
      </c>
      <c r="AR209" s="178" t="str">
        <f t="shared" si="57"/>
        <v/>
      </c>
      <c r="AS209" s="178" t="str">
        <f t="shared" si="57"/>
        <v/>
      </c>
      <c r="AT209" s="178" t="str">
        <f t="shared" si="57"/>
        <v/>
      </c>
      <c r="AU209" s="178" t="str">
        <f t="shared" si="57"/>
        <v/>
      </c>
      <c r="AV209" s="178" t="str">
        <f t="shared" si="57"/>
        <v/>
      </c>
      <c r="AW209" s="178" t="str">
        <f t="shared" si="57"/>
        <v/>
      </c>
    </row>
    <row r="210" spans="1:49">
      <c r="B210" s="156">
        <v>20</v>
      </c>
      <c r="C210" s="156"/>
      <c r="D210" s="178" t="str">
        <f t="shared" si="18"/>
        <v/>
      </c>
      <c r="E210" s="178" t="str">
        <f t="shared" si="18"/>
        <v/>
      </c>
      <c r="F210" s="178" t="str">
        <f t="shared" si="18"/>
        <v/>
      </c>
      <c r="G210" s="178" t="str">
        <f t="shared" si="18"/>
        <v/>
      </c>
      <c r="H210" s="178" t="str">
        <f t="shared" si="18"/>
        <v/>
      </c>
      <c r="I210" s="164"/>
      <c r="J210" s="178" t="str">
        <f t="shared" ref="J210:Q210" si="58">IFERROR(J160*J185,"")</f>
        <v/>
      </c>
      <c r="K210" s="178" t="str">
        <f t="shared" si="58"/>
        <v/>
      </c>
      <c r="L210" s="178" t="str">
        <f t="shared" si="58"/>
        <v/>
      </c>
      <c r="M210" s="178" t="str">
        <f t="shared" si="58"/>
        <v/>
      </c>
      <c r="N210" s="178" t="str">
        <f t="shared" si="58"/>
        <v/>
      </c>
      <c r="O210" s="178" t="str">
        <f t="shared" si="58"/>
        <v/>
      </c>
      <c r="P210" s="178" t="str">
        <f t="shared" si="58"/>
        <v/>
      </c>
      <c r="Q210" s="178" t="str">
        <f t="shared" si="58"/>
        <v/>
      </c>
      <c r="R210" s="164"/>
      <c r="S210" s="178" t="str">
        <f t="shared" ref="S210:AW210" si="59">IFERROR(S160*S185,"")</f>
        <v/>
      </c>
      <c r="T210" s="178" t="str">
        <f t="shared" si="59"/>
        <v/>
      </c>
      <c r="U210" s="178" t="str">
        <f t="shared" si="59"/>
        <v/>
      </c>
      <c r="V210" s="178" t="str">
        <f t="shared" si="59"/>
        <v/>
      </c>
      <c r="W210" s="178" t="str">
        <f t="shared" si="59"/>
        <v/>
      </c>
      <c r="X210" s="178" t="str">
        <f t="shared" si="59"/>
        <v/>
      </c>
      <c r="Y210" s="178" t="str">
        <f t="shared" si="59"/>
        <v/>
      </c>
      <c r="Z210" s="178" t="str">
        <f t="shared" si="59"/>
        <v/>
      </c>
      <c r="AA210" s="178" t="str">
        <f t="shared" si="59"/>
        <v/>
      </c>
      <c r="AB210" s="178" t="str">
        <f t="shared" si="59"/>
        <v/>
      </c>
      <c r="AC210" s="178" t="str">
        <f t="shared" si="59"/>
        <v/>
      </c>
      <c r="AD210" s="178" t="str">
        <f t="shared" si="59"/>
        <v/>
      </c>
      <c r="AE210" s="178" t="str">
        <f t="shared" si="59"/>
        <v/>
      </c>
      <c r="AF210" s="178" t="str">
        <f t="shared" si="59"/>
        <v/>
      </c>
      <c r="AG210" s="178" t="str">
        <f t="shared" si="59"/>
        <v/>
      </c>
      <c r="AH210" s="178" t="str">
        <f t="shared" si="59"/>
        <v/>
      </c>
      <c r="AI210" s="178" t="str">
        <f t="shared" si="59"/>
        <v/>
      </c>
      <c r="AJ210" s="178" t="str">
        <f t="shared" si="59"/>
        <v/>
      </c>
      <c r="AK210" s="178" t="str">
        <f t="shared" si="59"/>
        <v/>
      </c>
      <c r="AL210" s="178" t="str">
        <f t="shared" si="59"/>
        <v/>
      </c>
      <c r="AM210" s="178" t="str">
        <f t="shared" si="59"/>
        <v/>
      </c>
      <c r="AN210" s="178" t="str">
        <f t="shared" si="59"/>
        <v/>
      </c>
      <c r="AO210" s="178" t="str">
        <f t="shared" si="59"/>
        <v/>
      </c>
      <c r="AP210" s="178" t="str">
        <f t="shared" si="59"/>
        <v/>
      </c>
      <c r="AQ210" s="178" t="str">
        <f t="shared" si="59"/>
        <v/>
      </c>
      <c r="AR210" s="178" t="str">
        <f t="shared" si="59"/>
        <v/>
      </c>
      <c r="AS210" s="178" t="str">
        <f t="shared" si="59"/>
        <v/>
      </c>
      <c r="AT210" s="178" t="str">
        <f t="shared" si="59"/>
        <v/>
      </c>
      <c r="AU210" s="178" t="str">
        <f t="shared" si="59"/>
        <v/>
      </c>
      <c r="AV210" s="178" t="str">
        <f t="shared" si="59"/>
        <v/>
      </c>
      <c r="AW210" s="178" t="str">
        <f t="shared" si="59"/>
        <v/>
      </c>
    </row>
    <row r="211" spans="1:49">
      <c r="B211" s="156">
        <v>21</v>
      </c>
      <c r="C211" s="156"/>
      <c r="D211" s="178" t="str">
        <f t="shared" si="18"/>
        <v/>
      </c>
      <c r="E211" s="178" t="str">
        <f t="shared" si="18"/>
        <v/>
      </c>
      <c r="F211" s="178" t="str">
        <f t="shared" si="18"/>
        <v/>
      </c>
      <c r="G211" s="178" t="str">
        <f t="shared" si="18"/>
        <v/>
      </c>
      <c r="H211" s="178" t="str">
        <f t="shared" si="18"/>
        <v/>
      </c>
      <c r="I211" s="164"/>
      <c r="J211" s="178" t="str">
        <f t="shared" ref="J211:Q211" si="60">IFERROR(J161*J186,"")</f>
        <v/>
      </c>
      <c r="K211" s="178" t="str">
        <f t="shared" si="60"/>
        <v/>
      </c>
      <c r="L211" s="178" t="str">
        <f t="shared" si="60"/>
        <v/>
      </c>
      <c r="M211" s="178" t="str">
        <f t="shared" si="60"/>
        <v/>
      </c>
      <c r="N211" s="178" t="str">
        <f t="shared" si="60"/>
        <v/>
      </c>
      <c r="O211" s="178" t="str">
        <f t="shared" si="60"/>
        <v/>
      </c>
      <c r="P211" s="178" t="str">
        <f t="shared" si="60"/>
        <v/>
      </c>
      <c r="Q211" s="178" t="str">
        <f t="shared" si="60"/>
        <v/>
      </c>
      <c r="R211" s="164"/>
      <c r="S211" s="178" t="str">
        <f t="shared" ref="S211:AW211" si="61">IFERROR(S161*S186,"")</f>
        <v/>
      </c>
      <c r="T211" s="178" t="str">
        <f t="shared" si="61"/>
        <v/>
      </c>
      <c r="U211" s="178" t="str">
        <f t="shared" si="61"/>
        <v/>
      </c>
      <c r="V211" s="178" t="str">
        <f t="shared" si="61"/>
        <v/>
      </c>
      <c r="W211" s="178" t="str">
        <f t="shared" si="61"/>
        <v/>
      </c>
      <c r="X211" s="178" t="str">
        <f t="shared" si="61"/>
        <v/>
      </c>
      <c r="Y211" s="178" t="str">
        <f t="shared" si="61"/>
        <v/>
      </c>
      <c r="Z211" s="178" t="str">
        <f t="shared" si="61"/>
        <v/>
      </c>
      <c r="AA211" s="178" t="str">
        <f t="shared" si="61"/>
        <v/>
      </c>
      <c r="AB211" s="178" t="str">
        <f t="shared" si="61"/>
        <v/>
      </c>
      <c r="AC211" s="178" t="str">
        <f t="shared" si="61"/>
        <v/>
      </c>
      <c r="AD211" s="178" t="str">
        <f t="shared" si="61"/>
        <v/>
      </c>
      <c r="AE211" s="178" t="str">
        <f t="shared" si="61"/>
        <v/>
      </c>
      <c r="AF211" s="178" t="str">
        <f t="shared" si="61"/>
        <v/>
      </c>
      <c r="AG211" s="178" t="str">
        <f t="shared" si="61"/>
        <v/>
      </c>
      <c r="AH211" s="178" t="str">
        <f t="shared" si="61"/>
        <v/>
      </c>
      <c r="AI211" s="178" t="str">
        <f t="shared" si="61"/>
        <v/>
      </c>
      <c r="AJ211" s="178" t="str">
        <f t="shared" si="61"/>
        <v/>
      </c>
      <c r="AK211" s="178" t="str">
        <f t="shared" si="61"/>
        <v/>
      </c>
      <c r="AL211" s="178" t="str">
        <f t="shared" si="61"/>
        <v/>
      </c>
      <c r="AM211" s="178" t="str">
        <f t="shared" si="61"/>
        <v/>
      </c>
      <c r="AN211" s="178" t="str">
        <f t="shared" si="61"/>
        <v/>
      </c>
      <c r="AO211" s="178" t="str">
        <f t="shared" si="61"/>
        <v/>
      </c>
      <c r="AP211" s="178" t="str">
        <f t="shared" si="61"/>
        <v/>
      </c>
      <c r="AQ211" s="178" t="str">
        <f t="shared" si="61"/>
        <v/>
      </c>
      <c r="AR211" s="178" t="str">
        <f t="shared" si="61"/>
        <v/>
      </c>
      <c r="AS211" s="178" t="str">
        <f t="shared" si="61"/>
        <v/>
      </c>
      <c r="AT211" s="178" t="str">
        <f t="shared" si="61"/>
        <v/>
      </c>
      <c r="AU211" s="178" t="str">
        <f t="shared" si="61"/>
        <v/>
      </c>
      <c r="AV211" s="178" t="str">
        <f t="shared" si="61"/>
        <v/>
      </c>
      <c r="AW211" s="178" t="str">
        <f t="shared" si="61"/>
        <v/>
      </c>
    </row>
    <row r="212" spans="1:49"/>
    <row r="213" spans="1:49"/>
    <row r="214" spans="1:49" s="87" customFormat="1" ht="18" customHeight="1">
      <c r="A214" s="85"/>
      <c r="B214" s="86" t="s">
        <v>448</v>
      </c>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c r="AD214" s="85"/>
      <c r="AE214" s="85"/>
      <c r="AF214" s="85"/>
      <c r="AG214" s="85"/>
      <c r="AH214" s="85"/>
      <c r="AI214" s="85"/>
      <c r="AJ214" s="85"/>
      <c r="AK214" s="85"/>
      <c r="AL214" s="85"/>
      <c r="AM214" s="85"/>
      <c r="AN214" s="85"/>
      <c r="AO214" s="85"/>
      <c r="AP214" s="85"/>
      <c r="AQ214" s="85"/>
      <c r="AR214" s="85"/>
      <c r="AS214" s="85"/>
      <c r="AT214" s="85"/>
      <c r="AU214" s="85"/>
      <c r="AV214" s="85"/>
      <c r="AW214" s="85"/>
    </row>
    <row r="215" spans="1:49" s="87" customFormat="1" ht="21" customHeight="1">
      <c r="A215" s="157"/>
      <c r="B215" s="158" t="s">
        <v>449</v>
      </c>
      <c r="C215" s="159"/>
      <c r="D215" s="157"/>
      <c r="E215" s="157"/>
      <c r="F215" s="157"/>
      <c r="G215" s="157"/>
      <c r="H215" s="157"/>
      <c r="I215" s="157"/>
      <c r="J215" s="157"/>
      <c r="K215" s="157"/>
      <c r="L215" s="157"/>
      <c r="M215" s="157"/>
      <c r="N215" s="157"/>
      <c r="O215" s="157"/>
      <c r="P215" s="157"/>
      <c r="Q215" s="157"/>
      <c r="R215" s="157"/>
      <c r="S215" s="157"/>
      <c r="T215" s="157"/>
      <c r="U215" s="157"/>
      <c r="V215" s="157"/>
      <c r="W215" s="157"/>
      <c r="X215" s="157"/>
      <c r="Y215" s="157"/>
      <c r="Z215" s="157"/>
      <c r="AA215" s="157"/>
      <c r="AB215" s="157"/>
      <c r="AC215" s="157"/>
      <c r="AD215" s="157"/>
      <c r="AE215" s="157"/>
      <c r="AF215" s="157"/>
      <c r="AG215" s="157"/>
      <c r="AH215" s="157"/>
      <c r="AI215" s="157"/>
      <c r="AJ215" s="157"/>
      <c r="AK215" s="157"/>
      <c r="AL215" s="157"/>
      <c r="AM215" s="157"/>
      <c r="AN215" s="157"/>
      <c r="AO215" s="157"/>
      <c r="AP215" s="157"/>
      <c r="AQ215" s="157"/>
      <c r="AR215" s="157"/>
      <c r="AS215" s="157"/>
      <c r="AT215" s="157"/>
      <c r="AU215" s="157"/>
      <c r="AV215" s="157"/>
      <c r="AW215" s="157"/>
    </row>
    <row r="216" spans="1:49" s="87" customFormat="1" ht="21" customHeight="1">
      <c r="B216" s="172"/>
      <c r="C216" s="173"/>
    </row>
    <row r="217" spans="1:49" s="87" customFormat="1" ht="21" customHeight="1">
      <c r="B217" s="172"/>
      <c r="C217" s="437"/>
      <c r="D217" s="439" t="s">
        <v>90</v>
      </c>
      <c r="E217" s="440"/>
      <c r="F217" s="440"/>
      <c r="G217" s="440"/>
      <c r="H217" s="440"/>
      <c r="I217" s="440"/>
      <c r="J217" s="440"/>
      <c r="K217" s="440"/>
      <c r="L217" s="440"/>
      <c r="M217" s="440"/>
      <c r="N217" s="440"/>
      <c r="O217" s="236" t="s">
        <v>91</v>
      </c>
      <c r="P217" s="240"/>
      <c r="Q217" s="240"/>
      <c r="R217" s="155"/>
      <c r="S217" s="240"/>
      <c r="T217" s="240"/>
      <c r="U217" s="240"/>
      <c r="V217" s="240"/>
      <c r="W217" s="240"/>
      <c r="X217" s="240"/>
      <c r="Y217" s="240"/>
      <c r="Z217" s="240"/>
      <c r="AA217" s="240"/>
      <c r="AB217" s="240"/>
      <c r="AC217" s="240"/>
      <c r="AD217" s="240"/>
      <c r="AE217" s="240"/>
      <c r="AF217" s="240"/>
      <c r="AG217" s="240"/>
      <c r="AH217" s="240"/>
      <c r="AI217" s="240"/>
      <c r="AJ217" s="240"/>
      <c r="AK217" s="240"/>
      <c r="AL217" s="240"/>
      <c r="AM217" s="240"/>
      <c r="AN217" s="240"/>
      <c r="AO217" s="240"/>
      <c r="AP217" s="240"/>
      <c r="AQ217" s="240"/>
      <c r="AR217" s="240"/>
      <c r="AS217" s="240"/>
      <c r="AT217" s="240"/>
      <c r="AU217" s="240"/>
      <c r="AV217" s="240"/>
      <c r="AW217" s="241"/>
    </row>
    <row r="218" spans="1:49" s="87" customFormat="1" ht="21" customHeight="1">
      <c r="B218" s="172"/>
      <c r="C218" s="438"/>
      <c r="D218" s="441" t="s">
        <v>92</v>
      </c>
      <c r="E218" s="442"/>
      <c r="F218" s="442"/>
      <c r="G218" s="442"/>
      <c r="H218" s="442"/>
      <c r="I218" s="442"/>
      <c r="J218" s="442"/>
      <c r="K218" s="442"/>
      <c r="L218" s="442"/>
      <c r="M218" s="442"/>
      <c r="N218" s="442"/>
      <c r="O218" s="237" t="s">
        <v>93</v>
      </c>
      <c r="P218" s="238"/>
      <c r="Q218" s="238"/>
      <c r="R218" s="155"/>
      <c r="S218" s="238"/>
      <c r="T218" s="238"/>
      <c r="U218" s="238"/>
      <c r="V218" s="238"/>
      <c r="W218" s="238"/>
      <c r="X218" s="238"/>
      <c r="Y218" s="238"/>
      <c r="Z218" s="238"/>
      <c r="AA218" s="238"/>
      <c r="AB218" s="238"/>
      <c r="AC218" s="238"/>
      <c r="AD218" s="238"/>
      <c r="AE218" s="238"/>
      <c r="AF218" s="238"/>
      <c r="AG218" s="238"/>
      <c r="AH218" s="238"/>
      <c r="AI218" s="238"/>
      <c r="AJ218" s="238"/>
      <c r="AK218" s="238"/>
      <c r="AL218" s="238"/>
      <c r="AM218" s="238"/>
      <c r="AN218" s="238"/>
      <c r="AO218" s="238"/>
      <c r="AP218" s="238"/>
      <c r="AQ218" s="238"/>
      <c r="AR218" s="238"/>
      <c r="AS218" s="238"/>
      <c r="AT218" s="238"/>
      <c r="AU218" s="238"/>
      <c r="AV218" s="238"/>
      <c r="AW218" s="239"/>
    </row>
    <row r="219" spans="1:49" ht="42.75" customHeight="1">
      <c r="C219" s="153" t="s">
        <v>440</v>
      </c>
      <c r="D219" s="33" t="s">
        <v>98</v>
      </c>
      <c r="E219" s="33" t="s">
        <v>99</v>
      </c>
      <c r="F219" s="33" t="s">
        <v>100</v>
      </c>
      <c r="G219" s="33" t="s">
        <v>101</v>
      </c>
      <c r="H219" s="33" t="s">
        <v>102</v>
      </c>
      <c r="I219" s="155"/>
      <c r="J219" s="33" t="s">
        <v>103</v>
      </c>
      <c r="K219" s="33" t="s">
        <v>104</v>
      </c>
      <c r="L219" s="33" t="s">
        <v>105</v>
      </c>
      <c r="M219" s="33" t="s">
        <v>106</v>
      </c>
      <c r="N219" s="33" t="s">
        <v>107</v>
      </c>
      <c r="O219" s="33" t="s">
        <v>108</v>
      </c>
      <c r="P219" s="33" t="s">
        <v>109</v>
      </c>
      <c r="Q219" s="33" t="s">
        <v>110</v>
      </c>
      <c r="R219" s="155"/>
      <c r="S219" s="29" t="s">
        <v>111</v>
      </c>
      <c r="T219" s="29" t="s">
        <v>112</v>
      </c>
      <c r="U219" s="266" t="s">
        <v>113</v>
      </c>
      <c r="V219" s="266" t="s">
        <v>113</v>
      </c>
      <c r="W219" s="267" t="s">
        <v>114</v>
      </c>
      <c r="X219" s="265" t="s">
        <v>114</v>
      </c>
      <c r="Y219" s="265" t="s">
        <v>115</v>
      </c>
      <c r="Z219" s="265" t="s">
        <v>115</v>
      </c>
      <c r="AA219" s="265" t="s">
        <v>116</v>
      </c>
      <c r="AB219" s="265" t="s">
        <v>116</v>
      </c>
      <c r="AC219" s="265" t="s">
        <v>117</v>
      </c>
      <c r="AD219" s="265" t="s">
        <v>117</v>
      </c>
      <c r="AE219" s="265" t="s">
        <v>118</v>
      </c>
      <c r="AF219" s="265" t="s">
        <v>118</v>
      </c>
      <c r="AG219" s="265" t="s">
        <v>119</v>
      </c>
      <c r="AH219" s="265" t="s">
        <v>119</v>
      </c>
      <c r="AI219" s="265" t="s">
        <v>120</v>
      </c>
      <c r="AJ219" s="265" t="s">
        <v>120</v>
      </c>
      <c r="AK219" s="265" t="s">
        <v>121</v>
      </c>
      <c r="AL219" s="265" t="s">
        <v>121</v>
      </c>
      <c r="AM219" s="265" t="s">
        <v>122</v>
      </c>
      <c r="AN219" s="265" t="s">
        <v>122</v>
      </c>
      <c r="AO219" s="265" t="s">
        <v>123</v>
      </c>
      <c r="AP219" s="265" t="s">
        <v>123</v>
      </c>
      <c r="AQ219" s="265" t="s">
        <v>124</v>
      </c>
      <c r="AR219" s="265" t="s">
        <v>124</v>
      </c>
      <c r="AS219" s="265" t="s">
        <v>125</v>
      </c>
      <c r="AT219" s="265" t="s">
        <v>125</v>
      </c>
      <c r="AU219" s="265" t="s">
        <v>126</v>
      </c>
      <c r="AV219" s="265" t="s">
        <v>126</v>
      </c>
      <c r="AW219" s="265" t="s">
        <v>127</v>
      </c>
    </row>
    <row r="220" spans="1:49" ht="42.75" customHeight="1">
      <c r="C220" s="153" t="s">
        <v>440</v>
      </c>
      <c r="D220" s="33" t="s">
        <v>98</v>
      </c>
      <c r="E220" s="33" t="s">
        <v>99</v>
      </c>
      <c r="F220" s="33" t="s">
        <v>100</v>
      </c>
      <c r="G220" s="33" t="s">
        <v>101</v>
      </c>
      <c r="H220" s="33" t="s">
        <v>102</v>
      </c>
      <c r="I220" s="155"/>
      <c r="J220" s="33" t="s">
        <v>103</v>
      </c>
      <c r="K220" s="33" t="s">
        <v>104</v>
      </c>
      <c r="L220" s="33" t="s">
        <v>105</v>
      </c>
      <c r="M220" s="33" t="s">
        <v>106</v>
      </c>
      <c r="N220" s="33" t="s">
        <v>107</v>
      </c>
      <c r="O220" s="33" t="s">
        <v>108</v>
      </c>
      <c r="P220" s="33" t="s">
        <v>109</v>
      </c>
      <c r="Q220" s="33" t="s">
        <v>110</v>
      </c>
      <c r="R220" s="155"/>
      <c r="S220" s="29" t="s">
        <v>128</v>
      </c>
      <c r="T220" s="29" t="s">
        <v>129</v>
      </c>
      <c r="U220" s="29" t="s">
        <v>130</v>
      </c>
      <c r="V220" s="29" t="s">
        <v>131</v>
      </c>
      <c r="W220" s="29" t="s">
        <v>132</v>
      </c>
      <c r="X220" s="29" t="s">
        <v>133</v>
      </c>
      <c r="Y220" s="29" t="s">
        <v>134</v>
      </c>
      <c r="Z220" s="29" t="s">
        <v>135</v>
      </c>
      <c r="AA220" s="29" t="s">
        <v>136</v>
      </c>
      <c r="AB220" s="29" t="s">
        <v>137</v>
      </c>
      <c r="AC220" s="29" t="s">
        <v>138</v>
      </c>
      <c r="AD220" s="29" t="s">
        <v>139</v>
      </c>
      <c r="AE220" s="29" t="s">
        <v>140</v>
      </c>
      <c r="AF220" s="29" t="s">
        <v>141</v>
      </c>
      <c r="AG220" s="29" t="s">
        <v>142</v>
      </c>
      <c r="AH220" s="29" t="s">
        <v>143</v>
      </c>
      <c r="AI220" s="29" t="s">
        <v>144</v>
      </c>
      <c r="AJ220" s="29" t="s">
        <v>145</v>
      </c>
      <c r="AK220" s="29" t="s">
        <v>146</v>
      </c>
      <c r="AL220" s="29" t="s">
        <v>147</v>
      </c>
      <c r="AM220" s="29" t="s">
        <v>148</v>
      </c>
      <c r="AN220" s="29" t="s">
        <v>149</v>
      </c>
      <c r="AO220" s="29" t="s">
        <v>150</v>
      </c>
      <c r="AP220" s="29" t="s">
        <v>151</v>
      </c>
      <c r="AQ220" s="29" t="s">
        <v>152</v>
      </c>
      <c r="AR220" s="29" t="s">
        <v>153</v>
      </c>
      <c r="AS220" s="29" t="s">
        <v>154</v>
      </c>
      <c r="AT220" s="29" t="s">
        <v>155</v>
      </c>
      <c r="AU220" s="29" t="s">
        <v>156</v>
      </c>
      <c r="AV220" s="29" t="s">
        <v>157</v>
      </c>
      <c r="AW220" s="29" t="s">
        <v>158</v>
      </c>
    </row>
    <row r="221" spans="1:49" ht="31.4" customHeight="1">
      <c r="C221" s="153" t="s">
        <v>450</v>
      </c>
      <c r="D221" s="201" t="s">
        <v>395</v>
      </c>
      <c r="E221" s="202" t="s">
        <v>400</v>
      </c>
      <c r="F221" s="202" t="s">
        <v>403</v>
      </c>
      <c r="G221" s="202" t="s">
        <v>404</v>
      </c>
      <c r="H221" s="153" t="s">
        <v>405</v>
      </c>
      <c r="I221" s="155"/>
      <c r="J221" s="153" t="s">
        <v>405</v>
      </c>
      <c r="K221" s="202" t="s">
        <v>406</v>
      </c>
      <c r="L221" s="202" t="s">
        <v>407</v>
      </c>
      <c r="M221" s="202" t="s">
        <v>408</v>
      </c>
      <c r="N221" s="202" t="s">
        <v>409</v>
      </c>
      <c r="O221" s="202" t="s">
        <v>410</v>
      </c>
      <c r="P221" s="202" t="s">
        <v>411</v>
      </c>
      <c r="Q221" s="202" t="s">
        <v>412</v>
      </c>
      <c r="R221" s="155"/>
      <c r="S221" s="202" t="s">
        <v>413</v>
      </c>
      <c r="T221" s="202" t="s">
        <v>414</v>
      </c>
      <c r="U221" s="202" t="s">
        <v>415</v>
      </c>
      <c r="V221" s="153" t="s">
        <v>415</v>
      </c>
      <c r="W221" s="153" t="s">
        <v>416</v>
      </c>
      <c r="X221" s="153" t="s">
        <v>416</v>
      </c>
      <c r="Y221" s="153" t="s">
        <v>417</v>
      </c>
      <c r="Z221" s="153" t="s">
        <v>417</v>
      </c>
      <c r="AA221" s="153" t="s">
        <v>418</v>
      </c>
      <c r="AB221" s="153" t="s">
        <v>418</v>
      </c>
      <c r="AC221" s="153" t="s">
        <v>419</v>
      </c>
      <c r="AD221" s="153" t="s">
        <v>419</v>
      </c>
      <c r="AE221" s="153" t="s">
        <v>420</v>
      </c>
      <c r="AF221" s="153" t="s">
        <v>420</v>
      </c>
      <c r="AG221" s="153" t="s">
        <v>421</v>
      </c>
      <c r="AH221" s="153" t="s">
        <v>421</v>
      </c>
      <c r="AI221" s="153" t="s">
        <v>422</v>
      </c>
      <c r="AJ221" s="153" t="s">
        <v>422</v>
      </c>
      <c r="AK221" s="153" t="s">
        <v>423</v>
      </c>
      <c r="AL221" s="153" t="s">
        <v>423</v>
      </c>
      <c r="AM221" s="153" t="s">
        <v>424</v>
      </c>
      <c r="AN221" s="153" t="s">
        <v>424</v>
      </c>
      <c r="AO221" s="153" t="s">
        <v>425</v>
      </c>
      <c r="AP221" s="153" t="s">
        <v>425</v>
      </c>
      <c r="AQ221" s="153" t="s">
        <v>426</v>
      </c>
      <c r="AR221" s="153" t="s">
        <v>426</v>
      </c>
      <c r="AS221" s="153" t="s">
        <v>427</v>
      </c>
      <c r="AT221" s="153" t="s">
        <v>427</v>
      </c>
      <c r="AU221" s="153" t="s">
        <v>428</v>
      </c>
      <c r="AV221" s="153" t="s">
        <v>428</v>
      </c>
      <c r="AW221" s="153" t="s">
        <v>429</v>
      </c>
    </row>
    <row r="222" spans="1:49" ht="56.25" customHeight="1">
      <c r="C222" s="156" t="s">
        <v>451</v>
      </c>
      <c r="D222" s="163">
        <f>IFERROR(SUM(D196:D211),"")</f>
        <v>1116389262.3399999</v>
      </c>
      <c r="E222" s="163">
        <f t="shared" ref="E222:H222" si="62">IFERROR(SUM(E196:E211),"")</f>
        <v>1239357971.0605998</v>
      </c>
      <c r="F222" s="163">
        <f t="shared" si="62"/>
        <v>1311180162.0729997</v>
      </c>
      <c r="G222" s="163">
        <f t="shared" si="62"/>
        <v>1406317798.2312179</v>
      </c>
      <c r="H222" s="163">
        <f t="shared" si="62"/>
        <v>1443702241.971</v>
      </c>
      <c r="I222" s="164"/>
      <c r="J222" s="163">
        <f>IFERROR(SUM(J196:J211),"")</f>
        <v>1443702241.971</v>
      </c>
      <c r="K222" s="163">
        <f t="shared" ref="K222:Q222" si="63">IFERROR(SUM(K196:K211),"")</f>
        <v>1498897127.0136368</v>
      </c>
      <c r="L222" s="163">
        <f t="shared" si="63"/>
        <v>1503820679.5949998</v>
      </c>
      <c r="M222" s="163">
        <f t="shared" si="63"/>
        <v>1535535256.7290821</v>
      </c>
      <c r="N222" s="163">
        <f t="shared" si="63"/>
        <v>1544179758.1560001</v>
      </c>
      <c r="O222" s="163">
        <f t="shared" si="63"/>
        <v>1657867090.191752</v>
      </c>
      <c r="P222" s="163">
        <f t="shared" si="63"/>
        <v>1621438955.4488399</v>
      </c>
      <c r="Q222" s="163">
        <f t="shared" si="63"/>
        <v>1466807527.0702028</v>
      </c>
      <c r="R222" s="164"/>
      <c r="S222" s="163">
        <f>IFERROR(SUM(S196:S211),"")</f>
        <v>1366510858.7495</v>
      </c>
      <c r="T222" s="163">
        <f>IFERROR(SUM(T196:T211),"")</f>
        <v>1547352738.8543699</v>
      </c>
      <c r="U222" s="163">
        <f>IFERROR(SUM(U196:U211),"")</f>
        <v>0</v>
      </c>
      <c r="V222" s="163">
        <f t="shared" ref="V222:AW222" si="64">IFERROR(SUM(V196:V211),"")</f>
        <v>0</v>
      </c>
      <c r="W222" s="163">
        <f t="shared" si="64"/>
        <v>0</v>
      </c>
      <c r="X222" s="163">
        <f t="shared" si="64"/>
        <v>0</v>
      </c>
      <c r="Y222" s="163">
        <f t="shared" si="64"/>
        <v>0</v>
      </c>
      <c r="Z222" s="163">
        <f t="shared" si="64"/>
        <v>0</v>
      </c>
      <c r="AA222" s="163">
        <f t="shared" si="64"/>
        <v>0</v>
      </c>
      <c r="AB222" s="163">
        <f t="shared" si="64"/>
        <v>0</v>
      </c>
      <c r="AC222" s="163">
        <f t="shared" si="64"/>
        <v>0</v>
      </c>
      <c r="AD222" s="163">
        <f t="shared" si="64"/>
        <v>0</v>
      </c>
      <c r="AE222" s="163">
        <f t="shared" si="64"/>
        <v>0</v>
      </c>
      <c r="AF222" s="163">
        <f t="shared" si="64"/>
        <v>0</v>
      </c>
      <c r="AG222" s="163">
        <f t="shared" si="64"/>
        <v>0</v>
      </c>
      <c r="AH222" s="163">
        <f t="shared" si="64"/>
        <v>0</v>
      </c>
      <c r="AI222" s="163">
        <f t="shared" si="64"/>
        <v>0</v>
      </c>
      <c r="AJ222" s="163">
        <f t="shared" si="64"/>
        <v>0</v>
      </c>
      <c r="AK222" s="163">
        <f t="shared" si="64"/>
        <v>0</v>
      </c>
      <c r="AL222" s="163">
        <f t="shared" si="64"/>
        <v>0</v>
      </c>
      <c r="AM222" s="163">
        <f t="shared" si="64"/>
        <v>0</v>
      </c>
      <c r="AN222" s="163">
        <f t="shared" si="64"/>
        <v>0</v>
      </c>
      <c r="AO222" s="163">
        <f t="shared" si="64"/>
        <v>0</v>
      </c>
      <c r="AP222" s="163">
        <f t="shared" si="64"/>
        <v>0</v>
      </c>
      <c r="AQ222" s="163">
        <f t="shared" si="64"/>
        <v>0</v>
      </c>
      <c r="AR222" s="163">
        <f t="shared" si="64"/>
        <v>0</v>
      </c>
      <c r="AS222" s="163">
        <f t="shared" si="64"/>
        <v>0</v>
      </c>
      <c r="AT222" s="163">
        <f t="shared" si="64"/>
        <v>0</v>
      </c>
      <c r="AU222" s="163">
        <f t="shared" si="64"/>
        <v>0</v>
      </c>
      <c r="AV222" s="163">
        <f t="shared" si="64"/>
        <v>0</v>
      </c>
      <c r="AW222" s="163">
        <f t="shared" si="64"/>
        <v>0</v>
      </c>
    </row>
    <row r="223" spans="1:49" ht="54.75" customHeight="1">
      <c r="C223" s="156" t="s">
        <v>387</v>
      </c>
      <c r="D223" s="163">
        <f>IF('3f WHD'!K$13&lt;&gt;"",SUMIF($K$45:$K$108,"="&amp;D$221,$G$45:$G$108)+SUMIF($J$45:$J$108,"="&amp;D$221,$G$45:$G$108),"")</f>
        <v>289086325</v>
      </c>
      <c r="E223" s="163">
        <f>IF('3f WHD'!L$13&lt;&gt;"",SUMIF($K$45:$K$108,"="&amp;E$221,$G$45:$G$108)+SUMIF($J$45:$J$108,"="&amp;E$221,$G$45:$G$108),"")</f>
        <v>287029215</v>
      </c>
      <c r="F223" s="163">
        <f>IF('3f WHD'!M$13&lt;&gt;"",SUMIF($K$45:$K$108,"="&amp;F$221,$G$45:$G$108)+SUMIF($J$45:$J$108,"="&amp;F$221,$G$45:$G$108),"")</f>
        <v>287428212</v>
      </c>
      <c r="G223" s="163">
        <f>IF('3f WHD'!N$13&lt;&gt;"",SUMIF($K$45:$K$108,"="&amp;G$221,$G$45:$G$108)+SUMIF($J$45:$J$108,"="&amp;G$221,$G$45:$G$108),"")</f>
        <v>284821302</v>
      </c>
      <c r="H223" s="163">
        <f>IF('3f WHD'!O$13&lt;&gt;"",SUMIF($K$45:$K$108,"="&amp;H$221,$G$45:$G$108)+SUMIF($J$45:$J$108,"="&amp;H$221,$G$45:$G$108),"")</f>
        <v>285658030</v>
      </c>
      <c r="I223" s="164"/>
      <c r="J223" s="163">
        <f>IF('3f WHD'!Q$13&lt;&gt;"",SUMIF($K$45:$K$108,"="&amp;J$221,$G$45:$G$108)+SUMIF($J$45:$J$108,"="&amp;J$221,$G$45:$G$108),"")</f>
        <v>285658030</v>
      </c>
      <c r="K223" s="163">
        <f>IF('3f WHD'!R$13&lt;&gt;"",SUMIF($K$45:$K$108,"="&amp;K$221,$G$45:$G$108)+SUMIF($J$45:$J$108,"="&amp;K$221,$G$45:$G$108),"")</f>
        <v>284998608</v>
      </c>
      <c r="L223" s="163">
        <f>IF('3f WHD'!S$13&lt;&gt;"",SUMIF($K$45:$K$108,"="&amp;L$221,$G$45:$G$108)+SUMIF($J$45:$J$108,"="&amp;L$221,$G$45:$G$108),"")</f>
        <v>275232817</v>
      </c>
      <c r="M223" s="163">
        <f>IF('3f WHD'!T$13&lt;&gt;"",SUMIF($K$45:$K$108,"="&amp;M$221,$G$45:$G$108)+SUMIF($J$45:$J$108,"="&amp;M$221,$G$45:$G$108),"")</f>
        <v>273686938</v>
      </c>
      <c r="N223" s="163">
        <f>IF('3f WHD'!U$13&lt;&gt;"",SUMIF($K$45:$K$108,"="&amp;N$221,$G$45:$G$108)+SUMIF($J$45:$J$108,"="&amp;N$221,$G$45:$G$108),"")</f>
        <v>275266021</v>
      </c>
      <c r="O223" s="163">
        <f>IF('3f WHD'!V$13&lt;&gt;"",SUMIF($K$45:$K$108,"="&amp;O$221,$G$45:$G$108)+SUMIF($J$45:$J$108,"="&amp;O$221,$G$45:$G$108),"")</f>
        <v>261785742</v>
      </c>
      <c r="P223" s="163">
        <f>IF('3f WHD'!W$13&lt;&gt;"",SUMIF($K$45:$K$108,"="&amp;P$221,$G$45:$G$108)+SUMIF($J$45:$J$108,"="&amp;P$221,$G$45:$G$108),"")</f>
        <v>257458677.59999999</v>
      </c>
      <c r="Q223" s="163">
        <f>IF('3f WHD'!X$13&lt;&gt;"",SUMIF($K$45:$K$108,"="&amp;Q$221,$G$45:$G$108)+SUMIF($J$45:$J$108,"="&amp;Q$221,$G$45:$G$108),"")</f>
        <v>265213181.05699998</v>
      </c>
      <c r="R223" s="164"/>
      <c r="S223" s="163">
        <f>IF('3f WHD'!Z$13&lt;&gt;"",SUMIF($K$45:$K$108,"="&amp;S$221,$G$45:$G$108)+SUMIF($J$45:$J$108,"="&amp;S$221,$G$45:$G$108),"")</f>
        <v>265840089.45700002</v>
      </c>
      <c r="T223" s="163">
        <f>IF('3f WHD'!AA$13&lt;&gt;"",SUMIF($K$45:$K$108,"="&amp;T$221,$G$45:$G$108)+SUMIF($J$45:$J$108,"="&amp;T$221,$G$45:$G$108),"")</f>
        <v>263299549</v>
      </c>
      <c r="U223" s="163" t="str">
        <f>IF('3f WHD'!AB$13&lt;&gt;"",SUMIF($K$45:$K$108,"="&amp;U$221,$G$45:$G$108)+SUMIF($J$45:$J$108,"="&amp;U$221,$G$45:$G$108),"")</f>
        <v/>
      </c>
      <c r="V223" s="163" t="str">
        <f>IF('3f WHD'!AC$13&lt;&gt;"",SUMIF($K$45:$K$108,"="&amp;V$221,$G$45:$G$108)+SUMIF($J$45:$J$108,"="&amp;V$221,$G$45:$G$108),"")</f>
        <v/>
      </c>
      <c r="W223" s="163" t="str">
        <f>IF('3f WHD'!AD$13&lt;&gt;"",SUMIF($K$45:$K$108,"="&amp;W$221,$G$45:$G$108)+SUMIF($J$45:$J$108,"="&amp;W$221,$G$45:$G$108),"")</f>
        <v/>
      </c>
      <c r="X223" s="163" t="str">
        <f>IF('3f WHD'!AE$13&lt;&gt;"",SUMIF($K$45:$K$108,"="&amp;X$221,$G$45:$G$108)+SUMIF($J$45:$J$108,"="&amp;X$221,$G$45:$G$108),"")</f>
        <v/>
      </c>
      <c r="Y223" s="163" t="str">
        <f>IF('3f WHD'!AF$13&lt;&gt;"",SUMIF($K$45:$K$108,"="&amp;Y$221,$G$45:$G$108)+SUMIF($J$45:$J$108,"="&amp;Y$221,$G$45:$G$108),"")</f>
        <v/>
      </c>
      <c r="Z223" s="163" t="str">
        <f>IF('3f WHD'!AG$13&lt;&gt;"",SUMIF($K$45:$K$108,"="&amp;Z$221,$G$45:$G$108)+SUMIF($J$45:$J$108,"="&amp;Z$221,$G$45:$G$108),"")</f>
        <v/>
      </c>
      <c r="AA223" s="163" t="str">
        <f>IF('3f WHD'!AH$13&lt;&gt;"",SUMIF($K$45:$K$108,"="&amp;AA$221,$G$45:$G$108)+SUMIF($J$45:$J$108,"="&amp;AA$221,$G$45:$G$108),"")</f>
        <v/>
      </c>
      <c r="AB223" s="163" t="str">
        <f>IF('3f WHD'!AI$13&lt;&gt;"",SUMIF($K$45:$K$108,"="&amp;AB$221,$G$45:$G$108)+SUMIF($J$45:$J$108,"="&amp;AB$221,$G$45:$G$108),"")</f>
        <v/>
      </c>
      <c r="AC223" s="163" t="str">
        <f>IF('3f WHD'!AJ$13&lt;&gt;"",SUMIF($K$45:$K$108,"="&amp;AC$221,$G$45:$G$108)+SUMIF($J$45:$J$108,"="&amp;AC$221,$G$45:$G$108),"")</f>
        <v/>
      </c>
      <c r="AD223" s="163" t="str">
        <f>IF('3f WHD'!AK$13&lt;&gt;"",SUMIF($K$45:$K$108,"="&amp;AD$221,$G$45:$G$108)+SUMIF($J$45:$J$108,"="&amp;AD$221,$G$45:$G$108),"")</f>
        <v/>
      </c>
      <c r="AE223" s="163" t="str">
        <f>IF('3f WHD'!AL$13&lt;&gt;"",SUMIF($K$45:$K$108,"="&amp;AE$221,$G$45:$G$108)+SUMIF($J$45:$J$108,"="&amp;AE$221,$G$45:$G$108),"")</f>
        <v/>
      </c>
      <c r="AF223" s="163" t="str">
        <f>IF('3f WHD'!AM$13&lt;&gt;"",SUMIF($K$45:$K$108,"="&amp;AF$221,$G$45:$G$108)+SUMIF($J$45:$J$108,"="&amp;AF$221,$G$45:$G$108),"")</f>
        <v/>
      </c>
      <c r="AG223" s="163" t="str">
        <f>IF('3f WHD'!AN$13&lt;&gt;"",SUMIF($K$45:$K$108,"="&amp;AG$221,$G$45:$G$108)+SUMIF($J$45:$J$108,"="&amp;AG$221,$G$45:$G$108),"")</f>
        <v/>
      </c>
      <c r="AH223" s="163" t="str">
        <f>IF('3f WHD'!AO$13&lt;&gt;"",SUMIF($K$45:$K$108,"="&amp;AH$221,$G$45:$G$108)+SUMIF($J$45:$J$108,"="&amp;AH$221,$G$45:$G$108),"")</f>
        <v/>
      </c>
      <c r="AI223" s="163" t="str">
        <f>IF('3f WHD'!AP$13&lt;&gt;"",SUMIF($K$45:$K$108,"="&amp;AI$221,$G$45:$G$108)+SUMIF($J$45:$J$108,"="&amp;AI$221,$G$45:$G$108),"")</f>
        <v/>
      </c>
      <c r="AJ223" s="163" t="str">
        <f>IF('3f WHD'!AQ$13&lt;&gt;"",SUMIF($K$45:$K$108,"="&amp;AJ$221,$G$45:$G$108)+SUMIF($J$45:$J$108,"="&amp;AJ$221,$G$45:$G$108),"")</f>
        <v/>
      </c>
      <c r="AK223" s="163" t="str">
        <f>IF('3f WHD'!AR$13&lt;&gt;"",SUMIF($K$45:$K$108,"="&amp;AK$221,$G$45:$G$108)+SUMIF($J$45:$J$108,"="&amp;AK$221,$G$45:$G$108),"")</f>
        <v/>
      </c>
      <c r="AL223" s="163" t="str">
        <f>IF('3f WHD'!AS$13&lt;&gt;"",SUMIF($K$45:$K$108,"="&amp;AL$221,$G$45:$G$108)+SUMIF($J$45:$J$108,"="&amp;AL$221,$G$45:$G$108),"")</f>
        <v/>
      </c>
      <c r="AM223" s="163" t="str">
        <f>IF('3f WHD'!AT$13&lt;&gt;"",SUMIF($K$45:$K$108,"="&amp;AM$221,$G$45:$G$108)+SUMIF($J$45:$J$108,"="&amp;AM$221,$G$45:$G$108),"")</f>
        <v/>
      </c>
      <c r="AN223" s="163" t="str">
        <f>IF('3f WHD'!AU$13&lt;&gt;"",SUMIF($K$45:$K$108,"="&amp;AN$221,$G$45:$G$108)+SUMIF($J$45:$J$108,"="&amp;AN$221,$G$45:$G$108),"")</f>
        <v/>
      </c>
      <c r="AO223" s="163" t="str">
        <f>IF('3f WHD'!AV$13&lt;&gt;"",SUMIF($K$45:$K$108,"="&amp;AO$221,$G$45:$G$108)+SUMIF($J$45:$J$108,"="&amp;AO$221,$G$45:$G$108),"")</f>
        <v/>
      </c>
      <c r="AP223" s="163" t="str">
        <f>IF('3f WHD'!AW$13&lt;&gt;"",SUMIF($K$45:$K$108,"="&amp;AP$221,$G$45:$G$108)+SUMIF($J$45:$J$108,"="&amp;AP$221,$G$45:$G$108),"")</f>
        <v/>
      </c>
      <c r="AQ223" s="163" t="str">
        <f>IF('3f WHD'!AX$13&lt;&gt;"",SUMIF($K$45:$K$108,"="&amp;AQ$221,$G$45:$G$108)+SUMIF($J$45:$J$108,"="&amp;AQ$221,$G$45:$G$108),"")</f>
        <v/>
      </c>
      <c r="AR223" s="163" t="str">
        <f>IF('3f WHD'!AY$13&lt;&gt;"",SUMIF($K$45:$K$108,"="&amp;AR$221,$G$45:$G$108)+SUMIF($J$45:$J$108,"="&amp;AR$221,$G$45:$G$108),"")</f>
        <v/>
      </c>
      <c r="AS223" s="163" t="str">
        <f>IF('3f WHD'!AZ$13&lt;&gt;"",SUMIF($K$45:$K$108,"="&amp;AS$221,$G$45:$G$108)+SUMIF($J$45:$J$108,"="&amp;AS$221,$G$45:$G$108),"")</f>
        <v/>
      </c>
      <c r="AT223" s="163" t="str">
        <f>IF('3f WHD'!BA$13&lt;&gt;"",SUMIF($K$45:$K$108,"="&amp;AT$221,$G$45:$G$108)+SUMIF($J$45:$J$108,"="&amp;AT$221,$G$45:$G$108),"")</f>
        <v/>
      </c>
      <c r="AU223" s="163" t="str">
        <f>IF('3f WHD'!BB$13&lt;&gt;"",SUMIF($K$45:$K$108,"="&amp;AU$221,$G$45:$G$108)+SUMIF($J$45:$J$108,"="&amp;AU$221,$G$45:$G$108),"")</f>
        <v/>
      </c>
      <c r="AV223" s="163" t="str">
        <f>IF('3f WHD'!BC$13&lt;&gt;"",SUMIF($K$45:$K$108,"="&amp;AV$221,$G$45:$G$108)+SUMIF($J$45:$J$108,"="&amp;AV$221,$G$45:$G$108),"")</f>
        <v/>
      </c>
      <c r="AW223" s="163" t="str">
        <f>IF('3f WHD'!BD$13&lt;&gt;"",SUMIF($K$45:$K$108,"="&amp;AW$221,$G$45:$G$108)+SUMIF($J$45:$J$108,"="&amp;AW$221,$G$45:$G$108),"")</f>
        <v/>
      </c>
    </row>
    <row r="224" spans="1:49" ht="64.400000000000006" customHeight="1">
      <c r="C224" s="156" t="s">
        <v>452</v>
      </c>
      <c r="D224" s="163">
        <f>IF('3f WHD'!K$13&lt;&gt;"",SUMIF($K$45:$K$108,"="&amp;D$221,$H$45:$H$108)+SUMIF($J$45:$J$108,"="&amp;D$221,$H$45:$H$108),"")</f>
        <v>0</v>
      </c>
      <c r="E224" s="163">
        <f>IF('3f WHD'!L$13&lt;&gt;"",SUMIF($K$45:$K$108,"="&amp;E$221,$H$45:$H$108)+SUMIF($J$45:$J$108,"="&amp;E$221,$H$45:$H$108),"")</f>
        <v>4058627</v>
      </c>
      <c r="F224" s="163">
        <f>IF('3f WHD'!M$13&lt;&gt;"",SUMIF($K$45:$K$108,"="&amp;F$221,$H$45:$H$108)+SUMIF($J$45:$J$108,"="&amp;F$221,$H$45:$H$108),"")</f>
        <v>8117254</v>
      </c>
      <c r="G224" s="163">
        <f>IF('3f WHD'!N$13&lt;&gt;"",SUMIF($K$45:$K$108,"="&amp;G$221,$H$45:$H$108)+SUMIF($J$45:$J$108,"="&amp;G$221,$H$45:$H$108),"")</f>
        <v>8523116.6999999993</v>
      </c>
      <c r="H224" s="163">
        <f>IF('3f WHD'!O$13&lt;&gt;"",SUMIF($K$45:$K$108,"="&amp;H$221,$H$45:$H$108)+SUMIF($J$45:$J$108,"="&amp;H$221,$H$45:$H$108),"")</f>
        <v>8928979.4000000004</v>
      </c>
      <c r="I224" s="164"/>
      <c r="J224" s="163">
        <f>IF('3f WHD'!Q$13&lt;&gt;"",SUMIF($K$45:$K$108,"="&amp;J$221,$H$45:$H$108)+SUMIF($J$45:$J$108,"="&amp;J$221,$H$45:$H$108),"")</f>
        <v>8928979.4000000004</v>
      </c>
      <c r="K224" s="163">
        <f>IF('3f WHD'!R$13&lt;&gt;"",SUMIF($K$45:$K$108,"="&amp;K$221,$H$45:$H$108)+SUMIF($J$45:$J$108,"="&amp;K$221,$H$45:$H$108),"")</f>
        <v>9375428.370000001</v>
      </c>
      <c r="L224" s="163">
        <f>IF('3f WHD'!S$13&lt;&gt;"",SUMIF($K$45:$K$108,"="&amp;L$221,$H$45:$H$108)+SUMIF($J$45:$J$108,"="&amp;L$221,$H$45:$H$108),"")</f>
        <v>9821877.3400000017</v>
      </c>
      <c r="M224" s="163">
        <f>IF('3f WHD'!T$13&lt;&gt;"",SUMIF($K$45:$K$108,"="&amp;M$221,$H$45:$H$108)+SUMIF($J$45:$J$108,"="&amp;M$221,$H$45:$H$108),"")</f>
        <v>10312971.207000002</v>
      </c>
      <c r="N224" s="163">
        <f>IF('3f WHD'!U$13&lt;&gt;"",SUMIF($K$45:$K$108,"="&amp;N$221,$H$45:$H$108)+SUMIF($J$45:$J$108,"="&amp;N$221,$H$45:$H$108),"")</f>
        <v>10804065.074000003</v>
      </c>
      <c r="O224" s="163">
        <f>IF('3f WHD'!V$13&lt;&gt;"",SUMIF($K$45:$K$108,"="&amp;O$221,$H$45:$H$108)+SUMIF($J$45:$J$108,"="&amp;O$221,$H$45:$H$108),"")</f>
        <v>11344268.327700004</v>
      </c>
      <c r="P224" s="163">
        <f>IF('3f WHD'!W$13&lt;&gt;"",SUMIF($K$45:$K$108,"="&amp;P$221,$H$45:$H$108)+SUMIF($J$45:$J$108,"="&amp;P$221,$H$45:$H$108),"")</f>
        <v>11884471.581400003</v>
      </c>
      <c r="Q224" s="163">
        <f>IF('3f WHD'!X$13&lt;&gt;"",SUMIF($K$45:$K$108,"="&amp;Q$221,$H$45:$H$108)+SUMIF($J$45:$J$108,"="&amp;Q$221,$H$45:$H$108),"")</f>
        <v>12478695.160470003</v>
      </c>
      <c r="R224" s="164"/>
      <c r="S224" s="163">
        <f>IF('3f WHD'!Z$13&lt;&gt;"",SUMIF($K$45:$K$108,"="&amp;S$221,$H$45:$H$108)+SUMIF($J$45:$J$108,"="&amp;S$221,$H$45:$H$108),"")</f>
        <v>13072918.739540005</v>
      </c>
      <c r="T224" s="163">
        <f>IF('3f WHD'!AA$13&lt;&gt;"",SUMIF($K$45:$K$108,"="&amp;T$221,$H$45:$H$108)+SUMIF($J$45:$J$108,"="&amp;T$221,$H$45:$H$108),"")</f>
        <v>13726564.676517006</v>
      </c>
      <c r="U224" s="163" t="str">
        <f>IF('3f WHD'!AB$13&lt;&gt;"",SUMIF($K$45:$K$108,"="&amp;U$221,$H$45:$H$108)+SUMIF($J$45:$J$108,"="&amp;U$221,$H$45:$H$108),"")</f>
        <v/>
      </c>
      <c r="V224" s="163" t="str">
        <f>IF('3f WHD'!AC$13&lt;&gt;"",SUMIF($K$45:$K$108,"="&amp;V$221,$H$45:$H$108)+SUMIF($J$45:$J$108,"="&amp;V$221,$H$45:$H$108),"")</f>
        <v/>
      </c>
      <c r="W224" s="163" t="str">
        <f>IF('3f WHD'!AD$13&lt;&gt;"",SUMIF($K$45:$K$108,"="&amp;W$221,$H$45:$H$108)+SUMIF($J$45:$J$108,"="&amp;W$221,$H$45:$H$108),"")</f>
        <v/>
      </c>
      <c r="X224" s="163" t="str">
        <f>IF('3f WHD'!AE$13&lt;&gt;"",SUMIF($K$45:$K$108,"="&amp;X$221,$H$45:$H$108)+SUMIF($J$45:$J$108,"="&amp;X$221,$H$45:$H$108),"")</f>
        <v/>
      </c>
      <c r="Y224" s="163" t="str">
        <f>IF('3f WHD'!AF$13&lt;&gt;"",SUMIF($K$45:$K$108,"="&amp;Y$221,$H$45:$H$108)+SUMIF($J$45:$J$108,"="&amp;Y$221,$H$45:$H$108),"")</f>
        <v/>
      </c>
      <c r="Z224" s="163" t="str">
        <f>IF('3f WHD'!AG$13&lt;&gt;"",SUMIF($K$45:$K$108,"="&amp;Z$221,$H$45:$H$108)+SUMIF($J$45:$J$108,"="&amp;Z$221,$H$45:$H$108),"")</f>
        <v/>
      </c>
      <c r="AA224" s="163" t="str">
        <f>IF('3f WHD'!AH$13&lt;&gt;"",SUMIF($K$45:$K$108,"="&amp;AA$221,$H$45:$H$108)+SUMIF($J$45:$J$108,"="&amp;AA$221,$H$45:$H$108),"")</f>
        <v/>
      </c>
      <c r="AB224" s="163" t="str">
        <f>IF('3f WHD'!AI$13&lt;&gt;"",SUMIF($K$45:$K$108,"="&amp;AB$221,$H$45:$H$108)+SUMIF($J$45:$J$108,"="&amp;AB$221,$H$45:$H$108),"")</f>
        <v/>
      </c>
      <c r="AC224" s="163" t="str">
        <f>IF('3f WHD'!AJ$13&lt;&gt;"",SUMIF($K$45:$K$108,"="&amp;AC$221,$H$45:$H$108)+SUMIF($J$45:$J$108,"="&amp;AC$221,$H$45:$H$108),"")</f>
        <v/>
      </c>
      <c r="AD224" s="163" t="str">
        <f>IF('3f WHD'!AK$13&lt;&gt;"",SUMIF($K$45:$K$108,"="&amp;AD$221,$H$45:$H$108)+SUMIF($J$45:$J$108,"="&amp;AD$221,$H$45:$H$108),"")</f>
        <v/>
      </c>
      <c r="AE224" s="163" t="str">
        <f>IF('3f WHD'!AL$13&lt;&gt;"",SUMIF($K$45:$K$108,"="&amp;AE$221,$H$45:$H$108)+SUMIF($J$45:$J$108,"="&amp;AE$221,$H$45:$H$108),"")</f>
        <v/>
      </c>
      <c r="AF224" s="163" t="str">
        <f>IF('3f WHD'!AM$13&lt;&gt;"",SUMIF($K$45:$K$108,"="&amp;AF$221,$H$45:$H$108)+SUMIF($J$45:$J$108,"="&amp;AF$221,$H$45:$H$108),"")</f>
        <v/>
      </c>
      <c r="AG224" s="163" t="str">
        <f>IF('3f WHD'!AN$13&lt;&gt;"",SUMIF($K$45:$K$108,"="&amp;AG$221,$H$45:$H$108)+SUMIF($J$45:$J$108,"="&amp;AG$221,$H$45:$H$108),"")</f>
        <v/>
      </c>
      <c r="AH224" s="163" t="str">
        <f>IF('3f WHD'!AO$13&lt;&gt;"",SUMIF($K$45:$K$108,"="&amp;AH$221,$H$45:$H$108)+SUMIF($J$45:$J$108,"="&amp;AH$221,$H$45:$H$108),"")</f>
        <v/>
      </c>
      <c r="AI224" s="163" t="str">
        <f>IF('3f WHD'!AP$13&lt;&gt;"",SUMIF($K$45:$K$108,"="&amp;AI$221,$H$45:$H$108)+SUMIF($J$45:$J$108,"="&amp;AI$221,$H$45:$H$108),"")</f>
        <v/>
      </c>
      <c r="AJ224" s="163" t="str">
        <f>IF('3f WHD'!AQ$13&lt;&gt;"",SUMIF($K$45:$K$108,"="&amp;AJ$221,$H$45:$H$108)+SUMIF($J$45:$J$108,"="&amp;AJ$221,$H$45:$H$108),"")</f>
        <v/>
      </c>
      <c r="AK224" s="163" t="str">
        <f>IF('3f WHD'!AR$13&lt;&gt;"",SUMIF($K$45:$K$108,"="&amp;AK$221,$H$45:$H$108)+SUMIF($J$45:$J$108,"="&amp;AK$221,$H$45:$H$108),"")</f>
        <v/>
      </c>
      <c r="AL224" s="163" t="str">
        <f>IF('3f WHD'!AS$13&lt;&gt;"",SUMIF($K$45:$K$108,"="&amp;AL$221,$H$45:$H$108)+SUMIF($J$45:$J$108,"="&amp;AL$221,$H$45:$H$108),"")</f>
        <v/>
      </c>
      <c r="AM224" s="163" t="str">
        <f>IF('3f WHD'!AT$13&lt;&gt;"",SUMIF($K$45:$K$108,"="&amp;AM$221,$H$45:$H$108)+SUMIF($J$45:$J$108,"="&amp;AM$221,$H$45:$H$108),"")</f>
        <v/>
      </c>
      <c r="AN224" s="163" t="str">
        <f>IF('3f WHD'!AU$13&lt;&gt;"",SUMIF($K$45:$K$108,"="&amp;AN$221,$H$45:$H$108)+SUMIF($J$45:$J$108,"="&amp;AN$221,$H$45:$H$108),"")</f>
        <v/>
      </c>
      <c r="AO224" s="163" t="str">
        <f>IF('3f WHD'!AV$13&lt;&gt;"",SUMIF($K$45:$K$108,"="&amp;AO$221,$H$45:$H$108)+SUMIF($J$45:$J$108,"="&amp;AO$221,$H$45:$H$108),"")</f>
        <v/>
      </c>
      <c r="AP224" s="163" t="str">
        <f>IF('3f WHD'!AW$13&lt;&gt;"",SUMIF($K$45:$K$108,"="&amp;AP$221,$H$45:$H$108)+SUMIF($J$45:$J$108,"="&amp;AP$221,$H$45:$H$108),"")</f>
        <v/>
      </c>
      <c r="AQ224" s="163" t="str">
        <f>IF('3f WHD'!AX$13&lt;&gt;"",SUMIF($K$45:$K$108,"="&amp;AQ$221,$H$45:$H$108)+SUMIF($J$45:$J$108,"="&amp;AQ$221,$H$45:$H$108),"")</f>
        <v/>
      </c>
      <c r="AR224" s="163" t="str">
        <f>IF('3f WHD'!AY$13&lt;&gt;"",SUMIF($K$45:$K$108,"="&amp;AR$221,$H$45:$H$108)+SUMIF($J$45:$J$108,"="&amp;AR$221,$H$45:$H$108),"")</f>
        <v/>
      </c>
      <c r="AS224" s="163" t="str">
        <f>IF('3f WHD'!AZ$13&lt;&gt;"",SUMIF($K$45:$K$108,"="&amp;AS$221,$H$45:$H$108)+SUMIF($J$45:$J$108,"="&amp;AS$221,$H$45:$H$108),"")</f>
        <v/>
      </c>
      <c r="AT224" s="163" t="str">
        <f>IF('3f WHD'!BA$13&lt;&gt;"",SUMIF($K$45:$K$108,"="&amp;AT$221,$H$45:$H$108)+SUMIF($J$45:$J$108,"="&amp;AT$221,$H$45:$H$108),"")</f>
        <v/>
      </c>
      <c r="AU224" s="163" t="str">
        <f>IF('3f WHD'!BB$13&lt;&gt;"",SUMIF($K$45:$K$108,"="&amp;AU$221,$H$45:$H$108)+SUMIF($J$45:$J$108,"="&amp;AU$221,$H$45:$H$108),"")</f>
        <v/>
      </c>
      <c r="AV224" s="163" t="str">
        <f>IF('3f WHD'!BC$13&lt;&gt;"",SUMIF($K$45:$K$108,"="&amp;AV$221,$H$45:$H$108)+SUMIF($J$45:$J$108,"="&amp;AV$221,$H$45:$H$108),"")</f>
        <v/>
      </c>
      <c r="AW224" s="163" t="str">
        <f>IF('3f WHD'!BD$13&lt;&gt;"",SUMIF($K$45:$K$108,"="&amp;AW$221,$H$45:$H$108)+SUMIF($J$45:$J$108,"="&amp;AW$221,$H$45:$H$108),"")</f>
        <v/>
      </c>
    </row>
    <row r="225" spans="3:49" ht="49.4" customHeight="1">
      <c r="C225" s="156" t="s">
        <v>453</v>
      </c>
      <c r="D225" s="163">
        <f>IF('3f WHD'!K$13&lt;&gt;"",SUMIF($K$45:$K$108,"="&amp;D$221,$I$45:$I$108)+SUMIF($J$45:$J$108,"="&amp;D$221,$I$45:$I$108),"")</f>
        <v>0</v>
      </c>
      <c r="E225" s="163">
        <f>IF('3f WHD'!L$13&lt;&gt;"",SUMIF($K$45:$K$108,"="&amp;E$221,$I$45:$I$108)+SUMIF($J$45:$J$108,"="&amp;E$221,$I$45:$I$108),"")</f>
        <v>0</v>
      </c>
      <c r="F225" s="163">
        <f>IF('3f WHD'!M$13&lt;&gt;"",SUMIF($K$45:$K$108,"="&amp;F$221,$I$45:$I$108)+SUMIF($J$45:$J$108,"="&amp;F$221,$I$45:$I$108),"")</f>
        <v>0</v>
      </c>
      <c r="G225" s="163">
        <f>IF('3f WHD'!N$13&lt;&gt;"",SUMIF($K$45:$K$108,"="&amp;G$221,$I$45:$I$108)+SUMIF($J$45:$J$108,"="&amp;G$221,$I$45:$I$108),"")</f>
        <v>0</v>
      </c>
      <c r="H225" s="163">
        <f>IF('3f WHD'!O$13&lt;&gt;"",SUMIF($K$45:$K$108,"="&amp;H$221,$I$45:$I$108)+SUMIF($J$45:$J$108,"="&amp;H$221,$I$45:$I$108),"")</f>
        <v>0</v>
      </c>
      <c r="I225" s="164"/>
      <c r="J225" s="163">
        <f>IF('3f WHD'!Q$13&lt;&gt;"",SUMIF($K$45:$K$108,"="&amp;J$221,$I$45:$I$108)+SUMIF($J$45:$J$108,"="&amp;J$221,$I$45:$I$108),"")</f>
        <v>0</v>
      </c>
      <c r="K225" s="163">
        <f>IF('3f WHD'!R$13&lt;&gt;"",SUMIF($K$45:$K$108,"="&amp;K$221,$I$45:$I$108)+SUMIF($J$45:$J$108,"="&amp;K$221,$I$45:$I$108),"")</f>
        <v>0</v>
      </c>
      <c r="L225" s="163">
        <f>IF('3f WHD'!S$13&lt;&gt;"",SUMIF($K$45:$K$108,"="&amp;L$221,$I$45:$I$108)+SUMIF($J$45:$J$108,"="&amp;L$221,$I$45:$I$108),"")</f>
        <v>0</v>
      </c>
      <c r="M225" s="163">
        <f>IF('3f WHD'!T$13&lt;&gt;"",SUMIF($K$45:$K$108,"="&amp;M$221,$I$45:$I$108)+SUMIF($J$45:$J$108,"="&amp;M$221,$I$45:$I$108),"")</f>
        <v>4430396.3839999996</v>
      </c>
      <c r="N225" s="163">
        <f>IF('3f WHD'!U$13&lt;&gt;"",SUMIF($K$45:$K$108,"="&amp;N$221,$I$45:$I$108)+SUMIF($J$45:$J$108,"="&amp;N$221,$I$45:$I$108),"")</f>
        <v>8736597.3889999986</v>
      </c>
      <c r="O225" s="163">
        <f>IF('3f WHD'!V$13&lt;&gt;"",SUMIF($K$45:$K$108,"="&amp;O$221,$I$45:$I$108)+SUMIF($J$45:$J$108,"="&amp;O$221,$I$45:$I$108),"")</f>
        <v>8423668.2469999995</v>
      </c>
      <c r="P225" s="163">
        <f>IF('3f WHD'!W$13&lt;&gt;"",SUMIF($K$45:$K$108,"="&amp;P$221,$I$45:$I$108)+SUMIF($J$45:$J$108,"="&amp;P$221,$I$45:$I$108),"")</f>
        <v>8798806.6639999989</v>
      </c>
      <c r="Q225" s="163">
        <f>IF('3f WHD'!X$13&lt;&gt;"",SUMIF($K$45:$K$108,"="&amp;Q$221,$I$45:$I$108)+SUMIF($J$45:$J$108,"="&amp;Q$221,$I$45:$I$108),"")</f>
        <v>9639861.3670000006</v>
      </c>
      <c r="R225" s="164"/>
      <c r="S225" s="163">
        <f>IF('3f WHD'!Z$13&lt;&gt;"",SUMIF($K$45:$K$108,"="&amp;S$221,$I$45:$I$108)+SUMIF($J$45:$J$108,"="&amp;S$221,$I$45:$I$108),"")</f>
        <v>9867391.9450000003</v>
      </c>
      <c r="T225" s="163">
        <f>IF('3f WHD'!AA$13&lt;&gt;"",SUMIF($K$45:$K$108,"="&amp;T$221,$I$45:$I$108)+SUMIF($J$45:$J$108,"="&amp;T$221,$I$45:$I$108),"")</f>
        <v>9655302</v>
      </c>
      <c r="U225" s="163" t="str">
        <f>IF('3f WHD'!AB$13&lt;&gt;"",SUMIF($K$45:$K$108,"="&amp;U$221,$I$45:$I$108)+SUMIF($J$45:$J$108,"="&amp;U$221,$I$45:$I$108),"")</f>
        <v/>
      </c>
      <c r="V225" s="163" t="str">
        <f>IF('3f WHD'!AC$13&lt;&gt;"",SUMIF($K$45:$K$108,"="&amp;V$221,$I$45:$I$108)+SUMIF($J$45:$J$108,"="&amp;V$221,$I$45:$I$108),"")</f>
        <v/>
      </c>
      <c r="W225" s="163" t="str">
        <f>IF('3f WHD'!AD$13&lt;&gt;"",SUMIF($K$45:$K$108,"="&amp;W$221,$I$45:$I$108)+SUMIF($J$45:$J$108,"="&amp;W$221,$I$45:$I$108),"")</f>
        <v/>
      </c>
      <c r="X225" s="163" t="str">
        <f>IF('3f WHD'!AE$13&lt;&gt;"",SUMIF($K$45:$K$108,"="&amp;X$221,$I$45:$I$108)+SUMIF($J$45:$J$108,"="&amp;X$221,$I$45:$I$108),"")</f>
        <v/>
      </c>
      <c r="Y225" s="163" t="str">
        <f>IF('3f WHD'!AF$13&lt;&gt;"",SUMIF($K$45:$K$108,"="&amp;Y$221,$I$45:$I$108)+SUMIF($J$45:$J$108,"="&amp;Y$221,$I$45:$I$108),"")</f>
        <v/>
      </c>
      <c r="Z225" s="163" t="str">
        <f>IF('3f WHD'!AG$13&lt;&gt;"",SUMIF($K$45:$K$108,"="&amp;Z$221,$I$45:$I$108)+SUMIF($J$45:$J$108,"="&amp;Z$221,$I$45:$I$108),"")</f>
        <v/>
      </c>
      <c r="AA225" s="163" t="str">
        <f>IF('3f WHD'!AH$13&lt;&gt;"",SUMIF($K$45:$K$108,"="&amp;AA$221,$I$45:$I$108)+SUMIF($J$45:$J$108,"="&amp;AA$221,$I$45:$I$108),"")</f>
        <v/>
      </c>
      <c r="AB225" s="163" t="str">
        <f>IF('3f WHD'!AI$13&lt;&gt;"",SUMIF($K$45:$K$108,"="&amp;AB$221,$I$45:$I$108)+SUMIF($J$45:$J$108,"="&amp;AB$221,$I$45:$I$108),"")</f>
        <v/>
      </c>
      <c r="AC225" s="163" t="str">
        <f>IF('3f WHD'!AJ$13&lt;&gt;"",SUMIF($K$45:$K$108,"="&amp;AC$221,$I$45:$I$108)+SUMIF($J$45:$J$108,"="&amp;AC$221,$I$45:$I$108),"")</f>
        <v/>
      </c>
      <c r="AD225" s="163" t="str">
        <f>IF('3f WHD'!AK$13&lt;&gt;"",SUMIF($K$45:$K$108,"="&amp;AD$221,$I$45:$I$108)+SUMIF($J$45:$J$108,"="&amp;AD$221,$I$45:$I$108),"")</f>
        <v/>
      </c>
      <c r="AE225" s="163" t="str">
        <f>IF('3f WHD'!AL$13&lt;&gt;"",SUMIF($K$45:$K$108,"="&amp;AE$221,$I$45:$I$108)+SUMIF($J$45:$J$108,"="&amp;AE$221,$I$45:$I$108),"")</f>
        <v/>
      </c>
      <c r="AF225" s="163" t="str">
        <f>IF('3f WHD'!AM$13&lt;&gt;"",SUMIF($K$45:$K$108,"="&amp;AF$221,$I$45:$I$108)+SUMIF($J$45:$J$108,"="&amp;AF$221,$I$45:$I$108),"")</f>
        <v/>
      </c>
      <c r="AG225" s="163" t="str">
        <f>IF('3f WHD'!AN$13&lt;&gt;"",SUMIF($K$45:$K$108,"="&amp;AG$221,$I$45:$I$108)+SUMIF($J$45:$J$108,"="&amp;AG$221,$I$45:$I$108),"")</f>
        <v/>
      </c>
      <c r="AH225" s="163" t="str">
        <f>IF('3f WHD'!AO$13&lt;&gt;"",SUMIF($K$45:$K$108,"="&amp;AH$221,$I$45:$I$108)+SUMIF($J$45:$J$108,"="&amp;AH$221,$I$45:$I$108),"")</f>
        <v/>
      </c>
      <c r="AI225" s="163" t="str">
        <f>IF('3f WHD'!AP$13&lt;&gt;"",SUMIF($K$45:$K$108,"="&amp;AI$221,$I$45:$I$108)+SUMIF($J$45:$J$108,"="&amp;AI$221,$I$45:$I$108),"")</f>
        <v/>
      </c>
      <c r="AJ225" s="163" t="str">
        <f>IF('3f WHD'!AQ$13&lt;&gt;"",SUMIF($K$45:$K$108,"="&amp;AJ$221,$I$45:$I$108)+SUMIF($J$45:$J$108,"="&amp;AJ$221,$I$45:$I$108),"")</f>
        <v/>
      </c>
      <c r="AK225" s="163" t="str">
        <f>IF('3f WHD'!AR$13&lt;&gt;"",SUMIF($K$45:$K$108,"="&amp;AK$221,$I$45:$I$108)+SUMIF($J$45:$J$108,"="&amp;AK$221,$I$45:$I$108),"")</f>
        <v/>
      </c>
      <c r="AL225" s="163" t="str">
        <f>IF('3f WHD'!AS$13&lt;&gt;"",SUMIF($K$45:$K$108,"="&amp;AL$221,$I$45:$I$108)+SUMIF($J$45:$J$108,"="&amp;AL$221,$I$45:$I$108),"")</f>
        <v/>
      </c>
      <c r="AM225" s="163" t="str">
        <f>IF('3f WHD'!AT$13&lt;&gt;"",SUMIF($K$45:$K$108,"="&amp;AM$221,$I$45:$I$108)+SUMIF($J$45:$J$108,"="&amp;AM$221,$I$45:$I$108),"")</f>
        <v/>
      </c>
      <c r="AN225" s="163" t="str">
        <f>IF('3f WHD'!AU$13&lt;&gt;"",SUMIF($K$45:$K$108,"="&amp;AN$221,$I$45:$I$108)+SUMIF($J$45:$J$108,"="&amp;AN$221,$I$45:$I$108),"")</f>
        <v/>
      </c>
      <c r="AO225" s="163" t="str">
        <f>IF('3f WHD'!AV$13&lt;&gt;"",SUMIF($K$45:$K$108,"="&amp;AO$221,$I$45:$I$108)+SUMIF($J$45:$J$108,"="&amp;AO$221,$I$45:$I$108),"")</f>
        <v/>
      </c>
      <c r="AP225" s="163" t="str">
        <f>IF('3f WHD'!AW$13&lt;&gt;"",SUMIF($K$45:$K$108,"="&amp;AP$221,$I$45:$I$108)+SUMIF($J$45:$J$108,"="&amp;AP$221,$I$45:$I$108),"")</f>
        <v/>
      </c>
      <c r="AQ225" s="163" t="str">
        <f>IF('3f WHD'!AX$13&lt;&gt;"",SUMIF($K$45:$K$108,"="&amp;AQ$221,$I$45:$I$108)+SUMIF($J$45:$J$108,"="&amp;AQ$221,$I$45:$I$108),"")</f>
        <v/>
      </c>
      <c r="AR225" s="163" t="str">
        <f>IF('3f WHD'!AY$13&lt;&gt;"",SUMIF($K$45:$K$108,"="&amp;AR$221,$I$45:$I$108)+SUMIF($J$45:$J$108,"="&amp;AR$221,$I$45:$I$108),"")</f>
        <v/>
      </c>
      <c r="AS225" s="163" t="str">
        <f>IF('3f WHD'!AZ$13&lt;&gt;"",SUMIF($K$45:$K$108,"="&amp;AS$221,$I$45:$I$108)+SUMIF($J$45:$J$108,"="&amp;AS$221,$I$45:$I$108),"")</f>
        <v/>
      </c>
      <c r="AT225" s="163" t="str">
        <f>IF('3f WHD'!BA$13&lt;&gt;"",SUMIF($K$45:$K$108,"="&amp;AT$221,$I$45:$I$108)+SUMIF($J$45:$J$108,"="&amp;AT$221,$I$45:$I$108),"")</f>
        <v/>
      </c>
      <c r="AU225" s="163" t="str">
        <f>IF('3f WHD'!BB$13&lt;&gt;"",SUMIF($K$45:$K$108,"="&amp;AU$221,$I$45:$I$108)+SUMIF($J$45:$J$108,"="&amp;AU$221,$I$45:$I$108),"")</f>
        <v/>
      </c>
      <c r="AV225" s="163" t="str">
        <f>IF('3f WHD'!BC$13&lt;&gt;"",SUMIF($K$45:$K$108,"="&amp;AV$221,$I$45:$I$108)+SUMIF($J$45:$J$108,"="&amp;AV$221,$I$45:$I$108),"")</f>
        <v/>
      </c>
      <c r="AW225" s="163" t="str">
        <f>IF('3f WHD'!BD$13&lt;&gt;"",SUMIF($K$45:$K$108,"="&amp;AW$221,$I$45:$I$108)+SUMIF($J$45:$J$108,"="&amp;AW$221,$I$45:$I$108),"")</f>
        <v/>
      </c>
    </row>
    <row r="226" spans="3:49"/>
    <row r="227" spans="3:49"/>
    <row r="228" spans="3:49" ht="55.5" customHeight="1">
      <c r="C228" s="156" t="s">
        <v>454</v>
      </c>
      <c r="D228" s="200">
        <f>IFERROR(D222/(D223-D224-D225),"-")</f>
        <v>3.86178509945083</v>
      </c>
      <c r="E228" s="200">
        <f t="shared" ref="E228:T228" si="65">IFERROR(E222/(E223-E224-E225),"-")</f>
        <v>4.3798119791184789</v>
      </c>
      <c r="F228" s="200">
        <f t="shared" si="65"/>
        <v>4.6943384228877969</v>
      </c>
      <c r="G228" s="200">
        <f t="shared" si="65"/>
        <v>5.0898553557427864</v>
      </c>
      <c r="H228" s="200">
        <f t="shared" si="65"/>
        <v>5.2170245185345925</v>
      </c>
      <c r="I228" s="164"/>
      <c r="J228" s="200">
        <f t="shared" si="65"/>
        <v>5.2170245185345925</v>
      </c>
      <c r="K228" s="200">
        <f t="shared" si="65"/>
        <v>5.4382114342696974</v>
      </c>
      <c r="L228" s="200">
        <f t="shared" si="65"/>
        <v>5.6660086487823103</v>
      </c>
      <c r="M228" s="200">
        <f t="shared" si="65"/>
        <v>5.9299995528126548</v>
      </c>
      <c r="N228" s="200">
        <f t="shared" si="65"/>
        <v>6.0384303183314465</v>
      </c>
      <c r="O228" s="171">
        <f t="shared" si="65"/>
        <v>6.8501864450773278</v>
      </c>
      <c r="P228" s="171">
        <f t="shared" si="65"/>
        <v>6.8480043107034856</v>
      </c>
      <c r="Q228" s="171">
        <f t="shared" si="65"/>
        <v>6.0338953603312691</v>
      </c>
      <c r="R228" s="164"/>
      <c r="S228" s="171">
        <f t="shared" si="65"/>
        <v>5.6258217510753665</v>
      </c>
      <c r="T228" s="171">
        <f t="shared" si="65"/>
        <v>6.4495151998345062</v>
      </c>
      <c r="U228" s="171" t="str">
        <f t="shared" ref="U228:AW228" si="66">IFERROR(U222/(U223-U224-U225),"-")</f>
        <v>-</v>
      </c>
      <c r="V228" s="171" t="str">
        <f t="shared" si="66"/>
        <v>-</v>
      </c>
      <c r="W228" s="171" t="str">
        <f t="shared" si="66"/>
        <v>-</v>
      </c>
      <c r="X228" s="171" t="str">
        <f t="shared" si="66"/>
        <v>-</v>
      </c>
      <c r="Y228" s="171" t="str">
        <f t="shared" si="66"/>
        <v>-</v>
      </c>
      <c r="Z228" s="171" t="str">
        <f t="shared" si="66"/>
        <v>-</v>
      </c>
      <c r="AA228" s="171" t="str">
        <f t="shared" si="66"/>
        <v>-</v>
      </c>
      <c r="AB228" s="171" t="str">
        <f t="shared" si="66"/>
        <v>-</v>
      </c>
      <c r="AC228" s="171" t="str">
        <f t="shared" si="66"/>
        <v>-</v>
      </c>
      <c r="AD228" s="171" t="str">
        <f t="shared" si="66"/>
        <v>-</v>
      </c>
      <c r="AE228" s="171" t="str">
        <f t="shared" si="66"/>
        <v>-</v>
      </c>
      <c r="AF228" s="171" t="str">
        <f t="shared" si="66"/>
        <v>-</v>
      </c>
      <c r="AG228" s="171" t="str">
        <f t="shared" si="66"/>
        <v>-</v>
      </c>
      <c r="AH228" s="171" t="str">
        <f t="shared" si="66"/>
        <v>-</v>
      </c>
      <c r="AI228" s="171" t="str">
        <f t="shared" si="66"/>
        <v>-</v>
      </c>
      <c r="AJ228" s="171" t="str">
        <f t="shared" si="66"/>
        <v>-</v>
      </c>
      <c r="AK228" s="171" t="str">
        <f t="shared" si="66"/>
        <v>-</v>
      </c>
      <c r="AL228" s="171" t="str">
        <f t="shared" si="66"/>
        <v>-</v>
      </c>
      <c r="AM228" s="171" t="str">
        <f t="shared" si="66"/>
        <v>-</v>
      </c>
      <c r="AN228" s="171" t="str">
        <f t="shared" si="66"/>
        <v>-</v>
      </c>
      <c r="AO228" s="171" t="str">
        <f t="shared" si="66"/>
        <v>-</v>
      </c>
      <c r="AP228" s="171" t="str">
        <f t="shared" si="66"/>
        <v>-</v>
      </c>
      <c r="AQ228" s="171" t="str">
        <f t="shared" si="66"/>
        <v>-</v>
      </c>
      <c r="AR228" s="171" t="str">
        <f t="shared" si="66"/>
        <v>-</v>
      </c>
      <c r="AS228" s="171" t="str">
        <f t="shared" si="66"/>
        <v>-</v>
      </c>
      <c r="AT228" s="171" t="str">
        <f t="shared" si="66"/>
        <v>-</v>
      </c>
      <c r="AU228" s="171" t="str">
        <f t="shared" si="66"/>
        <v>-</v>
      </c>
      <c r="AV228" s="171" t="str">
        <f t="shared" si="66"/>
        <v>-</v>
      </c>
      <c r="AW228" s="171" t="str">
        <f t="shared" si="66"/>
        <v>-</v>
      </c>
    </row>
    <row r="229" spans="3:49">
      <c r="T229" s="263"/>
    </row>
    <row r="230" spans="3:49"/>
    <row r="231" spans="3:49"/>
  </sheetData>
  <mergeCells count="4">
    <mergeCell ref="B3:O3"/>
    <mergeCell ref="C217:C218"/>
    <mergeCell ref="D217:N217"/>
    <mergeCell ref="D218:N218"/>
  </mergeCells>
  <pageMargins left="0.7" right="0.7" top="0.75" bottom="0.75" header="0.3" footer="0.3"/>
  <pageSetup paperSize="9" orientation="portrait" r:id="rId1"/>
  <headerFooter>
    <oddFooter>&amp;C_x000D_&amp;1#&amp;"Calibri"&amp;10&amp;K000000 OFFICIAL-InternalOnly</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670D3-EAD0-4F66-BE52-82C7C88B05BC}">
  <sheetPr>
    <tabColor theme="7" tint="0.79998168889431442"/>
    <pageSetUpPr autoPageBreaks="0"/>
  </sheetPr>
  <dimension ref="A1:BD37"/>
  <sheetViews>
    <sheetView topLeftCell="V1" workbookViewId="0">
      <selection activeCell="AB8" sqref="AB8"/>
    </sheetView>
  </sheetViews>
  <sheetFormatPr defaultColWidth="0" defaultRowHeight="0" customHeight="1" zeroHeight="1"/>
  <cols>
    <col min="1" max="1" width="3" customWidth="1"/>
    <col min="2" max="2" width="36" customWidth="1"/>
    <col min="3" max="3" width="36.84375" customWidth="1"/>
    <col min="4" max="4" width="21.15234375" customWidth="1"/>
    <col min="5" max="5" width="15.61328125" customWidth="1"/>
    <col min="6" max="6" width="20.4609375" customWidth="1"/>
    <col min="7" max="7" width="1.4609375" customWidth="1"/>
    <col min="8" max="8" width="18" customWidth="1"/>
    <col min="9" max="9" width="13" customWidth="1"/>
    <col min="10" max="10" width="16" customWidth="1"/>
    <col min="11" max="11" width="11.4609375" customWidth="1"/>
    <col min="12" max="12" width="15.61328125" customWidth="1"/>
    <col min="13" max="13" width="13.84375" customWidth="1"/>
    <col min="14" max="15" width="13" customWidth="1"/>
    <col min="16" max="16" width="1.4609375" customWidth="1"/>
    <col min="17" max="24" width="15.61328125" customWidth="1"/>
    <col min="25" max="25" width="1.4609375" customWidth="1"/>
    <col min="26" max="56" width="15.61328125" customWidth="1"/>
    <col min="57" max="16384" width="9.23046875" hidden="1"/>
  </cols>
  <sheetData>
    <row r="1" spans="1:56" ht="12.75" customHeight="1">
      <c r="A1" s="2"/>
      <c r="B1" s="2"/>
      <c r="C1" s="2"/>
      <c r="D1" s="2"/>
      <c r="E1" s="39"/>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row>
    <row r="2" spans="1:56" ht="18.75" customHeight="1">
      <c r="A2" s="2"/>
      <c r="B2" s="40" t="s">
        <v>455</v>
      </c>
      <c r="C2" s="40"/>
      <c r="D2" s="2"/>
      <c r="E2" s="39"/>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row>
    <row r="3" spans="1:56" ht="13.5">
      <c r="A3" s="2"/>
      <c r="B3" s="308" t="s">
        <v>456</v>
      </c>
      <c r="C3" s="308"/>
      <c r="D3" s="308"/>
      <c r="E3" s="308"/>
      <c r="F3" s="308"/>
      <c r="G3" s="39"/>
      <c r="H3" s="39"/>
      <c r="I3" s="39"/>
      <c r="J3" s="39"/>
      <c r="K3" s="39"/>
      <c r="L3" s="39"/>
      <c r="M3" s="39"/>
      <c r="N3" s="39"/>
      <c r="O3" s="39"/>
      <c r="P3" s="39"/>
      <c r="Q3" s="39"/>
      <c r="R3" s="39"/>
      <c r="S3" s="39"/>
      <c r="T3" s="39"/>
      <c r="U3" s="2"/>
      <c r="V3" s="2"/>
      <c r="W3" s="2"/>
      <c r="X3" s="2"/>
      <c r="Y3" s="39"/>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56" ht="12.75" customHeight="1">
      <c r="A4" s="2"/>
      <c r="B4" s="2"/>
      <c r="C4" s="2"/>
      <c r="D4" s="2"/>
      <c r="E4" s="39"/>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row>
    <row r="5" spans="1:56" ht="13.5">
      <c r="A5" s="14"/>
      <c r="B5" s="14"/>
      <c r="C5" s="14"/>
      <c r="D5" s="14"/>
      <c r="E5" s="14"/>
      <c r="F5" s="14"/>
      <c r="G5" s="55"/>
      <c r="H5" s="14"/>
      <c r="I5" s="14"/>
      <c r="J5" s="14"/>
      <c r="K5" s="14"/>
      <c r="L5" s="14"/>
      <c r="M5" s="14"/>
      <c r="N5" s="14"/>
      <c r="O5" s="14"/>
      <c r="P5" s="55"/>
      <c r="Q5" s="14"/>
      <c r="R5" s="14"/>
      <c r="S5" s="14"/>
      <c r="T5" s="14"/>
      <c r="U5" s="14"/>
      <c r="V5" s="14"/>
      <c r="W5" s="14"/>
      <c r="X5" s="14"/>
      <c r="Y5" s="55"/>
      <c r="Z5" s="14"/>
      <c r="AA5" s="14"/>
      <c r="AB5" s="14"/>
      <c r="AC5" s="14"/>
    </row>
    <row r="6" spans="1:56" ht="12.75" customHeight="1">
      <c r="A6" s="14"/>
      <c r="B6" s="316" t="s">
        <v>37</v>
      </c>
      <c r="C6" s="360" t="s">
        <v>53</v>
      </c>
      <c r="D6" s="361" t="s">
        <v>275</v>
      </c>
      <c r="E6" s="360" t="s">
        <v>89</v>
      </c>
      <c r="F6" s="317"/>
      <c r="G6" s="28"/>
      <c r="H6" s="337" t="s">
        <v>90</v>
      </c>
      <c r="I6" s="338"/>
      <c r="J6" s="338"/>
      <c r="K6" s="338"/>
      <c r="L6" s="338"/>
      <c r="M6" s="338"/>
      <c r="N6" s="338"/>
      <c r="O6" s="339"/>
      <c r="P6" s="136"/>
      <c r="Q6" s="230" t="s">
        <v>91</v>
      </c>
      <c r="R6" s="231"/>
      <c r="S6" s="231"/>
      <c r="T6" s="231"/>
      <c r="U6" s="231"/>
      <c r="V6" s="231"/>
      <c r="W6" s="231"/>
      <c r="X6" s="231"/>
      <c r="Y6" s="28"/>
      <c r="Z6" s="231"/>
      <c r="AA6" s="231"/>
      <c r="AB6" s="231"/>
      <c r="AC6" s="231"/>
      <c r="AD6" s="231"/>
      <c r="AE6" s="231"/>
      <c r="AF6" s="231"/>
      <c r="AG6" s="231"/>
      <c r="AH6" s="231"/>
      <c r="AI6" s="231"/>
      <c r="AJ6" s="231"/>
      <c r="AK6" s="231"/>
      <c r="AL6" s="231"/>
      <c r="AM6" s="231"/>
      <c r="AN6" s="231"/>
      <c r="AO6" s="231"/>
      <c r="AP6" s="231"/>
      <c r="AQ6" s="231"/>
      <c r="AR6" s="231"/>
      <c r="AS6" s="231"/>
      <c r="AT6" s="231"/>
      <c r="AU6" s="231"/>
      <c r="AV6" s="231"/>
      <c r="AW6" s="231"/>
      <c r="AX6" s="231"/>
      <c r="AY6" s="231"/>
      <c r="AZ6" s="231"/>
      <c r="BA6" s="231"/>
      <c r="BB6" s="231"/>
      <c r="BC6" s="231"/>
      <c r="BD6" s="232"/>
    </row>
    <row r="7" spans="1:56" ht="12.75" customHeight="1">
      <c r="A7" s="14"/>
      <c r="B7" s="316"/>
      <c r="C7" s="360"/>
      <c r="D7" s="361"/>
      <c r="E7" s="360"/>
      <c r="F7" s="317"/>
      <c r="G7" s="28"/>
      <c r="H7" s="321" t="s">
        <v>92</v>
      </c>
      <c r="I7" s="322"/>
      <c r="J7" s="322"/>
      <c r="K7" s="322"/>
      <c r="L7" s="322"/>
      <c r="M7" s="322"/>
      <c r="N7" s="322"/>
      <c r="O7" s="323"/>
      <c r="P7" s="136"/>
      <c r="Q7" s="233" t="s">
        <v>93</v>
      </c>
      <c r="R7" s="234"/>
      <c r="S7" s="234"/>
      <c r="T7" s="234"/>
      <c r="U7" s="234"/>
      <c r="V7" s="234"/>
      <c r="W7" s="234"/>
      <c r="X7" s="234"/>
      <c r="Y7" s="28"/>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4"/>
      <c r="AY7" s="234"/>
      <c r="AZ7" s="234"/>
      <c r="BA7" s="234"/>
      <c r="BB7" s="234"/>
      <c r="BC7" s="234"/>
      <c r="BD7" s="235"/>
    </row>
    <row r="8" spans="1:56" ht="25.5" customHeight="1">
      <c r="A8" s="14"/>
      <c r="B8" s="316"/>
      <c r="C8" s="360"/>
      <c r="D8" s="361"/>
      <c r="E8" s="360"/>
      <c r="F8" s="53" t="s">
        <v>94</v>
      </c>
      <c r="G8" s="28"/>
      <c r="H8" s="33" t="s">
        <v>95</v>
      </c>
      <c r="I8" s="33" t="s">
        <v>96</v>
      </c>
      <c r="J8" s="33" t="s">
        <v>97</v>
      </c>
      <c r="K8" s="33" t="s">
        <v>98</v>
      </c>
      <c r="L8" s="33" t="s">
        <v>99</v>
      </c>
      <c r="M8" s="34" t="s">
        <v>100</v>
      </c>
      <c r="N8" s="33" t="s">
        <v>101</v>
      </c>
      <c r="O8" s="33" t="s">
        <v>102</v>
      </c>
      <c r="P8" s="28"/>
      <c r="Q8" s="29" t="s">
        <v>103</v>
      </c>
      <c r="R8" s="29" t="s">
        <v>104</v>
      </c>
      <c r="S8" s="29" t="s">
        <v>105</v>
      </c>
      <c r="T8" s="35" t="s">
        <v>106</v>
      </c>
      <c r="U8" s="29" t="s">
        <v>107</v>
      </c>
      <c r="V8" s="29" t="s">
        <v>108</v>
      </c>
      <c r="W8" s="29" t="s">
        <v>109</v>
      </c>
      <c r="X8" s="29" t="s">
        <v>110</v>
      </c>
      <c r="Y8" s="28"/>
      <c r="Z8" s="29" t="s">
        <v>111</v>
      </c>
      <c r="AA8" s="29" t="s">
        <v>112</v>
      </c>
      <c r="AB8" s="266" t="s">
        <v>113</v>
      </c>
      <c r="AC8" s="266" t="s">
        <v>113</v>
      </c>
      <c r="AD8" s="267" t="s">
        <v>114</v>
      </c>
      <c r="AE8" s="265" t="s">
        <v>114</v>
      </c>
      <c r="AF8" s="265" t="s">
        <v>115</v>
      </c>
      <c r="AG8" s="265" t="s">
        <v>115</v>
      </c>
      <c r="AH8" s="265" t="s">
        <v>116</v>
      </c>
      <c r="AI8" s="265" t="s">
        <v>116</v>
      </c>
      <c r="AJ8" s="265" t="s">
        <v>117</v>
      </c>
      <c r="AK8" s="265" t="s">
        <v>117</v>
      </c>
      <c r="AL8" s="265" t="s">
        <v>118</v>
      </c>
      <c r="AM8" s="265" t="s">
        <v>118</v>
      </c>
      <c r="AN8" s="265" t="s">
        <v>119</v>
      </c>
      <c r="AO8" s="265" t="s">
        <v>119</v>
      </c>
      <c r="AP8" s="265" t="s">
        <v>120</v>
      </c>
      <c r="AQ8" s="265" t="s">
        <v>120</v>
      </c>
      <c r="AR8" s="265" t="s">
        <v>121</v>
      </c>
      <c r="AS8" s="265" t="s">
        <v>121</v>
      </c>
      <c r="AT8" s="265" t="s">
        <v>122</v>
      </c>
      <c r="AU8" s="265" t="s">
        <v>122</v>
      </c>
      <c r="AV8" s="265" t="s">
        <v>123</v>
      </c>
      <c r="AW8" s="265" t="s">
        <v>123</v>
      </c>
      <c r="AX8" s="265" t="s">
        <v>124</v>
      </c>
      <c r="AY8" s="265" t="s">
        <v>124</v>
      </c>
      <c r="AZ8" s="265" t="s">
        <v>125</v>
      </c>
      <c r="BA8" s="265" t="s">
        <v>125</v>
      </c>
      <c r="BB8" s="265" t="s">
        <v>126</v>
      </c>
      <c r="BC8" s="265" t="s">
        <v>126</v>
      </c>
      <c r="BD8" s="265" t="s">
        <v>127</v>
      </c>
    </row>
    <row r="9" spans="1:56" ht="25.5" customHeight="1">
      <c r="A9" s="14"/>
      <c r="B9" s="316"/>
      <c r="C9" s="360"/>
      <c r="D9" s="361"/>
      <c r="E9" s="360"/>
      <c r="F9" s="97" t="s">
        <v>94</v>
      </c>
      <c r="G9" s="84"/>
      <c r="H9" s="33" t="s">
        <v>95</v>
      </c>
      <c r="I9" s="33" t="s">
        <v>96</v>
      </c>
      <c r="J9" s="33" t="s">
        <v>97</v>
      </c>
      <c r="K9" s="33" t="s">
        <v>98</v>
      </c>
      <c r="L9" s="33" t="s">
        <v>99</v>
      </c>
      <c r="M9" s="34" t="s">
        <v>100</v>
      </c>
      <c r="N9" s="33" t="s">
        <v>101</v>
      </c>
      <c r="O9" s="33" t="s">
        <v>102</v>
      </c>
      <c r="P9" s="84"/>
      <c r="Q9" s="29" t="s">
        <v>103</v>
      </c>
      <c r="R9" s="29" t="s">
        <v>104</v>
      </c>
      <c r="S9" s="29" t="s">
        <v>105</v>
      </c>
      <c r="T9" s="35" t="s">
        <v>106</v>
      </c>
      <c r="U9" s="29" t="s">
        <v>107</v>
      </c>
      <c r="V9" s="29" t="s">
        <v>108</v>
      </c>
      <c r="W9" s="29" t="s">
        <v>109</v>
      </c>
      <c r="X9" s="29" t="s">
        <v>110</v>
      </c>
      <c r="Y9" s="84"/>
      <c r="Z9" s="29" t="s">
        <v>128</v>
      </c>
      <c r="AA9" s="29" t="s">
        <v>129</v>
      </c>
      <c r="AB9" s="29" t="s">
        <v>130</v>
      </c>
      <c r="AC9" s="29" t="s">
        <v>131</v>
      </c>
      <c r="AD9" s="29" t="s">
        <v>132</v>
      </c>
      <c r="AE9" s="29" t="s">
        <v>133</v>
      </c>
      <c r="AF9" s="29" t="s">
        <v>134</v>
      </c>
      <c r="AG9" s="29" t="s">
        <v>135</v>
      </c>
      <c r="AH9" s="29" t="s">
        <v>136</v>
      </c>
      <c r="AI9" s="29" t="s">
        <v>137</v>
      </c>
      <c r="AJ9" s="29" t="s">
        <v>138</v>
      </c>
      <c r="AK9" s="29" t="s">
        <v>139</v>
      </c>
      <c r="AL9" s="29" t="s">
        <v>140</v>
      </c>
      <c r="AM9" s="29" t="s">
        <v>141</v>
      </c>
      <c r="AN9" s="29" t="s">
        <v>142</v>
      </c>
      <c r="AO9" s="29" t="s">
        <v>143</v>
      </c>
      <c r="AP9" s="29" t="s">
        <v>144</v>
      </c>
      <c r="AQ9" s="29" t="s">
        <v>145</v>
      </c>
      <c r="AR9" s="29" t="s">
        <v>146</v>
      </c>
      <c r="AS9" s="29" t="s">
        <v>147</v>
      </c>
      <c r="AT9" s="29" t="s">
        <v>148</v>
      </c>
      <c r="AU9" s="29" t="s">
        <v>149</v>
      </c>
      <c r="AV9" s="29" t="s">
        <v>150</v>
      </c>
      <c r="AW9" s="29" t="s">
        <v>151</v>
      </c>
      <c r="AX9" s="29" t="s">
        <v>152</v>
      </c>
      <c r="AY9" s="29" t="s">
        <v>153</v>
      </c>
      <c r="AZ9" s="29" t="s">
        <v>154</v>
      </c>
      <c r="BA9" s="29" t="s">
        <v>155</v>
      </c>
      <c r="BB9" s="29" t="s">
        <v>156</v>
      </c>
      <c r="BC9" s="29" t="s">
        <v>157</v>
      </c>
      <c r="BD9" s="29" t="s">
        <v>158</v>
      </c>
    </row>
    <row r="10" spans="1:56" ht="30" customHeight="1">
      <c r="A10" s="14"/>
      <c r="B10" s="316"/>
      <c r="C10" s="360"/>
      <c r="D10" s="361"/>
      <c r="E10" s="360"/>
      <c r="F10" s="53" t="s">
        <v>159</v>
      </c>
      <c r="G10" s="28"/>
      <c r="H10" s="31" t="s">
        <v>160</v>
      </c>
      <c r="I10" s="31" t="s">
        <v>161</v>
      </c>
      <c r="J10" s="31" t="s">
        <v>162</v>
      </c>
      <c r="K10" s="31" t="s">
        <v>163</v>
      </c>
      <c r="L10" s="31" t="s">
        <v>164</v>
      </c>
      <c r="M10" s="32" t="s">
        <v>165</v>
      </c>
      <c r="N10" s="31" t="s">
        <v>166</v>
      </c>
      <c r="O10" s="31" t="s">
        <v>167</v>
      </c>
      <c r="P10" s="28"/>
      <c r="Q10" s="31" t="s">
        <v>168</v>
      </c>
      <c r="R10" s="31" t="s">
        <v>169</v>
      </c>
      <c r="S10" s="31" t="s">
        <v>170</v>
      </c>
      <c r="T10" s="36" t="s">
        <v>171</v>
      </c>
      <c r="U10" s="31" t="s">
        <v>172</v>
      </c>
      <c r="V10" s="31" t="s">
        <v>173</v>
      </c>
      <c r="W10" s="31" t="s">
        <v>174</v>
      </c>
      <c r="X10" s="31" t="s">
        <v>175</v>
      </c>
      <c r="Y10" s="28"/>
      <c r="Z10" s="31" t="s">
        <v>176</v>
      </c>
      <c r="AA10" s="31" t="s">
        <v>177</v>
      </c>
      <c r="AB10" s="31" t="s">
        <v>178</v>
      </c>
      <c r="AC10" s="31" t="s">
        <v>179</v>
      </c>
      <c r="AD10" s="31" t="s">
        <v>180</v>
      </c>
      <c r="AE10" s="31" t="s">
        <v>181</v>
      </c>
      <c r="AF10" s="31" t="s">
        <v>182</v>
      </c>
      <c r="AG10" s="31" t="s">
        <v>183</v>
      </c>
      <c r="AH10" s="31" t="s">
        <v>184</v>
      </c>
      <c r="AI10" s="31" t="s">
        <v>185</v>
      </c>
      <c r="AJ10" s="31" t="s">
        <v>186</v>
      </c>
      <c r="AK10" s="31" t="s">
        <v>187</v>
      </c>
      <c r="AL10" s="31" t="s">
        <v>188</v>
      </c>
      <c r="AM10" s="31" t="s">
        <v>189</v>
      </c>
      <c r="AN10" s="31" t="s">
        <v>190</v>
      </c>
      <c r="AO10" s="31" t="s">
        <v>191</v>
      </c>
      <c r="AP10" s="31" t="s">
        <v>192</v>
      </c>
      <c r="AQ10" s="31" t="s">
        <v>193</v>
      </c>
      <c r="AR10" s="31" t="s">
        <v>194</v>
      </c>
      <c r="AS10" s="31" t="s">
        <v>195</v>
      </c>
      <c r="AT10" s="31" t="s">
        <v>196</v>
      </c>
      <c r="AU10" s="31" t="s">
        <v>197</v>
      </c>
      <c r="AV10" s="31" t="s">
        <v>198</v>
      </c>
      <c r="AW10" s="31" t="s">
        <v>199</v>
      </c>
      <c r="AX10" s="31" t="s">
        <v>200</v>
      </c>
      <c r="AY10" s="31" t="s">
        <v>201</v>
      </c>
      <c r="AZ10" s="31" t="s">
        <v>202</v>
      </c>
      <c r="BA10" s="31" t="s">
        <v>203</v>
      </c>
      <c r="BB10" s="31" t="s">
        <v>204</v>
      </c>
      <c r="BC10" s="31" t="s">
        <v>205</v>
      </c>
      <c r="BD10" s="31" t="s">
        <v>206</v>
      </c>
    </row>
    <row r="11" spans="1:56" ht="12.75" customHeight="1">
      <c r="A11" s="14"/>
      <c r="B11" s="316"/>
      <c r="C11" s="360"/>
      <c r="D11" s="361"/>
      <c r="E11" s="360"/>
      <c r="F11" s="54" t="s">
        <v>457</v>
      </c>
      <c r="G11" s="28"/>
      <c r="H11" s="29" t="s">
        <v>208</v>
      </c>
      <c r="I11" s="29" t="s">
        <v>208</v>
      </c>
      <c r="J11" s="29" t="s">
        <v>209</v>
      </c>
      <c r="K11" s="29" t="s">
        <v>209</v>
      </c>
      <c r="L11" s="29" t="s">
        <v>210</v>
      </c>
      <c r="M11" s="30" t="s">
        <v>210</v>
      </c>
      <c r="N11" s="29" t="s">
        <v>211</v>
      </c>
      <c r="O11" s="29" t="s">
        <v>211</v>
      </c>
      <c r="P11" s="28"/>
      <c r="Q11" s="29" t="s">
        <v>212</v>
      </c>
      <c r="R11" s="29" t="s">
        <v>213</v>
      </c>
      <c r="S11" s="29" t="s">
        <v>213</v>
      </c>
      <c r="T11" s="35" t="s">
        <v>214</v>
      </c>
      <c r="U11" s="29" t="s">
        <v>214</v>
      </c>
      <c r="V11" s="29" t="s">
        <v>215</v>
      </c>
      <c r="W11" s="29" t="s">
        <v>215</v>
      </c>
      <c r="X11" s="29" t="s">
        <v>216</v>
      </c>
      <c r="Y11" s="28"/>
      <c r="Z11" s="29" t="s">
        <v>216</v>
      </c>
      <c r="AA11" s="29" t="s">
        <v>217</v>
      </c>
      <c r="AB11" s="29" t="s">
        <v>217</v>
      </c>
      <c r="AC11" s="29" t="s">
        <v>217</v>
      </c>
      <c r="AD11" s="180" t="s">
        <v>218</v>
      </c>
      <c r="AE11" s="180" t="s">
        <v>218</v>
      </c>
      <c r="AF11" s="180" t="s">
        <v>218</v>
      </c>
      <c r="AG11" s="180" t="s">
        <v>218</v>
      </c>
      <c r="AH11" s="180" t="s">
        <v>219</v>
      </c>
      <c r="AI11" s="180" t="s">
        <v>219</v>
      </c>
      <c r="AJ11" s="180" t="s">
        <v>219</v>
      </c>
      <c r="AK11" s="180" t="s">
        <v>219</v>
      </c>
      <c r="AL11" s="180" t="s">
        <v>220</v>
      </c>
      <c r="AM11" s="180" t="s">
        <v>220</v>
      </c>
      <c r="AN11" s="180" t="s">
        <v>220</v>
      </c>
      <c r="AO11" s="180" t="s">
        <v>220</v>
      </c>
      <c r="AP11" s="180" t="s">
        <v>221</v>
      </c>
      <c r="AQ11" s="180" t="s">
        <v>221</v>
      </c>
      <c r="AR11" s="180" t="s">
        <v>221</v>
      </c>
      <c r="AS11" s="180" t="s">
        <v>221</v>
      </c>
      <c r="AT11" s="180" t="s">
        <v>222</v>
      </c>
      <c r="AU11" s="180" t="s">
        <v>222</v>
      </c>
      <c r="AV11" s="180" t="s">
        <v>222</v>
      </c>
      <c r="AW11" s="180" t="s">
        <v>222</v>
      </c>
      <c r="AX11" s="180" t="s">
        <v>223</v>
      </c>
      <c r="AY11" s="180" t="s">
        <v>223</v>
      </c>
      <c r="AZ11" s="180" t="s">
        <v>223</v>
      </c>
      <c r="BA11" s="180" t="s">
        <v>223</v>
      </c>
      <c r="BB11" s="180" t="s">
        <v>224</v>
      </c>
      <c r="BC11" s="180" t="s">
        <v>224</v>
      </c>
      <c r="BD11" s="180" t="s">
        <v>224</v>
      </c>
    </row>
    <row r="12" spans="1:56" ht="13.5">
      <c r="A12" s="14"/>
      <c r="B12" s="358" t="s">
        <v>65</v>
      </c>
      <c r="C12" s="359"/>
      <c r="D12" s="359"/>
      <c r="E12" s="359"/>
      <c r="F12" s="359"/>
      <c r="G12" s="28"/>
      <c r="H12" s="48"/>
      <c r="I12" s="48"/>
      <c r="J12" s="48"/>
      <c r="K12" s="48"/>
      <c r="L12" s="48"/>
      <c r="M12" s="49"/>
      <c r="N12" s="48"/>
      <c r="O12" s="48"/>
      <c r="P12" s="28"/>
      <c r="Q12" s="48"/>
      <c r="R12" s="48"/>
      <c r="S12" s="48"/>
      <c r="T12" s="50"/>
      <c r="U12" s="48"/>
      <c r="V12" s="48"/>
      <c r="W12" s="48"/>
      <c r="X12" s="48"/>
      <c r="Y12" s="2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row>
    <row r="13" spans="1:56" s="4" customFormat="1" ht="13.5">
      <c r="A13" s="55"/>
      <c r="B13" s="26" t="s">
        <v>458</v>
      </c>
      <c r="C13" s="26"/>
      <c r="D13" s="203" t="s">
        <v>339</v>
      </c>
      <c r="E13" s="3" t="s">
        <v>459</v>
      </c>
      <c r="F13" s="451"/>
      <c r="G13" s="28"/>
      <c r="H13" s="443"/>
      <c r="I13" s="444"/>
      <c r="J13" s="444"/>
      <c r="K13" s="444"/>
      <c r="L13" s="444"/>
      <c r="M13" s="444"/>
      <c r="N13" s="444"/>
      <c r="O13" s="445"/>
      <c r="P13" s="28"/>
      <c r="Q13" s="443"/>
      <c r="R13" s="444"/>
      <c r="S13" s="444"/>
      <c r="T13" s="444"/>
      <c r="U13" s="444"/>
      <c r="V13" s="444"/>
      <c r="W13" s="445"/>
      <c r="X13" s="218">
        <v>0.57599999999999996</v>
      </c>
      <c r="Y13" s="28"/>
      <c r="Z13" s="249">
        <v>0.57599999999999996</v>
      </c>
      <c r="AA13" s="210">
        <v>0.122</v>
      </c>
      <c r="AB13" s="210"/>
      <c r="AC13" s="210"/>
      <c r="AD13" s="210"/>
      <c r="AE13" s="210"/>
      <c r="AF13" s="210"/>
      <c r="AG13" s="210"/>
      <c r="AH13" s="210"/>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0"/>
    </row>
    <row r="14" spans="1:56" s="4" customFormat="1" ht="28.5" customHeight="1">
      <c r="A14" s="55"/>
      <c r="B14" s="26" t="s">
        <v>460</v>
      </c>
      <c r="C14" s="221" t="s">
        <v>461</v>
      </c>
      <c r="D14" s="203" t="s">
        <v>339</v>
      </c>
      <c r="E14" s="3" t="s">
        <v>459</v>
      </c>
      <c r="F14" s="452"/>
      <c r="G14" s="28"/>
      <c r="H14" s="446"/>
      <c r="I14" s="447"/>
      <c r="J14" s="447"/>
      <c r="K14" s="447"/>
      <c r="L14" s="447"/>
      <c r="M14" s="447"/>
      <c r="N14" s="447"/>
      <c r="O14" s="448"/>
      <c r="P14" s="28"/>
      <c r="Q14" s="446"/>
      <c r="R14" s="447"/>
      <c r="S14" s="447"/>
      <c r="T14" s="447"/>
      <c r="U14" s="447"/>
      <c r="V14" s="447"/>
      <c r="W14" s="448"/>
      <c r="X14" s="218">
        <v>0.48399999999999999</v>
      </c>
      <c r="Y14" s="28"/>
      <c r="Z14" s="249">
        <v>0.48399999999999999</v>
      </c>
      <c r="AA14" s="449"/>
      <c r="AB14" s="450"/>
      <c r="AC14" s="449"/>
      <c r="AD14" s="450"/>
      <c r="AE14" s="449"/>
      <c r="AF14" s="450"/>
      <c r="AG14" s="449"/>
      <c r="AH14" s="450"/>
      <c r="AI14" s="449"/>
      <c r="AJ14" s="450"/>
      <c r="AK14" s="449"/>
      <c r="AL14" s="450"/>
      <c r="AM14" s="449"/>
      <c r="AN14" s="450"/>
      <c r="AO14" s="449"/>
      <c r="AP14" s="450"/>
      <c r="AQ14" s="449"/>
      <c r="AR14" s="450"/>
      <c r="AS14" s="449"/>
      <c r="AT14" s="450"/>
      <c r="AU14" s="449"/>
      <c r="AV14" s="450"/>
      <c r="AW14" s="449"/>
      <c r="AX14" s="450"/>
      <c r="AY14" s="449"/>
      <c r="AZ14" s="450"/>
      <c r="BA14" s="449"/>
      <c r="BB14" s="450"/>
      <c r="BC14" s="449"/>
      <c r="BD14" s="450"/>
    </row>
    <row r="15" spans="1:56" ht="13.5">
      <c r="A15" s="14"/>
      <c r="B15" s="358" t="s">
        <v>61</v>
      </c>
      <c r="C15" s="359"/>
      <c r="D15" s="359"/>
      <c r="E15" s="359"/>
      <c r="F15" s="359"/>
      <c r="G15" s="28"/>
      <c r="H15" s="215"/>
      <c r="I15" s="14"/>
      <c r="J15" s="14"/>
      <c r="K15" s="14"/>
      <c r="L15" s="14"/>
      <c r="M15" s="14"/>
      <c r="N15" s="14"/>
      <c r="O15" s="214"/>
      <c r="P15" s="213"/>
      <c r="Q15" s="14"/>
      <c r="R15" s="14"/>
      <c r="S15" s="14"/>
      <c r="T15" s="14"/>
      <c r="U15" s="14"/>
      <c r="V15" s="14"/>
      <c r="W15" s="14"/>
      <c r="X15" s="50"/>
      <c r="Y15" s="213"/>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row>
    <row r="16" spans="1:56" ht="13.5">
      <c r="A16" s="14"/>
      <c r="B16" s="407" t="s">
        <v>462</v>
      </c>
      <c r="C16" s="407"/>
      <c r="D16" s="407"/>
      <c r="E16" s="11" t="s">
        <v>463</v>
      </c>
      <c r="F16" s="11"/>
      <c r="G16" s="28"/>
      <c r="H16" s="215"/>
      <c r="I16" s="14"/>
      <c r="J16" s="14"/>
      <c r="K16" s="14"/>
      <c r="L16" s="14"/>
      <c r="M16" s="14"/>
      <c r="N16" s="14"/>
      <c r="O16" s="214"/>
      <c r="P16" s="213"/>
      <c r="Q16" s="14"/>
      <c r="R16" s="14"/>
      <c r="S16" s="14"/>
      <c r="T16" s="14"/>
      <c r="U16" s="14"/>
      <c r="V16" s="14"/>
      <c r="W16" s="14"/>
      <c r="X16" s="5">
        <f>IF(X13="","-",((X13)*365/100)+(X14*122/100))</f>
        <v>2.6928799999999997</v>
      </c>
      <c r="Y16" s="213"/>
      <c r="Z16" s="5">
        <f>IF(Z13="","-",((Z13)*365/100)+(Z14*122/100))</f>
        <v>2.6928799999999997</v>
      </c>
      <c r="AA16" s="5">
        <f t="shared" ref="AA16:AB16" si="0">IF(AA13="","-",((AA13)*365/100))</f>
        <v>0.44530000000000003</v>
      </c>
      <c r="AB16" s="5" t="str">
        <f t="shared" si="0"/>
        <v>-</v>
      </c>
      <c r="AC16" s="5" t="str">
        <f t="shared" ref="AC16:BD16" si="1">IF(AC13="","-",((AC13)*365/100))</f>
        <v>-</v>
      </c>
      <c r="AD16" s="5" t="str">
        <f t="shared" si="1"/>
        <v>-</v>
      </c>
      <c r="AE16" s="5" t="str">
        <f t="shared" si="1"/>
        <v>-</v>
      </c>
      <c r="AF16" s="5" t="str">
        <f t="shared" si="1"/>
        <v>-</v>
      </c>
      <c r="AG16" s="5" t="str">
        <f t="shared" si="1"/>
        <v>-</v>
      </c>
      <c r="AH16" s="5" t="str">
        <f t="shared" si="1"/>
        <v>-</v>
      </c>
      <c r="AI16" s="5" t="str">
        <f t="shared" si="1"/>
        <v>-</v>
      </c>
      <c r="AJ16" s="5" t="str">
        <f t="shared" si="1"/>
        <v>-</v>
      </c>
      <c r="AK16" s="5" t="str">
        <f t="shared" si="1"/>
        <v>-</v>
      </c>
      <c r="AL16" s="5" t="str">
        <f t="shared" si="1"/>
        <v>-</v>
      </c>
      <c r="AM16" s="5" t="str">
        <f t="shared" si="1"/>
        <v>-</v>
      </c>
      <c r="AN16" s="5" t="str">
        <f t="shared" si="1"/>
        <v>-</v>
      </c>
      <c r="AO16" s="5" t="str">
        <f t="shared" si="1"/>
        <v>-</v>
      </c>
      <c r="AP16" s="5" t="str">
        <f t="shared" si="1"/>
        <v>-</v>
      </c>
      <c r="AQ16" s="5" t="str">
        <f t="shared" si="1"/>
        <v>-</v>
      </c>
      <c r="AR16" s="5" t="str">
        <f t="shared" si="1"/>
        <v>-</v>
      </c>
      <c r="AS16" s="5" t="str">
        <f t="shared" si="1"/>
        <v>-</v>
      </c>
      <c r="AT16" s="5" t="str">
        <f t="shared" si="1"/>
        <v>-</v>
      </c>
      <c r="AU16" s="5" t="str">
        <f t="shared" si="1"/>
        <v>-</v>
      </c>
      <c r="AV16" s="5" t="str">
        <f t="shared" si="1"/>
        <v>-</v>
      </c>
      <c r="AW16" s="5" t="str">
        <f t="shared" si="1"/>
        <v>-</v>
      </c>
      <c r="AX16" s="5" t="str">
        <f t="shared" si="1"/>
        <v>-</v>
      </c>
      <c r="AY16" s="5" t="str">
        <f t="shared" si="1"/>
        <v>-</v>
      </c>
      <c r="AZ16" s="5" t="str">
        <f t="shared" si="1"/>
        <v>-</v>
      </c>
      <c r="BA16" s="5" t="str">
        <f t="shared" si="1"/>
        <v>-</v>
      </c>
      <c r="BB16" s="5" t="str">
        <f t="shared" si="1"/>
        <v>-</v>
      </c>
      <c r="BC16" s="5" t="str">
        <f t="shared" si="1"/>
        <v>-</v>
      </c>
      <c r="BD16" s="5" t="str">
        <f t="shared" si="1"/>
        <v>-</v>
      </c>
    </row>
    <row r="17" spans="1:29" ht="13.5">
      <c r="A17" s="14"/>
      <c r="B17" s="14"/>
      <c r="C17" s="14"/>
      <c r="D17" s="14"/>
      <c r="E17" s="14"/>
      <c r="F17" s="14"/>
      <c r="G17" s="55"/>
      <c r="H17" s="14"/>
      <c r="I17" s="14"/>
      <c r="J17" s="14"/>
      <c r="K17" s="14"/>
      <c r="L17" s="14"/>
      <c r="M17" s="14"/>
      <c r="N17" s="14"/>
      <c r="O17" s="14"/>
      <c r="P17" s="55"/>
      <c r="Q17" s="14"/>
      <c r="R17" s="14"/>
      <c r="S17" s="14"/>
      <c r="T17" s="14"/>
      <c r="U17" s="14"/>
      <c r="V17" s="14"/>
      <c r="W17" s="14"/>
      <c r="X17" s="212"/>
      <c r="Y17" s="55"/>
      <c r="Z17" s="14"/>
      <c r="AA17" s="76"/>
      <c r="AB17" s="14"/>
      <c r="AC17" s="14"/>
    </row>
    <row r="18" spans="1:29" ht="13.5" hidden="1">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row>
    <row r="19" spans="1:29" ht="13.5" hidden="1">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row>
    <row r="20" spans="1:29" ht="13.5" hidden="1">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row>
    <row r="21" spans="1:29" ht="13.5" hidden="1">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row>
    <row r="22" spans="1:29" ht="13.5" hidden="1">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row>
    <row r="23" spans="1:29" ht="13.5" hidden="1">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207"/>
      <c r="AA23" s="205"/>
      <c r="AB23" s="14"/>
      <c r="AC23" s="14"/>
    </row>
    <row r="24" spans="1:29" ht="13.5" hidden="1">
      <c r="A24" s="14"/>
      <c r="B24" s="66"/>
      <c r="C24" s="66"/>
      <c r="D24" s="14"/>
      <c r="E24" s="14"/>
      <c r="F24" s="14"/>
      <c r="G24" s="14"/>
      <c r="H24" s="14"/>
      <c r="I24" s="14"/>
      <c r="J24" s="14"/>
      <c r="K24" s="14"/>
      <c r="L24" s="14"/>
      <c r="M24" s="14"/>
      <c r="N24" s="14"/>
      <c r="O24" s="14"/>
      <c r="P24" s="14"/>
      <c r="Q24" s="14"/>
      <c r="R24" s="14"/>
      <c r="S24" s="14"/>
      <c r="T24" s="14"/>
      <c r="U24" s="14"/>
      <c r="V24" s="14"/>
      <c r="W24" s="14"/>
      <c r="X24" s="14"/>
      <c r="Y24" s="14"/>
      <c r="Z24" s="207"/>
      <c r="AA24" s="205"/>
      <c r="AB24" s="14"/>
      <c r="AC24" s="14"/>
    </row>
    <row r="25" spans="1:29" ht="13.5" hidden="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208"/>
      <c r="AA25" s="14"/>
      <c r="AB25" s="14"/>
      <c r="AC25" s="14"/>
    </row>
    <row r="26" spans="1:29" ht="13.5" hidden="1">
      <c r="A26" s="14"/>
      <c r="B26" s="14"/>
      <c r="C26" s="14"/>
      <c r="D26" s="14"/>
      <c r="E26" s="14"/>
      <c r="F26" s="14"/>
      <c r="G26" s="14"/>
      <c r="H26" s="67"/>
      <c r="I26" s="67"/>
      <c r="J26" s="67"/>
      <c r="K26" s="14"/>
      <c r="L26" s="14"/>
      <c r="M26" s="14"/>
      <c r="N26" s="14"/>
      <c r="O26" s="14"/>
      <c r="P26" s="14"/>
      <c r="Q26" s="14"/>
      <c r="R26" s="14"/>
      <c r="S26" s="14"/>
      <c r="T26" s="14"/>
      <c r="U26" s="14"/>
      <c r="V26" s="14"/>
      <c r="W26" s="14"/>
      <c r="X26" s="14"/>
      <c r="Y26" s="14"/>
      <c r="Z26" s="14"/>
      <c r="AA26" s="14"/>
      <c r="AB26" s="14"/>
      <c r="AC26" s="14"/>
    </row>
    <row r="27" spans="1:29" ht="13.5" hidden="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row>
    <row r="28" spans="1:29" ht="13.5" hidden="1">
      <c r="A28" s="14"/>
      <c r="B28" s="14"/>
      <c r="C28" s="14"/>
      <c r="D28" s="14"/>
      <c r="E28" s="14"/>
      <c r="F28" s="14"/>
      <c r="G28" s="14"/>
      <c r="H28" s="14"/>
      <c r="I28" s="211"/>
      <c r="J28" s="14"/>
      <c r="K28" s="14"/>
      <c r="L28" s="14"/>
      <c r="M28" s="14"/>
      <c r="N28" s="14"/>
      <c r="O28" s="14"/>
      <c r="P28" s="14"/>
      <c r="Q28" s="14"/>
      <c r="R28" s="14"/>
      <c r="S28" s="14"/>
      <c r="T28" s="14"/>
      <c r="U28" s="14"/>
      <c r="V28" s="14"/>
      <c r="W28" s="14"/>
      <c r="X28" s="14"/>
      <c r="Y28" s="14"/>
      <c r="Z28" s="14"/>
      <c r="AA28" s="14"/>
      <c r="AB28" s="14"/>
      <c r="AC28" s="14"/>
    </row>
    <row r="29" spans="1:29" ht="13.5" hidden="1">
      <c r="A29" s="14"/>
      <c r="B29" s="14"/>
      <c r="C29" s="14"/>
      <c r="D29" s="14"/>
      <c r="E29" s="14"/>
      <c r="F29" s="14"/>
      <c r="G29" s="14"/>
      <c r="H29" s="14"/>
      <c r="I29" s="14"/>
      <c r="J29" s="67"/>
      <c r="K29" s="14"/>
      <c r="L29" s="14"/>
      <c r="M29" s="14"/>
      <c r="N29" s="14"/>
      <c r="O29" s="14"/>
      <c r="P29" s="14"/>
      <c r="Q29" s="14"/>
      <c r="R29" s="14"/>
      <c r="S29" s="14"/>
      <c r="T29" s="14"/>
      <c r="U29" s="14"/>
      <c r="V29" s="14"/>
      <c r="W29" s="14"/>
      <c r="X29" s="14"/>
      <c r="Y29" s="14"/>
      <c r="Z29" s="14"/>
      <c r="AA29" s="14"/>
      <c r="AB29" s="14"/>
      <c r="AC29" s="14"/>
    </row>
    <row r="30" spans="1:29" ht="13.5" hidden="1">
      <c r="A30" s="14"/>
      <c r="B30" s="14"/>
      <c r="C30" s="14"/>
      <c r="D30" s="14"/>
      <c r="E30" s="14"/>
      <c r="F30" s="14"/>
      <c r="G30" s="14"/>
      <c r="H30" s="14"/>
      <c r="I30" s="14"/>
      <c r="J30" s="14"/>
      <c r="K30" s="14"/>
      <c r="L30" s="14"/>
      <c r="M30" s="68"/>
      <c r="N30" s="14"/>
      <c r="O30" s="14"/>
      <c r="P30" s="14"/>
      <c r="Q30" s="14"/>
      <c r="R30" s="14"/>
      <c r="S30" s="14"/>
      <c r="T30" s="14"/>
      <c r="U30" s="14"/>
      <c r="V30" s="14"/>
      <c r="W30" s="14"/>
      <c r="X30" s="14"/>
      <c r="Y30" s="14"/>
      <c r="Z30" s="14"/>
      <c r="AA30" s="14"/>
      <c r="AB30" s="14"/>
      <c r="AC30" s="14"/>
    </row>
    <row r="31" spans="1:29" ht="12.65" hidden="1" customHeight="1">
      <c r="AC31" s="14"/>
    </row>
    <row r="32" spans="1:29" ht="12.65" hidden="1" customHeight="1">
      <c r="AC32" s="14"/>
    </row>
    <row r="33" spans="11:29" ht="12.65" hidden="1" customHeight="1">
      <c r="AC33" s="14"/>
    </row>
    <row r="34" spans="11:29" ht="13.5" hidden="1">
      <c r="AC34" s="14"/>
    </row>
    <row r="35" spans="11:29" ht="13.5" hidden="1">
      <c r="K35" s="13"/>
      <c r="L35" s="24"/>
      <c r="M35" s="24"/>
      <c r="N35" s="24"/>
      <c r="O35" s="24"/>
      <c r="AC35" s="14"/>
    </row>
    <row r="36" spans="11:29" ht="13.5" hidden="1">
      <c r="K36" s="13"/>
      <c r="L36" s="24"/>
      <c r="M36" s="24"/>
      <c r="N36" s="24"/>
      <c r="O36" s="24"/>
      <c r="AC36" s="14"/>
    </row>
    <row r="37" spans="11:29" ht="12.65" hidden="1" customHeight="1">
      <c r="AC37" s="14"/>
    </row>
  </sheetData>
  <mergeCells count="29">
    <mergeCell ref="AW14:AX14"/>
    <mergeCell ref="AY14:AZ14"/>
    <mergeCell ref="BA14:BB14"/>
    <mergeCell ref="BC14:BD14"/>
    <mergeCell ref="AM14:AN14"/>
    <mergeCell ref="AO14:AP14"/>
    <mergeCell ref="AQ14:AR14"/>
    <mergeCell ref="AS14:AT14"/>
    <mergeCell ref="AU14:AV14"/>
    <mergeCell ref="AC14:AD14"/>
    <mergeCell ref="AE14:AF14"/>
    <mergeCell ref="AG14:AH14"/>
    <mergeCell ref="AI14:AJ14"/>
    <mergeCell ref="AK14:AL14"/>
    <mergeCell ref="B3:F3"/>
    <mergeCell ref="B6:B11"/>
    <mergeCell ref="C6:C11"/>
    <mergeCell ref="D6:D11"/>
    <mergeCell ref="E6:E11"/>
    <mergeCell ref="F6:F7"/>
    <mergeCell ref="Q13:W14"/>
    <mergeCell ref="AA14:AB14"/>
    <mergeCell ref="B15:F15"/>
    <mergeCell ref="B16:D16"/>
    <mergeCell ref="H6:O6"/>
    <mergeCell ref="H7:O7"/>
    <mergeCell ref="B12:F12"/>
    <mergeCell ref="F13:F14"/>
    <mergeCell ref="H13:O14"/>
  </mergeCells>
  <hyperlinks>
    <hyperlink ref="D13" r:id="rId1" xr:uid="{4508E494-5673-4AC8-B30E-BC45F2A83632}"/>
    <hyperlink ref="D14" r:id="rId2" xr:uid="{C983B486-D536-4797-BED2-A6903F8E32D4}"/>
  </hyperlinks>
  <pageMargins left="0.7" right="0.7" top="0.75" bottom="0.75" header="0.3" footer="0.3"/>
  <pageSetup paperSize="9" orientation="portrait" r:id="rId3"/>
  <headerFooter>
    <oddFooter>&amp;C_x000D_&amp;1#&amp;"Calibri"&amp;10&amp;K000000 OFFICIAL-InternalOnly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autoPageBreaks="0"/>
  </sheetPr>
  <dimension ref="A1:N157"/>
  <sheetViews>
    <sheetView zoomScaleNormal="100" workbookViewId="0"/>
  </sheetViews>
  <sheetFormatPr defaultColWidth="9" defaultRowHeight="13.5" zeroHeight="1"/>
  <cols>
    <col min="1" max="1" width="2.61328125" style="14" customWidth="1"/>
    <col min="2" max="2" width="20" style="14" customWidth="1"/>
    <col min="3" max="3" width="11" style="14" customWidth="1"/>
    <col min="4" max="4" width="45.61328125" style="14" customWidth="1"/>
    <col min="5" max="16384" width="9" style="14"/>
  </cols>
  <sheetData>
    <row r="1" spans="2:14"/>
    <row r="2" spans="2:14" s="86" customFormat="1">
      <c r="B2" s="86" t="s">
        <v>37</v>
      </c>
    </row>
    <row r="3" spans="2:14"/>
    <row r="4" spans="2:14">
      <c r="B4" s="14" t="s">
        <v>38</v>
      </c>
    </row>
    <row r="5" spans="2:14"/>
    <row r="6" spans="2:14">
      <c r="B6" s="14" t="s">
        <v>39</v>
      </c>
    </row>
    <row r="7" spans="2:14"/>
    <row r="8" spans="2:14">
      <c r="B8" s="14" t="s">
        <v>40</v>
      </c>
    </row>
    <row r="9" spans="2:14"/>
    <row r="10" spans="2:14">
      <c r="B10" s="14" t="s">
        <v>41</v>
      </c>
    </row>
    <row r="11" spans="2:14">
      <c r="B11" s="14" t="s">
        <v>42</v>
      </c>
    </row>
    <row r="12" spans="2:14"/>
    <row r="13" spans="2:14" ht="25.5" customHeight="1">
      <c r="B13" s="304" t="s">
        <v>43</v>
      </c>
      <c r="C13" s="304"/>
      <c r="D13" s="304"/>
      <c r="E13" s="304"/>
      <c r="F13" s="304"/>
      <c r="G13" s="304"/>
      <c r="H13" s="304"/>
      <c r="I13" s="304"/>
      <c r="J13" s="304"/>
      <c r="K13" s="304"/>
      <c r="L13" s="304"/>
      <c r="M13" s="304"/>
      <c r="N13" s="304"/>
    </row>
    <row r="14" spans="2:14" ht="12.75" customHeight="1">
      <c r="B14" s="222"/>
      <c r="C14" s="222"/>
      <c r="D14" s="222"/>
      <c r="E14" s="222"/>
      <c r="F14" s="222"/>
      <c r="G14" s="222"/>
      <c r="H14" s="222"/>
      <c r="I14" s="222"/>
      <c r="J14" s="222"/>
      <c r="K14" s="222"/>
      <c r="L14" s="222"/>
      <c r="M14" s="222"/>
      <c r="N14" s="222"/>
    </row>
    <row r="15" spans="2:14" ht="12.75" customHeight="1">
      <c r="B15" s="123"/>
      <c r="C15" s="124" t="s">
        <v>44</v>
      </c>
      <c r="D15" s="222"/>
      <c r="E15" s="125"/>
      <c r="F15" s="124" t="s">
        <v>45</v>
      </c>
      <c r="G15" s="222"/>
      <c r="H15" s="222"/>
      <c r="I15" s="222"/>
      <c r="J15" s="222"/>
      <c r="K15" s="222"/>
      <c r="L15" s="222"/>
      <c r="M15" s="222"/>
      <c r="N15" s="222"/>
    </row>
    <row r="16" spans="2:14"/>
    <row r="17" spans="1:4">
      <c r="A17" s="119"/>
      <c r="B17" s="14" t="s">
        <v>46</v>
      </c>
      <c r="C17" s="119"/>
      <c r="D17" s="119"/>
    </row>
    <row r="18" spans="1:4">
      <c r="A18" s="119"/>
      <c r="C18" s="119"/>
      <c r="D18" s="119"/>
    </row>
    <row r="19" spans="1:4" s="86" customFormat="1">
      <c r="B19" s="86" t="s">
        <v>47</v>
      </c>
    </row>
    <row r="20" spans="1:4">
      <c r="C20" s="120"/>
      <c r="D20" s="119"/>
    </row>
    <row r="21" spans="1:4">
      <c r="A21" s="55"/>
      <c r="B21" s="122" t="s">
        <v>48</v>
      </c>
      <c r="C21" s="122" t="s">
        <v>49</v>
      </c>
      <c r="D21" s="122" t="s">
        <v>37</v>
      </c>
    </row>
    <row r="22" spans="1:4">
      <c r="A22" s="55"/>
      <c r="B22" s="121" t="s">
        <v>50</v>
      </c>
      <c r="C22" s="121" t="s">
        <v>51</v>
      </c>
      <c r="D22" s="121" t="s">
        <v>52</v>
      </c>
    </row>
    <row r="23" spans="1:4" ht="19.5" customHeight="1">
      <c r="A23" s="55"/>
      <c r="B23" s="121" t="s">
        <v>53</v>
      </c>
      <c r="C23" s="121" t="s">
        <v>51</v>
      </c>
      <c r="D23" s="121" t="s">
        <v>54</v>
      </c>
    </row>
    <row r="24" spans="1:4" ht="12.75" customHeight="1">
      <c r="A24" s="55"/>
      <c r="B24" s="305" t="s">
        <v>55</v>
      </c>
      <c r="C24" s="306"/>
      <c r="D24" s="307"/>
    </row>
    <row r="25" spans="1:4" ht="22.5" customHeight="1">
      <c r="A25" s="55"/>
      <c r="B25" s="121" t="s">
        <v>56</v>
      </c>
      <c r="C25" s="121" t="s">
        <v>57</v>
      </c>
      <c r="D25" s="121" t="s">
        <v>58</v>
      </c>
    </row>
    <row r="26" spans="1:4" ht="12.75" customHeight="1">
      <c r="A26" s="55"/>
      <c r="B26" s="305" t="s">
        <v>59</v>
      </c>
      <c r="C26" s="306"/>
      <c r="D26" s="307"/>
    </row>
    <row r="27" spans="1:4" ht="23.5">
      <c r="A27" s="55"/>
      <c r="B27" s="121" t="s">
        <v>60</v>
      </c>
      <c r="C27" s="121" t="s">
        <v>61</v>
      </c>
      <c r="D27" s="121" t="s">
        <v>62</v>
      </c>
    </row>
    <row r="28" spans="1:4" ht="12.75" customHeight="1">
      <c r="A28" s="55"/>
      <c r="B28" s="305" t="s">
        <v>63</v>
      </c>
      <c r="C28" s="306"/>
      <c r="D28" s="307"/>
    </row>
    <row r="29" spans="1:4" ht="15" customHeight="1">
      <c r="A29" s="55"/>
      <c r="B29" s="121" t="s">
        <v>64</v>
      </c>
      <c r="C29" s="121" t="s">
        <v>65</v>
      </c>
      <c r="D29" s="121" t="s">
        <v>66</v>
      </c>
    </row>
    <row r="30" spans="1:4" ht="34.5" customHeight="1">
      <c r="A30" s="55"/>
      <c r="B30" s="121" t="s">
        <v>67</v>
      </c>
      <c r="C30" s="121" t="s">
        <v>68</v>
      </c>
      <c r="D30" s="121" t="s">
        <v>69</v>
      </c>
    </row>
    <row r="31" spans="1:4" ht="26.25" customHeight="1">
      <c r="A31" s="55"/>
      <c r="B31" s="121" t="s">
        <v>70</v>
      </c>
      <c r="C31" s="121" t="s">
        <v>68</v>
      </c>
      <c r="D31" s="121" t="s">
        <v>71</v>
      </c>
    </row>
    <row r="32" spans="1:4" ht="23.5">
      <c r="A32" s="55"/>
      <c r="B32" s="121" t="s">
        <v>72</v>
      </c>
      <c r="C32" s="121" t="s">
        <v>68</v>
      </c>
      <c r="D32" s="121" t="s">
        <v>73</v>
      </c>
    </row>
    <row r="33" spans="1:4" ht="23.5">
      <c r="A33" s="55"/>
      <c r="B33" s="121" t="s">
        <v>74</v>
      </c>
      <c r="C33" s="121" t="s">
        <v>68</v>
      </c>
      <c r="D33" s="121" t="s">
        <v>75</v>
      </c>
    </row>
    <row r="34" spans="1:4" ht="23.5">
      <c r="A34" s="55"/>
      <c r="B34" s="121" t="s">
        <v>76</v>
      </c>
      <c r="C34" s="121" t="s">
        <v>68</v>
      </c>
      <c r="D34" s="121" t="s">
        <v>77</v>
      </c>
    </row>
    <row r="35" spans="1:4">
      <c r="A35" s="55"/>
      <c r="B35" s="121" t="s">
        <v>78</v>
      </c>
      <c r="C35" s="121" t="s">
        <v>65</v>
      </c>
      <c r="D35" s="121" t="s">
        <v>79</v>
      </c>
    </row>
    <row r="36" spans="1:4" ht="23.5">
      <c r="A36" s="55"/>
      <c r="B36" s="121" t="s">
        <v>80</v>
      </c>
      <c r="C36" s="121" t="s">
        <v>68</v>
      </c>
      <c r="D36" s="121" t="s">
        <v>81</v>
      </c>
    </row>
    <row r="37" spans="1:4" ht="23.5">
      <c r="A37" s="55"/>
      <c r="B37" s="220" t="s">
        <v>82</v>
      </c>
      <c r="C37" s="220" t="s">
        <v>68</v>
      </c>
      <c r="D37" s="220" t="s">
        <v>83</v>
      </c>
    </row>
    <row r="38" spans="1:4"/>
    <row r="49" s="14" customFormat="1" hidden="1"/>
    <row r="50" s="14" customFormat="1" hidden="1"/>
    <row r="51" s="14" customFormat="1" hidden="1"/>
    <row r="52" s="14" customFormat="1" hidden="1"/>
    <row r="53" s="14" customFormat="1" hidden="1"/>
    <row r="54" s="14" customFormat="1" hidden="1"/>
    <row r="55" s="14" customFormat="1" hidden="1"/>
    <row r="56" s="14" customFormat="1" hidden="1"/>
    <row r="57" s="14" customFormat="1" hidden="1"/>
    <row r="58" s="14" customFormat="1" hidden="1"/>
    <row r="59" s="14" customFormat="1" hidden="1"/>
    <row r="60" s="14" customFormat="1" hidden="1"/>
    <row r="61" s="14" customFormat="1" hidden="1"/>
    <row r="62" s="14" customFormat="1" hidden="1"/>
    <row r="63" s="14" customFormat="1" hidden="1"/>
    <row r="64" s="14" customFormat="1" hidden="1"/>
    <row r="65" s="14" customFormat="1" hidden="1"/>
    <row r="66" s="14" customFormat="1" hidden="1"/>
    <row r="67" s="14" customFormat="1" hidden="1"/>
    <row r="68" s="14" customFormat="1" hidden="1"/>
    <row r="69" s="14" customFormat="1" hidden="1"/>
    <row r="70" s="14" customFormat="1" hidden="1"/>
    <row r="71" s="14" customFormat="1" hidden="1"/>
    <row r="72" s="14" customFormat="1" hidden="1"/>
    <row r="73" s="14" customFormat="1" hidden="1"/>
    <row r="74" s="14" customFormat="1" hidden="1"/>
    <row r="75" s="14" customFormat="1" hidden="1"/>
    <row r="76" s="14" customFormat="1" hidden="1"/>
    <row r="77" s="14" customFormat="1" hidden="1"/>
    <row r="78" s="14" customFormat="1" hidden="1"/>
    <row r="79" s="14" customFormat="1" hidden="1"/>
    <row r="80" s="14" customFormat="1" hidden="1"/>
    <row r="81" s="14" customFormat="1" hidden="1"/>
    <row r="82" s="14" customFormat="1" hidden="1"/>
    <row r="83" s="14" customFormat="1" hidden="1"/>
    <row r="84" s="14" customFormat="1" hidden="1"/>
    <row r="85" s="14" customFormat="1" hidden="1"/>
    <row r="86" s="14" customFormat="1" hidden="1"/>
    <row r="87" s="14" customFormat="1" hidden="1"/>
    <row r="88" s="14" customFormat="1" hidden="1"/>
    <row r="89" s="14" customFormat="1" hidden="1"/>
    <row r="90" s="14" customFormat="1" hidden="1"/>
    <row r="91" s="14" customFormat="1" hidden="1"/>
    <row r="92" s="14" customFormat="1" hidden="1"/>
    <row r="93" s="14" customFormat="1" hidden="1"/>
    <row r="94" s="14" customFormat="1" hidden="1"/>
    <row r="95" s="14" customFormat="1" hidden="1"/>
    <row r="96" s="14" customFormat="1" hidden="1"/>
    <row r="97" s="14" customFormat="1" hidden="1"/>
    <row r="98" s="14" customFormat="1" hidden="1"/>
    <row r="99" s="14" customFormat="1" hidden="1"/>
    <row r="100" s="14" customFormat="1" hidden="1"/>
    <row r="101" s="14" customFormat="1" hidden="1"/>
    <row r="102" s="14" customFormat="1" hidden="1"/>
    <row r="103" s="14" customFormat="1" hidden="1"/>
    <row r="104" s="14" customFormat="1" hidden="1"/>
    <row r="105" s="14" customFormat="1" hidden="1"/>
    <row r="106" s="14" customFormat="1" hidden="1"/>
    <row r="107" s="14" customFormat="1" hidden="1"/>
    <row r="108" s="14" customFormat="1" hidden="1"/>
    <row r="109" s="14" customFormat="1" hidden="1"/>
    <row r="110" s="14" customFormat="1" hidden="1"/>
    <row r="111" s="14" customFormat="1" hidden="1"/>
    <row r="112" s="14" customFormat="1" hidden="1"/>
    <row r="113" s="14" customFormat="1" hidden="1"/>
    <row r="114" s="14" customFormat="1" hidden="1"/>
    <row r="115" s="14" customFormat="1" hidden="1"/>
    <row r="116" s="14" customFormat="1" hidden="1"/>
    <row r="117" s="14" customFormat="1" hidden="1"/>
    <row r="118" s="14" customFormat="1" hidden="1"/>
    <row r="119" s="14" customFormat="1" hidden="1"/>
    <row r="120" s="14" customFormat="1" hidden="1"/>
    <row r="121" s="14" customFormat="1" hidden="1"/>
    <row r="122" s="14" customFormat="1" hidden="1"/>
    <row r="123" s="14" customFormat="1" hidden="1"/>
    <row r="124" s="14" customFormat="1" hidden="1"/>
    <row r="125" s="14" customFormat="1" hidden="1"/>
    <row r="126" s="14" customFormat="1" hidden="1"/>
    <row r="127" s="14" customFormat="1" hidden="1"/>
    <row r="128" s="14" customFormat="1" hidden="1"/>
    <row r="129" s="14" customFormat="1" hidden="1"/>
    <row r="130" s="14" customFormat="1" hidden="1"/>
    <row r="131" s="14" customFormat="1" hidden="1"/>
    <row r="132" s="14" customFormat="1" hidden="1"/>
    <row r="133" s="14" customFormat="1" hidden="1"/>
    <row r="134" s="14" customFormat="1" hidden="1"/>
    <row r="135" s="14" customFormat="1" hidden="1"/>
    <row r="144"/>
    <row r="156"/>
    <row r="157"/>
  </sheetData>
  <mergeCells count="4">
    <mergeCell ref="B13:N13"/>
    <mergeCell ref="B24:D24"/>
    <mergeCell ref="B26:D26"/>
    <mergeCell ref="B28:D28"/>
  </mergeCells>
  <pageMargins left="0.7" right="0.7" top="0.75" bottom="0.75" header="0.3" footer="0.3"/>
  <pageSetup orientation="portrait" r:id="rId1"/>
  <headerFooter>
    <oddFooter>&amp;C_x000D_&amp;1#&amp;"Calibri"&amp;10&amp;K000000 OFFICIAL-InternalOnly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autoPageBreaks="0"/>
  </sheetPr>
  <dimension ref="A1"/>
  <sheetViews>
    <sheetView workbookViewId="0"/>
  </sheetViews>
  <sheetFormatPr defaultRowHeight="13.5"/>
  <sheetData/>
  <pageMargins left="0.7" right="0.7" top="0.75" bottom="0.75" header="0.3" footer="0.3"/>
  <pageSetup orientation="portrait" r:id="rId1"/>
  <headerFooter>
    <oddFooter>&amp;C_x000D_&amp;1#&amp;"Calibri"&amp;10&amp;K000000 OFFICIAL-InternalOnly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autoPageBreaks="0"/>
  </sheetPr>
  <dimension ref="A1:BC95"/>
  <sheetViews>
    <sheetView topLeftCell="T1" zoomScaleNormal="100" workbookViewId="0">
      <selection activeCell="BB23" sqref="BB23"/>
    </sheetView>
  </sheetViews>
  <sheetFormatPr defaultColWidth="0" defaultRowHeight="13.5" zeroHeight="1"/>
  <cols>
    <col min="1" max="1" width="5.765625" customWidth="1"/>
    <col min="2" max="2" width="23.4609375" customWidth="1"/>
    <col min="3" max="3" width="17.84375" customWidth="1"/>
    <col min="4" max="4" width="23.3828125" customWidth="1"/>
    <col min="5" max="5" width="25.765625" customWidth="1"/>
    <col min="6" max="6" width="1.61328125" customWidth="1"/>
    <col min="7" max="14" width="15.61328125" customWidth="1"/>
    <col min="15" max="15" width="1.84375" customWidth="1"/>
    <col min="16" max="23" width="15.61328125" customWidth="1"/>
    <col min="24" max="24" width="1.84375" customWidth="1"/>
    <col min="25" max="55" width="15.61328125" customWidth="1"/>
    <col min="56" max="16384" width="9" hidden="1"/>
  </cols>
  <sheetData>
    <row r="1" spans="1:55" s="2" customFormat="1" ht="12.75" customHeight="1"/>
    <row r="2" spans="1:55" s="2" customFormat="1" ht="18.75" customHeight="1">
      <c r="B2" s="137" t="s">
        <v>84</v>
      </c>
      <c r="C2" s="40"/>
      <c r="D2" s="40"/>
      <c r="E2" s="40"/>
      <c r="F2" s="40"/>
      <c r="G2" s="40"/>
      <c r="O2" s="40"/>
      <c r="X2" s="40"/>
    </row>
    <row r="3" spans="1:55" s="2" customFormat="1" ht="48.75" customHeight="1">
      <c r="B3" s="308" t="s">
        <v>85</v>
      </c>
      <c r="C3" s="308"/>
      <c r="D3" s="308"/>
      <c r="E3" s="308"/>
      <c r="F3" s="308"/>
      <c r="G3" s="308"/>
      <c r="H3" s="308"/>
      <c r="I3" s="308"/>
      <c r="J3" s="39"/>
      <c r="K3" s="39"/>
      <c r="L3" s="39"/>
      <c r="M3" s="39"/>
      <c r="N3" s="39"/>
      <c r="O3" s="39"/>
      <c r="P3" s="39"/>
      <c r="Q3" s="39"/>
      <c r="R3" s="39"/>
      <c r="S3" s="39"/>
      <c r="T3" s="39"/>
      <c r="U3" s="39"/>
      <c r="V3" s="39"/>
      <c r="W3" s="39"/>
      <c r="X3" s="39"/>
      <c r="Y3" s="39"/>
      <c r="Z3" s="39"/>
      <c r="AA3" s="39"/>
    </row>
    <row r="4" spans="1:55" s="2" customFormat="1" ht="12.75" customHeight="1"/>
    <row r="5" spans="1:55" s="14" customFormat="1"/>
    <row r="6" spans="1:55" s="14" customFormat="1">
      <c r="B6" s="83"/>
    </row>
    <row r="7" spans="1:55" s="85" customFormat="1">
      <c r="B7" s="86" t="s">
        <v>86</v>
      </c>
    </row>
    <row r="8" spans="1:55" s="14" customFormat="1">
      <c r="B8" s="83"/>
    </row>
    <row r="9" spans="1:55">
      <c r="A9" s="14"/>
      <c r="B9" s="315" t="s">
        <v>87</v>
      </c>
      <c r="C9" s="309" t="s">
        <v>88</v>
      </c>
      <c r="D9" s="316" t="s">
        <v>89</v>
      </c>
      <c r="E9" s="317"/>
      <c r="F9" s="84"/>
      <c r="G9" s="318" t="s">
        <v>90</v>
      </c>
      <c r="H9" s="319"/>
      <c r="I9" s="319"/>
      <c r="J9" s="319"/>
      <c r="K9" s="319"/>
      <c r="L9" s="319"/>
      <c r="M9" s="319"/>
      <c r="N9" s="320"/>
      <c r="O9" s="136"/>
      <c r="P9" s="230" t="s">
        <v>91</v>
      </c>
      <c r="Q9" s="231"/>
      <c r="R9" s="231"/>
      <c r="S9" s="231"/>
      <c r="T9" s="231"/>
      <c r="U9" s="231"/>
      <c r="V9" s="231"/>
      <c r="W9" s="231"/>
      <c r="X9" s="84"/>
      <c r="Y9" s="231"/>
      <c r="Z9" s="231"/>
      <c r="AA9" s="231"/>
      <c r="AB9" s="231"/>
      <c r="AC9" s="231"/>
      <c r="AD9" s="231"/>
      <c r="AE9" s="231"/>
      <c r="AF9" s="231"/>
      <c r="AG9" s="231"/>
      <c r="AH9" s="231"/>
      <c r="AI9" s="231"/>
      <c r="AJ9" s="231"/>
      <c r="AK9" s="231"/>
      <c r="AL9" s="231"/>
      <c r="AM9" s="231"/>
      <c r="AN9" s="231"/>
      <c r="AO9" s="231"/>
      <c r="AP9" s="231"/>
      <c r="AQ9" s="231"/>
      <c r="AR9" s="231"/>
      <c r="AS9" s="231"/>
      <c r="AT9" s="231"/>
      <c r="AU9" s="231"/>
      <c r="AV9" s="231"/>
      <c r="AW9" s="231"/>
      <c r="AX9" s="231"/>
      <c r="AY9" s="231"/>
      <c r="AZ9" s="231"/>
      <c r="BA9" s="231"/>
      <c r="BB9" s="231"/>
      <c r="BC9" s="232"/>
    </row>
    <row r="10" spans="1:55" ht="12.75" customHeight="1">
      <c r="A10" s="14"/>
      <c r="B10" s="315"/>
      <c r="C10" s="309"/>
      <c r="D10" s="316"/>
      <c r="E10" s="317"/>
      <c r="F10" s="84"/>
      <c r="G10" s="321" t="s">
        <v>92</v>
      </c>
      <c r="H10" s="322"/>
      <c r="I10" s="322"/>
      <c r="J10" s="322"/>
      <c r="K10" s="322"/>
      <c r="L10" s="322"/>
      <c r="M10" s="322"/>
      <c r="N10" s="323"/>
      <c r="O10" s="136"/>
      <c r="P10" s="233" t="s">
        <v>93</v>
      </c>
      <c r="Q10" s="234"/>
      <c r="R10" s="234"/>
      <c r="S10" s="234"/>
      <c r="T10" s="234"/>
      <c r="U10" s="234"/>
      <c r="V10" s="234"/>
      <c r="W10" s="234"/>
      <c r="X10" s="8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5"/>
    </row>
    <row r="11" spans="1:55" ht="25.5" customHeight="1">
      <c r="A11" s="14"/>
      <c r="B11" s="315"/>
      <c r="C11" s="309"/>
      <c r="D11" s="316"/>
      <c r="E11" s="97" t="s">
        <v>94</v>
      </c>
      <c r="F11" s="84"/>
      <c r="G11" s="33" t="s">
        <v>95</v>
      </c>
      <c r="H11" s="33" t="s">
        <v>96</v>
      </c>
      <c r="I11" s="33" t="s">
        <v>97</v>
      </c>
      <c r="J11" s="33" t="s">
        <v>98</v>
      </c>
      <c r="K11" s="33" t="s">
        <v>99</v>
      </c>
      <c r="L11" s="34" t="s">
        <v>100</v>
      </c>
      <c r="M11" s="33" t="s">
        <v>101</v>
      </c>
      <c r="N11" s="33" t="s">
        <v>102</v>
      </c>
      <c r="O11" s="84"/>
      <c r="P11" s="29" t="s">
        <v>103</v>
      </c>
      <c r="Q11" s="29" t="s">
        <v>104</v>
      </c>
      <c r="R11" s="29" t="s">
        <v>105</v>
      </c>
      <c r="S11" s="35" t="s">
        <v>106</v>
      </c>
      <c r="T11" s="29" t="s">
        <v>107</v>
      </c>
      <c r="U11" s="29" t="s">
        <v>108</v>
      </c>
      <c r="V11" s="29" t="s">
        <v>109</v>
      </c>
      <c r="W11" s="29" t="s">
        <v>110</v>
      </c>
      <c r="X11" s="84"/>
      <c r="Y11" s="29" t="s">
        <v>111</v>
      </c>
      <c r="Z11" s="29" t="s">
        <v>112</v>
      </c>
      <c r="AA11" s="266" t="s">
        <v>113</v>
      </c>
      <c r="AB11" s="266" t="s">
        <v>113</v>
      </c>
      <c r="AC11" s="267" t="s">
        <v>114</v>
      </c>
      <c r="AD11" s="265" t="s">
        <v>114</v>
      </c>
      <c r="AE11" s="265" t="s">
        <v>115</v>
      </c>
      <c r="AF11" s="265" t="s">
        <v>115</v>
      </c>
      <c r="AG11" s="265" t="s">
        <v>116</v>
      </c>
      <c r="AH11" s="265" t="s">
        <v>116</v>
      </c>
      <c r="AI11" s="265" t="s">
        <v>117</v>
      </c>
      <c r="AJ11" s="265" t="s">
        <v>117</v>
      </c>
      <c r="AK11" s="265" t="s">
        <v>118</v>
      </c>
      <c r="AL11" s="265" t="s">
        <v>118</v>
      </c>
      <c r="AM11" s="265" t="s">
        <v>119</v>
      </c>
      <c r="AN11" s="265" t="s">
        <v>119</v>
      </c>
      <c r="AO11" s="265" t="s">
        <v>120</v>
      </c>
      <c r="AP11" s="265" t="s">
        <v>120</v>
      </c>
      <c r="AQ11" s="265" t="s">
        <v>121</v>
      </c>
      <c r="AR11" s="265" t="s">
        <v>121</v>
      </c>
      <c r="AS11" s="265" t="s">
        <v>122</v>
      </c>
      <c r="AT11" s="265" t="s">
        <v>122</v>
      </c>
      <c r="AU11" s="265" t="s">
        <v>123</v>
      </c>
      <c r="AV11" s="265" t="s">
        <v>123</v>
      </c>
      <c r="AW11" s="265" t="s">
        <v>124</v>
      </c>
      <c r="AX11" s="265" t="s">
        <v>124</v>
      </c>
      <c r="AY11" s="265" t="s">
        <v>125</v>
      </c>
      <c r="AZ11" s="265" t="s">
        <v>125</v>
      </c>
      <c r="BA11" s="265" t="s">
        <v>126</v>
      </c>
      <c r="BB11" s="265" t="s">
        <v>126</v>
      </c>
      <c r="BC11" s="265" t="s">
        <v>127</v>
      </c>
    </row>
    <row r="12" spans="1:55" ht="25.5" customHeight="1">
      <c r="A12" s="14"/>
      <c r="B12" s="315"/>
      <c r="C12" s="309"/>
      <c r="D12" s="316"/>
      <c r="E12" s="97" t="s">
        <v>94</v>
      </c>
      <c r="F12" s="84"/>
      <c r="G12" s="33" t="s">
        <v>95</v>
      </c>
      <c r="H12" s="33" t="s">
        <v>96</v>
      </c>
      <c r="I12" s="33" t="s">
        <v>97</v>
      </c>
      <c r="J12" s="33" t="s">
        <v>98</v>
      </c>
      <c r="K12" s="33" t="s">
        <v>99</v>
      </c>
      <c r="L12" s="34" t="s">
        <v>100</v>
      </c>
      <c r="M12" s="33" t="s">
        <v>101</v>
      </c>
      <c r="N12" s="33" t="s">
        <v>102</v>
      </c>
      <c r="O12" s="84"/>
      <c r="P12" s="29" t="s">
        <v>103</v>
      </c>
      <c r="Q12" s="29" t="s">
        <v>104</v>
      </c>
      <c r="R12" s="29" t="s">
        <v>105</v>
      </c>
      <c r="S12" s="35" t="s">
        <v>106</v>
      </c>
      <c r="T12" s="29" t="s">
        <v>107</v>
      </c>
      <c r="U12" s="29" t="s">
        <v>108</v>
      </c>
      <c r="V12" s="29" t="s">
        <v>109</v>
      </c>
      <c r="W12" s="29" t="s">
        <v>110</v>
      </c>
      <c r="X12" s="84"/>
      <c r="Y12" s="29" t="s">
        <v>128</v>
      </c>
      <c r="Z12" s="29" t="s">
        <v>129</v>
      </c>
      <c r="AA12" s="29" t="s">
        <v>130</v>
      </c>
      <c r="AB12" s="29" t="s">
        <v>131</v>
      </c>
      <c r="AC12" s="29" t="s">
        <v>132</v>
      </c>
      <c r="AD12" s="29" t="s">
        <v>133</v>
      </c>
      <c r="AE12" s="29" t="s">
        <v>134</v>
      </c>
      <c r="AF12" s="29" t="s">
        <v>135</v>
      </c>
      <c r="AG12" s="29" t="s">
        <v>136</v>
      </c>
      <c r="AH12" s="29" t="s">
        <v>137</v>
      </c>
      <c r="AI12" s="29" t="s">
        <v>138</v>
      </c>
      <c r="AJ12" s="29" t="s">
        <v>139</v>
      </c>
      <c r="AK12" s="29" t="s">
        <v>140</v>
      </c>
      <c r="AL12" s="29" t="s">
        <v>141</v>
      </c>
      <c r="AM12" s="29" t="s">
        <v>142</v>
      </c>
      <c r="AN12" s="29" t="s">
        <v>143</v>
      </c>
      <c r="AO12" s="29" t="s">
        <v>144</v>
      </c>
      <c r="AP12" s="29" t="s">
        <v>145</v>
      </c>
      <c r="AQ12" s="29" t="s">
        <v>146</v>
      </c>
      <c r="AR12" s="29" t="s">
        <v>147</v>
      </c>
      <c r="AS12" s="29" t="s">
        <v>148</v>
      </c>
      <c r="AT12" s="29" t="s">
        <v>149</v>
      </c>
      <c r="AU12" s="29" t="s">
        <v>150</v>
      </c>
      <c r="AV12" s="29" t="s">
        <v>151</v>
      </c>
      <c r="AW12" s="29" t="s">
        <v>152</v>
      </c>
      <c r="AX12" s="29" t="s">
        <v>153</v>
      </c>
      <c r="AY12" s="29" t="s">
        <v>154</v>
      </c>
      <c r="AZ12" s="29" t="s">
        <v>155</v>
      </c>
      <c r="BA12" s="29" t="s">
        <v>156</v>
      </c>
      <c r="BB12" s="29" t="s">
        <v>157</v>
      </c>
      <c r="BC12" s="29" t="s">
        <v>158</v>
      </c>
    </row>
    <row r="13" spans="1:55" ht="12.75" customHeight="1">
      <c r="A13" s="14"/>
      <c r="B13" s="315"/>
      <c r="C13" s="309"/>
      <c r="D13" s="316"/>
      <c r="E13" s="97" t="s">
        <v>159</v>
      </c>
      <c r="F13" s="84"/>
      <c r="G13" s="31" t="s">
        <v>160</v>
      </c>
      <c r="H13" s="31" t="s">
        <v>161</v>
      </c>
      <c r="I13" s="31" t="s">
        <v>162</v>
      </c>
      <c r="J13" s="31" t="s">
        <v>163</v>
      </c>
      <c r="K13" s="31" t="s">
        <v>164</v>
      </c>
      <c r="L13" s="32" t="s">
        <v>165</v>
      </c>
      <c r="M13" s="31" t="s">
        <v>166</v>
      </c>
      <c r="N13" s="31" t="s">
        <v>167</v>
      </c>
      <c r="O13" s="84"/>
      <c r="P13" s="31" t="s">
        <v>168</v>
      </c>
      <c r="Q13" s="31" t="s">
        <v>169</v>
      </c>
      <c r="R13" s="31" t="s">
        <v>170</v>
      </c>
      <c r="S13" s="36" t="s">
        <v>171</v>
      </c>
      <c r="T13" s="31" t="s">
        <v>172</v>
      </c>
      <c r="U13" s="31" t="s">
        <v>173</v>
      </c>
      <c r="V13" s="31" t="s">
        <v>174</v>
      </c>
      <c r="W13" s="31" t="s">
        <v>175</v>
      </c>
      <c r="X13" s="84"/>
      <c r="Y13" s="31" t="s">
        <v>176</v>
      </c>
      <c r="Z13" s="31" t="s">
        <v>177</v>
      </c>
      <c r="AA13" s="31" t="s">
        <v>178</v>
      </c>
      <c r="AB13" s="31" t="s">
        <v>179</v>
      </c>
      <c r="AC13" s="31" t="s">
        <v>180</v>
      </c>
      <c r="AD13" s="31" t="s">
        <v>181</v>
      </c>
      <c r="AE13" s="31" t="s">
        <v>182</v>
      </c>
      <c r="AF13" s="31" t="s">
        <v>183</v>
      </c>
      <c r="AG13" s="31" t="s">
        <v>184</v>
      </c>
      <c r="AH13" s="31" t="s">
        <v>185</v>
      </c>
      <c r="AI13" s="31" t="s">
        <v>186</v>
      </c>
      <c r="AJ13" s="31" t="s">
        <v>187</v>
      </c>
      <c r="AK13" s="31" t="s">
        <v>188</v>
      </c>
      <c r="AL13" s="31" t="s">
        <v>189</v>
      </c>
      <c r="AM13" s="31" t="s">
        <v>190</v>
      </c>
      <c r="AN13" s="31" t="s">
        <v>191</v>
      </c>
      <c r="AO13" s="31" t="s">
        <v>192</v>
      </c>
      <c r="AP13" s="31" t="s">
        <v>193</v>
      </c>
      <c r="AQ13" s="31" t="s">
        <v>194</v>
      </c>
      <c r="AR13" s="31" t="s">
        <v>195</v>
      </c>
      <c r="AS13" s="31" t="s">
        <v>196</v>
      </c>
      <c r="AT13" s="31" t="s">
        <v>197</v>
      </c>
      <c r="AU13" s="31" t="s">
        <v>198</v>
      </c>
      <c r="AV13" s="31" t="s">
        <v>199</v>
      </c>
      <c r="AW13" s="31" t="s">
        <v>200</v>
      </c>
      <c r="AX13" s="31" t="s">
        <v>201</v>
      </c>
      <c r="AY13" s="31" t="s">
        <v>202</v>
      </c>
      <c r="AZ13" s="31" t="s">
        <v>203</v>
      </c>
      <c r="BA13" s="31" t="s">
        <v>204</v>
      </c>
      <c r="BB13" s="31" t="s">
        <v>205</v>
      </c>
      <c r="BC13" s="31" t="s">
        <v>206</v>
      </c>
    </row>
    <row r="14" spans="1:55" ht="12.75" customHeight="1">
      <c r="A14" s="14"/>
      <c r="B14" s="315"/>
      <c r="C14" s="309"/>
      <c r="D14" s="316"/>
      <c r="E14" s="139" t="s">
        <v>207</v>
      </c>
      <c r="F14" s="84"/>
      <c r="G14" s="29" t="s">
        <v>208</v>
      </c>
      <c r="H14" s="29" t="s">
        <v>208</v>
      </c>
      <c r="I14" s="29" t="s">
        <v>209</v>
      </c>
      <c r="J14" s="29" t="s">
        <v>209</v>
      </c>
      <c r="K14" s="29" t="s">
        <v>210</v>
      </c>
      <c r="L14" s="30" t="s">
        <v>210</v>
      </c>
      <c r="M14" s="29" t="s">
        <v>211</v>
      </c>
      <c r="N14" s="29" t="s">
        <v>211</v>
      </c>
      <c r="O14" s="84"/>
      <c r="P14" s="29" t="s">
        <v>212</v>
      </c>
      <c r="Q14" s="29" t="s">
        <v>213</v>
      </c>
      <c r="R14" s="29" t="s">
        <v>213</v>
      </c>
      <c r="S14" s="35" t="s">
        <v>214</v>
      </c>
      <c r="T14" s="29" t="s">
        <v>214</v>
      </c>
      <c r="U14" s="29" t="s">
        <v>215</v>
      </c>
      <c r="V14" s="29" t="s">
        <v>215</v>
      </c>
      <c r="W14" s="29" t="s">
        <v>216</v>
      </c>
      <c r="X14" s="84"/>
      <c r="Y14" s="29" t="s">
        <v>216</v>
      </c>
      <c r="Z14" s="29" t="s">
        <v>217</v>
      </c>
      <c r="AA14" s="29" t="s">
        <v>217</v>
      </c>
      <c r="AB14" s="29" t="s">
        <v>217</v>
      </c>
      <c r="AC14" s="29" t="s">
        <v>218</v>
      </c>
      <c r="AD14" s="29" t="s">
        <v>218</v>
      </c>
      <c r="AE14" s="29" t="s">
        <v>218</v>
      </c>
      <c r="AF14" s="29" t="s">
        <v>218</v>
      </c>
      <c r="AG14" s="29" t="s">
        <v>219</v>
      </c>
      <c r="AH14" s="29" t="s">
        <v>219</v>
      </c>
      <c r="AI14" s="29" t="s">
        <v>219</v>
      </c>
      <c r="AJ14" s="29" t="s">
        <v>219</v>
      </c>
      <c r="AK14" s="29" t="s">
        <v>220</v>
      </c>
      <c r="AL14" s="29" t="s">
        <v>220</v>
      </c>
      <c r="AM14" s="29" t="s">
        <v>220</v>
      </c>
      <c r="AN14" s="29" t="s">
        <v>220</v>
      </c>
      <c r="AO14" s="29" t="s">
        <v>221</v>
      </c>
      <c r="AP14" s="29" t="s">
        <v>221</v>
      </c>
      <c r="AQ14" s="29" t="s">
        <v>221</v>
      </c>
      <c r="AR14" s="29" t="s">
        <v>221</v>
      </c>
      <c r="AS14" s="29" t="s">
        <v>222</v>
      </c>
      <c r="AT14" s="29" t="s">
        <v>222</v>
      </c>
      <c r="AU14" s="29" t="s">
        <v>222</v>
      </c>
      <c r="AV14" s="29" t="s">
        <v>222</v>
      </c>
      <c r="AW14" s="29" t="s">
        <v>223</v>
      </c>
      <c r="AX14" s="29" t="s">
        <v>223</v>
      </c>
      <c r="AY14" s="29" t="s">
        <v>223</v>
      </c>
      <c r="AZ14" s="29" t="s">
        <v>223</v>
      </c>
      <c r="BA14" s="29" t="s">
        <v>224</v>
      </c>
      <c r="BB14" s="29" t="s">
        <v>224</v>
      </c>
      <c r="BC14" s="29" t="s">
        <v>224</v>
      </c>
    </row>
    <row r="15" spans="1:55" ht="12.75" customHeight="1">
      <c r="A15" s="14"/>
      <c r="B15" s="310" t="s">
        <v>225</v>
      </c>
      <c r="C15" s="108" t="s">
        <v>226</v>
      </c>
      <c r="D15" s="313" t="s">
        <v>227</v>
      </c>
      <c r="E15" s="314"/>
      <c r="F15" s="84"/>
      <c r="G15" s="106">
        <f>IF('2a Aggregate costs'!H$15="-","-",SUM('2a Aggregate costs'!H$15,'2a Aggregate costs'!H$16,'2a Aggregate costs'!H$17,'2a Aggregate costs'!H38)*'3a Demand'!$C$9+'2a Aggregate costs'!H$18)</f>
        <v>68.565771367263309</v>
      </c>
      <c r="H15" s="106">
        <f>IF('2a Aggregate costs'!I$15="-","-",SUM('2a Aggregate costs'!I$15,'2a Aggregate costs'!I$16,'2a Aggregate costs'!I$17,'2a Aggregate costs'!I38)*'3a Demand'!$C$9+'2a Aggregate costs'!I$18)</f>
        <v>68.545523907361414</v>
      </c>
      <c r="I15" s="106">
        <f>IF('2a Aggregate costs'!J$15="-","-",SUM('2a Aggregate costs'!J$15,'2a Aggregate costs'!J$16,'2a Aggregate costs'!J$17,'2a Aggregate costs'!J38)*'3a Demand'!$C$9+'2a Aggregate costs'!J$18)</f>
        <v>83.614794006957538</v>
      </c>
      <c r="J15" s="106">
        <f>IF('2a Aggregate costs'!K$15="-","-",SUM('2a Aggregate costs'!K$15,'2a Aggregate costs'!K$16,'2a Aggregate costs'!K$17,'2a Aggregate costs'!K38)*'3a Demand'!$C$9+'2a Aggregate costs'!K$18)</f>
        <v>83.537954562762394</v>
      </c>
      <c r="K15" s="106">
        <f>IF('2a Aggregate costs'!L$15="-","-",SUM('2a Aggregate costs'!L$15,'2a Aggregate costs'!L$16,'2a Aggregate costs'!L$17,'2a Aggregate costs'!L38)*'3a Demand'!$C$9+'2a Aggregate costs'!L$18)</f>
        <v>88.918000091064357</v>
      </c>
      <c r="L15" s="106">
        <f>IF('2a Aggregate costs'!M$15="-","-",SUM('2a Aggregate costs'!M$15,'2a Aggregate costs'!M$16,'2a Aggregate costs'!M$17,'2a Aggregate costs'!M38)*'3a Demand'!$C$9+'2a Aggregate costs'!M$18)</f>
        <v>89.232750584499058</v>
      </c>
      <c r="M15" s="106">
        <f>IF('2a Aggregate costs'!N$15="-","-",SUM('2a Aggregate costs'!N$15,'2a Aggregate costs'!N$16,'2a Aggregate costs'!N$17,'2a Aggregate costs'!N38)*'3a Demand'!$C$9+'2a Aggregate costs'!N$18)</f>
        <v>103.19089658237827</v>
      </c>
      <c r="N15" s="106">
        <f>IF('2a Aggregate costs'!O$15="-","-",SUM('2a Aggregate costs'!O$15,'2a Aggregate costs'!O$16,'2a Aggregate costs'!O$17,'2a Aggregate costs'!O38)*'3a Demand'!$C$9+'2a Aggregate costs'!O$18)</f>
        <v>103.26009605959037</v>
      </c>
      <c r="O15" s="84"/>
      <c r="P15" s="106">
        <f>IF('2a Aggregate costs'!Q$15="-","-",SUM('2a Aggregate costs'!Q$15,'2a Aggregate costs'!Q$16,'2a Aggregate costs'!Q$17,'2a Aggregate costs'!Q38)*'3a Demand'!$C$9+'2a Aggregate costs'!Q$18)</f>
        <v>103.26009605959037</v>
      </c>
      <c r="Q15" s="106">
        <f>IF('2a Aggregate costs'!R$15="-","-",SUM('2a Aggregate costs'!R$15,'2a Aggregate costs'!R$16,'2a Aggregate costs'!R$17,'2a Aggregate costs'!R38)*'3a Demand'!$C$9+'2a Aggregate costs'!R$18)</f>
        <v>110.39599487540659</v>
      </c>
      <c r="R15" s="106">
        <f>IF('2a Aggregate costs'!S$15="-","-",SUM('2a Aggregate costs'!S$15,'2a Aggregate costs'!S$16,'2a Aggregate costs'!S$17,'2a Aggregate costs'!S38)*'3a Demand'!$C$9+'2a Aggregate costs'!S$18)</f>
        <v>111.7072095389764</v>
      </c>
      <c r="S15" s="106">
        <f>IF('2a Aggregate costs'!T$15="-","-",SUM('2a Aggregate costs'!T$15,'2a Aggregate costs'!T$16,'2a Aggregate costs'!T$17,'2a Aggregate costs'!T38)*'3a Demand'!$C$9+'2a Aggregate costs'!T$18)</f>
        <v>114.90065469882065</v>
      </c>
      <c r="T15" s="106">
        <f>IF('2a Aggregate costs'!U$15="-","-",SUM('2a Aggregate costs'!U$15,'2a Aggregate costs'!U$16,'2a Aggregate costs'!U$17,'2a Aggregate costs'!U38)*'3a Demand'!$C$9+'2a Aggregate costs'!U$18)</f>
        <v>114.4180160814398</v>
      </c>
      <c r="U15" s="106">
        <f>IF('2a Aggregate costs'!V$15="-","-",SUM('2a Aggregate costs'!V$15,'2a Aggregate costs'!V$16,'2a Aggregate costs'!V$17,'2a Aggregate costs'!V38)*'3a Demand'!$C$9+'2a Aggregate costs'!V$18)</f>
        <v>121.05350272737377</v>
      </c>
      <c r="V15" s="106">
        <f>IF('2a Aggregate costs'!W$15="-","-",SUM('2a Aggregate costs'!W$15,'2a Aggregate costs'!W$16,'2a Aggregate costs'!W$17,'2a Aggregate costs'!W38)*'3a Demand'!$C$9+'2a Aggregate costs'!W$18)</f>
        <v>120.46168627822081</v>
      </c>
      <c r="W15" s="106">
        <f>IF('2a Aggregate costs'!X$15="-","-",SUM('2a Aggregate costs'!X$15,'2a Aggregate costs'!X$16,'2a Aggregate costs'!X$17,'2a Aggregate costs'!X38)*'3a Demand'!$C$9+'2a Aggregate costs'!X$18)</f>
        <v>126.57531856556605</v>
      </c>
      <c r="X15" s="84"/>
      <c r="Y15" s="106">
        <f>IF('2a Aggregate costs'!Z$15="-","-",SUM('2a Aggregate costs'!Z$15,'2a Aggregate costs'!Z$16,'2a Aggregate costs'!Z$17,'2a Aggregate costs'!Z38)*'3a Demand'!$C$9+'2a Aggregate costs'!Z$18)</f>
        <v>125.50081957998127</v>
      </c>
      <c r="Z15" s="106">
        <f>IF('2a Aggregate costs'!AA$15="-","-",SUM('2a Aggregate costs'!AA$15,'2a Aggregate costs'!AA$16,'2a Aggregate costs'!AA$17,'2a Aggregate costs'!AA38)*'3a Demand'!$C$9+'2a Aggregate costs'!AA$18)</f>
        <v>139.73123662685865</v>
      </c>
      <c r="AA15" s="106" t="str">
        <f>IF('2a Aggregate costs'!AB$15="-","-",SUM('2a Aggregate costs'!AB$15,'2a Aggregate costs'!AB$16,'2a Aggregate costs'!AB$17,'2a Aggregate costs'!AB38)*'3a Demand'!$C$9+'2a Aggregate costs'!AB$18)</f>
        <v>-</v>
      </c>
      <c r="AB15" s="106" t="str">
        <f>IF('2a Aggregate costs'!AC$15="-","-",SUM('2a Aggregate costs'!AC$15,'2a Aggregate costs'!AC$16,'2a Aggregate costs'!AC$17,'2a Aggregate costs'!AC38)*'3a Demand'!$C$9+'2a Aggregate costs'!AC$18)</f>
        <v>-</v>
      </c>
      <c r="AC15" s="106" t="str">
        <f>IF('2a Aggregate costs'!AD$15="-","-",SUM('2a Aggregate costs'!AD$15,'2a Aggregate costs'!AD$16,'2a Aggregate costs'!AD$17,'2a Aggregate costs'!AD38)*'3a Demand'!$C$9+'2a Aggregate costs'!AD$18)</f>
        <v>-</v>
      </c>
      <c r="AD15" s="106" t="str">
        <f>IF('2a Aggregate costs'!AE$15="-","-",SUM('2a Aggregate costs'!AE$15,'2a Aggregate costs'!AE$16,'2a Aggregate costs'!AE$17,'2a Aggregate costs'!AE38)*'3a Demand'!$C$9+'2a Aggregate costs'!AE$18)</f>
        <v>-</v>
      </c>
      <c r="AE15" s="106" t="str">
        <f>IF('2a Aggregate costs'!AF$15="-","-",SUM('2a Aggregate costs'!AF$15,'2a Aggregate costs'!AF$16,'2a Aggregate costs'!AF$17,'2a Aggregate costs'!AF38)*'3a Demand'!$C$9+'2a Aggregate costs'!AF$18)</f>
        <v>-</v>
      </c>
      <c r="AF15" s="106" t="str">
        <f>IF('2a Aggregate costs'!AG$15="-","-",SUM('2a Aggregate costs'!AG$15,'2a Aggregate costs'!AG$16,'2a Aggregate costs'!AG$17,'2a Aggregate costs'!AG38)*'3a Demand'!$C$9+'2a Aggregate costs'!AG$18)</f>
        <v>-</v>
      </c>
      <c r="AG15" s="106" t="str">
        <f>IF('2a Aggregate costs'!AH$15="-","-",SUM('2a Aggregate costs'!AH$15,'2a Aggregate costs'!AH$16,'2a Aggregate costs'!AH$17,'2a Aggregate costs'!AH38)*'3a Demand'!$C$9+'2a Aggregate costs'!AH$18)</f>
        <v>-</v>
      </c>
      <c r="AH15" s="106" t="str">
        <f>IF('2a Aggregate costs'!AI$15="-","-",SUM('2a Aggregate costs'!AI$15,'2a Aggregate costs'!AI$16,'2a Aggregate costs'!AI$17,'2a Aggregate costs'!AI38)*'3a Demand'!$C$9+'2a Aggregate costs'!AI$18)</f>
        <v>-</v>
      </c>
      <c r="AI15" s="106" t="str">
        <f>IF('2a Aggregate costs'!AJ$15="-","-",SUM('2a Aggregate costs'!AJ$15,'2a Aggregate costs'!AJ$16,'2a Aggregate costs'!AJ$17,'2a Aggregate costs'!AJ38)*'3a Demand'!$C$9+'2a Aggregate costs'!AJ$18)</f>
        <v>-</v>
      </c>
      <c r="AJ15" s="106" t="str">
        <f>IF('2a Aggregate costs'!AK$15="-","-",SUM('2a Aggregate costs'!AK$15,'2a Aggregate costs'!AK$16,'2a Aggregate costs'!AK$17,'2a Aggregate costs'!AK38)*'3a Demand'!$C$9+'2a Aggregate costs'!AK$18)</f>
        <v>-</v>
      </c>
      <c r="AK15" s="106" t="str">
        <f>IF('2a Aggregate costs'!AL$15="-","-",SUM('2a Aggregate costs'!AL$15,'2a Aggregate costs'!AL$16,'2a Aggregate costs'!AL$17,'2a Aggregate costs'!AL38)*'3a Demand'!$C$9+'2a Aggregate costs'!AL$18)</f>
        <v>-</v>
      </c>
      <c r="AL15" s="106" t="str">
        <f>IF('2a Aggregate costs'!AM$15="-","-",SUM('2a Aggregate costs'!AM$15,'2a Aggregate costs'!AM$16,'2a Aggregate costs'!AM$17,'2a Aggregate costs'!AM38)*'3a Demand'!$C$9+'2a Aggregate costs'!AM$18)</f>
        <v>-</v>
      </c>
      <c r="AM15" s="106" t="str">
        <f>IF('2a Aggregate costs'!AN$15="-","-",SUM('2a Aggregate costs'!AN$15,'2a Aggregate costs'!AN$16,'2a Aggregate costs'!AN$17,'2a Aggregate costs'!AN38)*'3a Demand'!$C$9+'2a Aggregate costs'!AN$18)</f>
        <v>-</v>
      </c>
      <c r="AN15" s="106" t="str">
        <f>IF('2a Aggregate costs'!AO$15="-","-",SUM('2a Aggregate costs'!AO$15,'2a Aggregate costs'!AO$16,'2a Aggregate costs'!AO$17,'2a Aggregate costs'!AO38)*'3a Demand'!$C$9+'2a Aggregate costs'!AO$18)</f>
        <v>-</v>
      </c>
      <c r="AO15" s="106" t="str">
        <f>IF('2a Aggregate costs'!AP$15="-","-",SUM('2a Aggregate costs'!AP$15,'2a Aggregate costs'!AP$16,'2a Aggregate costs'!AP$17,'2a Aggregate costs'!AP38)*'3a Demand'!$C$9+'2a Aggregate costs'!AP$18)</f>
        <v>-</v>
      </c>
      <c r="AP15" s="106" t="str">
        <f>IF('2a Aggregate costs'!AQ$15="-","-",SUM('2a Aggregate costs'!AQ$15,'2a Aggregate costs'!AQ$16,'2a Aggregate costs'!AQ$17,'2a Aggregate costs'!AQ38)*'3a Demand'!$C$9+'2a Aggregate costs'!AQ$18)</f>
        <v>-</v>
      </c>
      <c r="AQ15" s="106" t="str">
        <f>IF('2a Aggregate costs'!AR$15="-","-",SUM('2a Aggregate costs'!AR$15,'2a Aggregate costs'!AR$16,'2a Aggregate costs'!AR$17,'2a Aggregate costs'!AR38)*'3a Demand'!$C$9+'2a Aggregate costs'!AR$18)</f>
        <v>-</v>
      </c>
      <c r="AR15" s="106" t="str">
        <f>IF('2a Aggregate costs'!AS$15="-","-",SUM('2a Aggregate costs'!AS$15,'2a Aggregate costs'!AS$16,'2a Aggregate costs'!AS$17,'2a Aggregate costs'!AS38)*'3a Demand'!$C$9+'2a Aggregate costs'!AS$18)</f>
        <v>-</v>
      </c>
      <c r="AS15" s="106" t="str">
        <f>IF('2a Aggregate costs'!AT$15="-","-",SUM('2a Aggregate costs'!AT$15,'2a Aggregate costs'!AT$16,'2a Aggregate costs'!AT$17,'2a Aggregate costs'!AT38)*'3a Demand'!$C$9+'2a Aggregate costs'!AT$18)</f>
        <v>-</v>
      </c>
      <c r="AT15" s="106" t="str">
        <f>IF('2a Aggregate costs'!AU$15="-","-",SUM('2a Aggregate costs'!AU$15,'2a Aggregate costs'!AU$16,'2a Aggregate costs'!AU$17,'2a Aggregate costs'!AU38)*'3a Demand'!$C$9+'2a Aggregate costs'!AU$18)</f>
        <v>-</v>
      </c>
      <c r="AU15" s="106" t="str">
        <f>IF('2a Aggregate costs'!AV$15="-","-",SUM('2a Aggregate costs'!AV$15,'2a Aggregate costs'!AV$16,'2a Aggregate costs'!AV$17,'2a Aggregate costs'!AV38)*'3a Demand'!$C$9+'2a Aggregate costs'!AV$18)</f>
        <v>-</v>
      </c>
      <c r="AV15" s="106" t="str">
        <f>IF('2a Aggregate costs'!AW$15="-","-",SUM('2a Aggregate costs'!AW$15,'2a Aggregate costs'!AW$16,'2a Aggregate costs'!AW$17,'2a Aggregate costs'!AW38)*'3a Demand'!$C$9+'2a Aggregate costs'!AW$18)</f>
        <v>-</v>
      </c>
      <c r="AW15" s="106" t="str">
        <f>IF('2a Aggregate costs'!AX$15="-","-",SUM('2a Aggregate costs'!AX$15,'2a Aggregate costs'!AX$16,'2a Aggregate costs'!AX$17,'2a Aggregate costs'!AX38)*'3a Demand'!$C$9+'2a Aggregate costs'!AX$18)</f>
        <v>-</v>
      </c>
      <c r="AX15" s="106" t="str">
        <f>IF('2a Aggregate costs'!AY$15="-","-",SUM('2a Aggregate costs'!AY$15,'2a Aggregate costs'!AY$16,'2a Aggregate costs'!AY$17,'2a Aggregate costs'!AY38)*'3a Demand'!$C$9+'2a Aggregate costs'!AY$18)</f>
        <v>-</v>
      </c>
      <c r="AY15" s="106" t="str">
        <f>IF('2a Aggregate costs'!AZ$15="-","-",SUM('2a Aggregate costs'!AZ$15,'2a Aggregate costs'!AZ$16,'2a Aggregate costs'!AZ$17,'2a Aggregate costs'!AZ38)*'3a Demand'!$C$9+'2a Aggregate costs'!AZ$18)</f>
        <v>-</v>
      </c>
      <c r="AZ15" s="106" t="str">
        <f>IF('2a Aggregate costs'!BA$15="-","-",SUM('2a Aggregate costs'!BA$15,'2a Aggregate costs'!BA$16,'2a Aggregate costs'!BA$17,'2a Aggregate costs'!BA38)*'3a Demand'!$C$9+'2a Aggregate costs'!BA$18)</f>
        <v>-</v>
      </c>
      <c r="BA15" s="106" t="str">
        <f>IF('2a Aggregate costs'!BB$15="-","-",SUM('2a Aggregate costs'!BB$15,'2a Aggregate costs'!BB$16,'2a Aggregate costs'!BB$17,'2a Aggregate costs'!BB38)*'3a Demand'!$C$9+'2a Aggregate costs'!BB$18)</f>
        <v>-</v>
      </c>
      <c r="BB15" s="106" t="str">
        <f>IF('2a Aggregate costs'!BC$15="-","-",SUM('2a Aggregate costs'!BC$15,'2a Aggregate costs'!BC$16,'2a Aggregate costs'!BC$17,'2a Aggregate costs'!BC38)*'3a Demand'!$C$9+'2a Aggregate costs'!BC$18)</f>
        <v>-</v>
      </c>
      <c r="BC15" s="106" t="str">
        <f>IF('2a Aggregate costs'!BD$15="-","-",SUM('2a Aggregate costs'!BD$15,'2a Aggregate costs'!BD$16,'2a Aggregate costs'!BD$17,'2a Aggregate costs'!BD38)*'3a Demand'!$C$9+'2a Aggregate costs'!BD$18)</f>
        <v>-</v>
      </c>
    </row>
    <row r="16" spans="1:55" ht="12.75" customHeight="1">
      <c r="A16" s="14"/>
      <c r="B16" s="311"/>
      <c r="C16" s="108" t="s">
        <v>228</v>
      </c>
      <c r="D16" s="313"/>
      <c r="E16" s="314"/>
      <c r="F16" s="84"/>
      <c r="G16" s="106">
        <f>IF('2a Aggregate costs'!H$15="-","-",SUM('2a Aggregate costs'!H$15,'2a Aggregate costs'!H$16,'2a Aggregate costs'!H$17,'2a Aggregate costs'!H39)*'3a Demand'!$C$9+'2a Aggregate costs'!H$18)</f>
        <v>68.549277733799528</v>
      </c>
      <c r="H16" s="106">
        <f>IF('2a Aggregate costs'!I$15="-","-",SUM('2a Aggregate costs'!I$15,'2a Aggregate costs'!I$16,'2a Aggregate costs'!I$17,'2a Aggregate costs'!I39)*'3a Demand'!$C$9+'2a Aggregate costs'!I$18)</f>
        <v>68.529294772291379</v>
      </c>
      <c r="I16" s="106">
        <f>IF('2a Aggregate costs'!J$15="-","-",SUM('2a Aggregate costs'!J$15,'2a Aggregate costs'!J$16,'2a Aggregate costs'!J$17,'2a Aggregate costs'!J39)*'3a Demand'!$C$9+'2a Aggregate costs'!J$18)</f>
        <v>83.598175372645827</v>
      </c>
      <c r="J16" s="106">
        <f>IF('2a Aggregate costs'!K$15="-","-",SUM('2a Aggregate costs'!K$15,'2a Aggregate costs'!K$16,'2a Aggregate costs'!K$17,'2a Aggregate costs'!K39)*'3a Demand'!$C$9+'2a Aggregate costs'!K$18)</f>
        <v>83.520615948275136</v>
      </c>
      <c r="K16" s="106">
        <f>IF('2a Aggregate costs'!L$15="-","-",SUM('2a Aggregate costs'!L$15,'2a Aggregate costs'!L$16,'2a Aggregate costs'!L$17,'2a Aggregate costs'!L39)*'3a Demand'!$C$9+'2a Aggregate costs'!L$18)</f>
        <v>88.900349381516335</v>
      </c>
      <c r="L16" s="106">
        <f>IF('2a Aggregate costs'!M$15="-","-",SUM('2a Aggregate costs'!M$15,'2a Aggregate costs'!M$16,'2a Aggregate costs'!M$17,'2a Aggregate costs'!M39)*'3a Demand'!$C$9+'2a Aggregate costs'!M$18)</f>
        <v>89.215421715439106</v>
      </c>
      <c r="M16" s="106">
        <f>IF('2a Aggregate costs'!N$15="-","-",SUM('2a Aggregate costs'!N$15,'2a Aggregate costs'!N$16,'2a Aggregate costs'!N$17,'2a Aggregate costs'!N39)*'3a Demand'!$C$9+'2a Aggregate costs'!N$18)</f>
        <v>103.1814964830757</v>
      </c>
      <c r="N16" s="106">
        <f>IF('2a Aggregate costs'!O$15="-","-",SUM('2a Aggregate costs'!O$15,'2a Aggregate costs'!O$16,'2a Aggregate costs'!O$17,'2a Aggregate costs'!O39)*'3a Demand'!$C$9+'2a Aggregate costs'!O$18)</f>
        <v>103.25048926507061</v>
      </c>
      <c r="O16" s="84"/>
      <c r="P16" s="106">
        <f>IF('2a Aggregate costs'!Q$15="-","-",SUM('2a Aggregate costs'!Q$15,'2a Aggregate costs'!Q$16,'2a Aggregate costs'!Q$17,'2a Aggregate costs'!Q39)*'3a Demand'!$C$9+'2a Aggregate costs'!Q$18)</f>
        <v>103.25048926507061</v>
      </c>
      <c r="Q16" s="106">
        <f>IF('2a Aggregate costs'!R$15="-","-",SUM('2a Aggregate costs'!R$15,'2a Aggregate costs'!R$16,'2a Aggregate costs'!R$17,'2a Aggregate costs'!R39)*'3a Demand'!$C$9+'2a Aggregate costs'!R$18)</f>
        <v>110.37944693268375</v>
      </c>
      <c r="R16" s="106">
        <f>IF('2a Aggregate costs'!S$15="-","-",SUM('2a Aggregate costs'!S$15,'2a Aggregate costs'!S$16,'2a Aggregate costs'!S$17,'2a Aggregate costs'!S39)*'3a Demand'!$C$9+'2a Aggregate costs'!S$18)</f>
        <v>111.69006213727795</v>
      </c>
      <c r="S16" s="106">
        <f>IF('2a Aggregate costs'!T$15="-","-",SUM('2a Aggregate costs'!T$15,'2a Aggregate costs'!T$16,'2a Aggregate costs'!T$17,'2a Aggregate costs'!T39)*'3a Demand'!$C$9+'2a Aggregate costs'!T$18)</f>
        <v>114.8843354440319</v>
      </c>
      <c r="T16" s="106">
        <f>IF('2a Aggregate costs'!U$15="-","-",SUM('2a Aggregate costs'!U$15,'2a Aggregate costs'!U$16,'2a Aggregate costs'!U$17,'2a Aggregate costs'!U39)*'3a Demand'!$C$9+'2a Aggregate costs'!U$18)</f>
        <v>114.39960231359808</v>
      </c>
      <c r="U16" s="106">
        <f>IF('2a Aggregate costs'!V$15="-","-",SUM('2a Aggregate costs'!V$15,'2a Aggregate costs'!V$16,'2a Aggregate costs'!V$17,'2a Aggregate costs'!V39)*'3a Demand'!$C$9+'2a Aggregate costs'!V$18)</f>
        <v>121.02780814466783</v>
      </c>
      <c r="V16" s="106">
        <f>IF('2a Aggregate costs'!W$15="-","-",SUM('2a Aggregate costs'!W$15,'2a Aggregate costs'!W$16,'2a Aggregate costs'!W$17,'2a Aggregate costs'!W39)*'3a Demand'!$C$9+'2a Aggregate costs'!W$18)</f>
        <v>120.43774198122743</v>
      </c>
      <c r="W16" s="106">
        <f>IF('2a Aggregate costs'!X$15="-","-",SUM('2a Aggregate costs'!X$15,'2a Aggregate costs'!X$16,'2a Aggregate costs'!X$17,'2a Aggregate costs'!X39)*'3a Demand'!$C$9+'2a Aggregate costs'!X$18)</f>
        <v>126.5450819719328</v>
      </c>
      <c r="X16" s="84"/>
      <c r="Y16" s="106">
        <f>IF('2a Aggregate costs'!Z$15="-","-",SUM('2a Aggregate costs'!Z$15,'2a Aggregate costs'!Z$16,'2a Aggregate costs'!Z$17,'2a Aggregate costs'!Z39)*'3a Demand'!$C$9+'2a Aggregate costs'!Z$18)</f>
        <v>125.47176062822518</v>
      </c>
      <c r="Z16" s="106">
        <f>IF('2a Aggregate costs'!AA$15="-","-",SUM('2a Aggregate costs'!AA$15,'2a Aggregate costs'!AA$16,'2a Aggregate costs'!AA$17,'2a Aggregate costs'!AA39)*'3a Demand'!$C$9+'2a Aggregate costs'!AA$18)</f>
        <v>139.70703572397574</v>
      </c>
      <c r="AA16" s="106" t="str">
        <f>IF('2a Aggregate costs'!AB$15="-","-",SUM('2a Aggregate costs'!AB$15,'2a Aggregate costs'!AB$16,'2a Aggregate costs'!AB$17,'2a Aggregate costs'!AB39)*'3a Demand'!$C$9+'2a Aggregate costs'!AB$18)</f>
        <v>-</v>
      </c>
      <c r="AB16" s="106" t="str">
        <f>IF('2a Aggregate costs'!AC$15="-","-",SUM('2a Aggregate costs'!AC$15,'2a Aggregate costs'!AC$16,'2a Aggregate costs'!AC$17,'2a Aggregate costs'!AC39)*'3a Demand'!$C$9+'2a Aggregate costs'!AC$18)</f>
        <v>-</v>
      </c>
      <c r="AC16" s="106" t="str">
        <f>IF('2a Aggregate costs'!AD$15="-","-",SUM('2a Aggregate costs'!AD$15,'2a Aggregate costs'!AD$16,'2a Aggregate costs'!AD$17,'2a Aggregate costs'!AD39)*'3a Demand'!$C$9+'2a Aggregate costs'!AD$18)</f>
        <v>-</v>
      </c>
      <c r="AD16" s="106" t="str">
        <f>IF('2a Aggregate costs'!AE$15="-","-",SUM('2a Aggregate costs'!AE$15,'2a Aggregate costs'!AE$16,'2a Aggregate costs'!AE$17,'2a Aggregate costs'!AE39)*'3a Demand'!$C$9+'2a Aggregate costs'!AE$18)</f>
        <v>-</v>
      </c>
      <c r="AE16" s="106" t="str">
        <f>IF('2a Aggregate costs'!AF$15="-","-",SUM('2a Aggregate costs'!AF$15,'2a Aggregate costs'!AF$16,'2a Aggregate costs'!AF$17,'2a Aggregate costs'!AF39)*'3a Demand'!$C$9+'2a Aggregate costs'!AF$18)</f>
        <v>-</v>
      </c>
      <c r="AF16" s="106" t="str">
        <f>IF('2a Aggregate costs'!AG$15="-","-",SUM('2a Aggregate costs'!AG$15,'2a Aggregate costs'!AG$16,'2a Aggregate costs'!AG$17,'2a Aggregate costs'!AG39)*'3a Demand'!$C$9+'2a Aggregate costs'!AG$18)</f>
        <v>-</v>
      </c>
      <c r="AG16" s="106" t="str">
        <f>IF('2a Aggregate costs'!AH$15="-","-",SUM('2a Aggregate costs'!AH$15,'2a Aggregate costs'!AH$16,'2a Aggregate costs'!AH$17,'2a Aggregate costs'!AH39)*'3a Demand'!$C$9+'2a Aggregate costs'!AH$18)</f>
        <v>-</v>
      </c>
      <c r="AH16" s="106" t="str">
        <f>IF('2a Aggregate costs'!AI$15="-","-",SUM('2a Aggregate costs'!AI$15,'2a Aggregate costs'!AI$16,'2a Aggregate costs'!AI$17,'2a Aggregate costs'!AI39)*'3a Demand'!$C$9+'2a Aggregate costs'!AI$18)</f>
        <v>-</v>
      </c>
      <c r="AI16" s="106" t="str">
        <f>IF('2a Aggregate costs'!AJ$15="-","-",SUM('2a Aggregate costs'!AJ$15,'2a Aggregate costs'!AJ$16,'2a Aggregate costs'!AJ$17,'2a Aggregate costs'!AJ39)*'3a Demand'!$C$9+'2a Aggregate costs'!AJ$18)</f>
        <v>-</v>
      </c>
      <c r="AJ16" s="106" t="str">
        <f>IF('2a Aggregate costs'!AK$15="-","-",SUM('2a Aggregate costs'!AK$15,'2a Aggregate costs'!AK$16,'2a Aggregate costs'!AK$17,'2a Aggregate costs'!AK39)*'3a Demand'!$C$9+'2a Aggregate costs'!AK$18)</f>
        <v>-</v>
      </c>
      <c r="AK16" s="106" t="str">
        <f>IF('2a Aggregate costs'!AL$15="-","-",SUM('2a Aggregate costs'!AL$15,'2a Aggregate costs'!AL$16,'2a Aggregate costs'!AL$17,'2a Aggregate costs'!AL39)*'3a Demand'!$C$9+'2a Aggregate costs'!AL$18)</f>
        <v>-</v>
      </c>
      <c r="AL16" s="106" t="str">
        <f>IF('2a Aggregate costs'!AM$15="-","-",SUM('2a Aggregate costs'!AM$15,'2a Aggregate costs'!AM$16,'2a Aggregate costs'!AM$17,'2a Aggregate costs'!AM39)*'3a Demand'!$C$9+'2a Aggregate costs'!AM$18)</f>
        <v>-</v>
      </c>
      <c r="AM16" s="106" t="str">
        <f>IF('2a Aggregate costs'!AN$15="-","-",SUM('2a Aggregate costs'!AN$15,'2a Aggregate costs'!AN$16,'2a Aggregate costs'!AN$17,'2a Aggregate costs'!AN39)*'3a Demand'!$C$9+'2a Aggregate costs'!AN$18)</f>
        <v>-</v>
      </c>
      <c r="AN16" s="106" t="str">
        <f>IF('2a Aggregate costs'!AO$15="-","-",SUM('2a Aggregate costs'!AO$15,'2a Aggregate costs'!AO$16,'2a Aggregate costs'!AO$17,'2a Aggregate costs'!AO39)*'3a Demand'!$C$9+'2a Aggregate costs'!AO$18)</f>
        <v>-</v>
      </c>
      <c r="AO16" s="106" t="str">
        <f>IF('2a Aggregate costs'!AP$15="-","-",SUM('2a Aggregate costs'!AP$15,'2a Aggregate costs'!AP$16,'2a Aggregate costs'!AP$17,'2a Aggregate costs'!AP39)*'3a Demand'!$C$9+'2a Aggregate costs'!AP$18)</f>
        <v>-</v>
      </c>
      <c r="AP16" s="106" t="str">
        <f>IF('2a Aggregate costs'!AQ$15="-","-",SUM('2a Aggregate costs'!AQ$15,'2a Aggregate costs'!AQ$16,'2a Aggregate costs'!AQ$17,'2a Aggregate costs'!AQ39)*'3a Demand'!$C$9+'2a Aggregate costs'!AQ$18)</f>
        <v>-</v>
      </c>
      <c r="AQ16" s="106" t="str">
        <f>IF('2a Aggregate costs'!AR$15="-","-",SUM('2a Aggregate costs'!AR$15,'2a Aggregate costs'!AR$16,'2a Aggregate costs'!AR$17,'2a Aggregate costs'!AR39)*'3a Demand'!$C$9+'2a Aggregate costs'!AR$18)</f>
        <v>-</v>
      </c>
      <c r="AR16" s="106" t="str">
        <f>IF('2a Aggregate costs'!AS$15="-","-",SUM('2a Aggregate costs'!AS$15,'2a Aggregate costs'!AS$16,'2a Aggregate costs'!AS$17,'2a Aggregate costs'!AS39)*'3a Demand'!$C$9+'2a Aggregate costs'!AS$18)</f>
        <v>-</v>
      </c>
      <c r="AS16" s="106" t="str">
        <f>IF('2a Aggregate costs'!AT$15="-","-",SUM('2a Aggregate costs'!AT$15,'2a Aggregate costs'!AT$16,'2a Aggregate costs'!AT$17,'2a Aggregate costs'!AT39)*'3a Demand'!$C$9+'2a Aggregate costs'!AT$18)</f>
        <v>-</v>
      </c>
      <c r="AT16" s="106" t="str">
        <f>IF('2a Aggregate costs'!AU$15="-","-",SUM('2a Aggregate costs'!AU$15,'2a Aggregate costs'!AU$16,'2a Aggregate costs'!AU$17,'2a Aggregate costs'!AU39)*'3a Demand'!$C$9+'2a Aggregate costs'!AU$18)</f>
        <v>-</v>
      </c>
      <c r="AU16" s="106" t="str">
        <f>IF('2a Aggregate costs'!AV$15="-","-",SUM('2a Aggregate costs'!AV$15,'2a Aggregate costs'!AV$16,'2a Aggregate costs'!AV$17,'2a Aggregate costs'!AV39)*'3a Demand'!$C$9+'2a Aggregate costs'!AV$18)</f>
        <v>-</v>
      </c>
      <c r="AV16" s="106" t="str">
        <f>IF('2a Aggregate costs'!AW$15="-","-",SUM('2a Aggregate costs'!AW$15,'2a Aggregate costs'!AW$16,'2a Aggregate costs'!AW$17,'2a Aggregate costs'!AW39)*'3a Demand'!$C$9+'2a Aggregate costs'!AW$18)</f>
        <v>-</v>
      </c>
      <c r="AW16" s="106" t="str">
        <f>IF('2a Aggregate costs'!AX$15="-","-",SUM('2a Aggregate costs'!AX$15,'2a Aggregate costs'!AX$16,'2a Aggregate costs'!AX$17,'2a Aggregate costs'!AX39)*'3a Demand'!$C$9+'2a Aggregate costs'!AX$18)</f>
        <v>-</v>
      </c>
      <c r="AX16" s="106" t="str">
        <f>IF('2a Aggregate costs'!AY$15="-","-",SUM('2a Aggregate costs'!AY$15,'2a Aggregate costs'!AY$16,'2a Aggregate costs'!AY$17,'2a Aggregate costs'!AY39)*'3a Demand'!$C$9+'2a Aggregate costs'!AY$18)</f>
        <v>-</v>
      </c>
      <c r="AY16" s="106" t="str">
        <f>IF('2a Aggregate costs'!AZ$15="-","-",SUM('2a Aggregate costs'!AZ$15,'2a Aggregate costs'!AZ$16,'2a Aggregate costs'!AZ$17,'2a Aggregate costs'!AZ39)*'3a Demand'!$C$9+'2a Aggregate costs'!AZ$18)</f>
        <v>-</v>
      </c>
      <c r="AZ16" s="106" t="str">
        <f>IF('2a Aggregate costs'!BA$15="-","-",SUM('2a Aggregate costs'!BA$15,'2a Aggregate costs'!BA$16,'2a Aggregate costs'!BA$17,'2a Aggregate costs'!BA39)*'3a Demand'!$C$9+'2a Aggregate costs'!BA$18)</f>
        <v>-</v>
      </c>
      <c r="BA16" s="106" t="str">
        <f>IF('2a Aggregate costs'!BB$15="-","-",SUM('2a Aggregate costs'!BB$15,'2a Aggregate costs'!BB$16,'2a Aggregate costs'!BB$17,'2a Aggregate costs'!BB39)*'3a Demand'!$C$9+'2a Aggregate costs'!BB$18)</f>
        <v>-</v>
      </c>
      <c r="BB16" s="106" t="str">
        <f>IF('2a Aggregate costs'!BC$15="-","-",SUM('2a Aggregate costs'!BC$15,'2a Aggregate costs'!BC$16,'2a Aggregate costs'!BC$17,'2a Aggregate costs'!BC39)*'3a Demand'!$C$9+'2a Aggregate costs'!BC$18)</f>
        <v>-</v>
      </c>
      <c r="BC16" s="106" t="str">
        <f>IF('2a Aggregate costs'!BD$15="-","-",SUM('2a Aggregate costs'!BD$15,'2a Aggregate costs'!BD$16,'2a Aggregate costs'!BD$17,'2a Aggregate costs'!BD39)*'3a Demand'!$C$9+'2a Aggregate costs'!BD$18)</f>
        <v>-</v>
      </c>
    </row>
    <row r="17" spans="1:55" ht="12.75" customHeight="1">
      <c r="A17" s="14"/>
      <c r="B17" s="311"/>
      <c r="C17" s="108" t="s">
        <v>229</v>
      </c>
      <c r="D17" s="313"/>
      <c r="E17" s="314"/>
      <c r="F17" s="84"/>
      <c r="G17" s="106">
        <f>IF('2a Aggregate costs'!H$15="-","-",SUM('2a Aggregate costs'!H$15,'2a Aggregate costs'!H$16,'2a Aggregate costs'!H$17,'2a Aggregate costs'!H40)*'3a Demand'!$C$9+'2a Aggregate costs'!H$18)</f>
        <v>68.556743260928414</v>
      </c>
      <c r="H17" s="106">
        <f>IF('2a Aggregate costs'!I$15="-","-",SUM('2a Aggregate costs'!I$15,'2a Aggregate costs'!I$16,'2a Aggregate costs'!I$17,'2a Aggregate costs'!I40)*'3a Demand'!$C$9+'2a Aggregate costs'!I$18)</f>
        <v>68.536640579290776</v>
      </c>
      <c r="I17" s="106">
        <f>IF('2a Aggregate costs'!J$15="-","-",SUM('2a Aggregate costs'!J$15,'2a Aggregate costs'!J$16,'2a Aggregate costs'!J$17,'2a Aggregate costs'!J40)*'3a Demand'!$C$9+'2a Aggregate costs'!J$18)</f>
        <v>83.605697479013202</v>
      </c>
      <c r="J17" s="106">
        <f>IF('2a Aggregate costs'!K$15="-","-",SUM('2a Aggregate costs'!K$15,'2a Aggregate costs'!K$16,'2a Aggregate costs'!K$17,'2a Aggregate costs'!K40)*'3a Demand'!$C$9+'2a Aggregate costs'!K$18)</f>
        <v>83.528463939872381</v>
      </c>
      <c r="K17" s="106">
        <f>IF('2a Aggregate costs'!L$15="-","-",SUM('2a Aggregate costs'!L$15,'2a Aggregate costs'!L$16,'2a Aggregate costs'!L$17,'2a Aggregate costs'!L40)*'3a Demand'!$C$9+'2a Aggregate costs'!L$18)</f>
        <v>88.908338636962327</v>
      </c>
      <c r="L17" s="106">
        <f>IF('2a Aggregate costs'!M$15="-","-",SUM('2a Aggregate costs'!M$15,'2a Aggregate costs'!M$16,'2a Aggregate costs'!M$17,'2a Aggregate costs'!M40)*'3a Demand'!$C$9+'2a Aggregate costs'!M$18)</f>
        <v>89.223265295955429</v>
      </c>
      <c r="M17" s="106">
        <f>IF('2a Aggregate costs'!N$15="-","-",SUM('2a Aggregate costs'!N$15,'2a Aggregate costs'!N$16,'2a Aggregate costs'!N$17,'2a Aggregate costs'!N40)*'3a Demand'!$C$9+'2a Aggregate costs'!N$18)</f>
        <v>103.19079248395576</v>
      </c>
      <c r="N17" s="106">
        <f>IF('2a Aggregate costs'!O$15="-","-",SUM('2a Aggregate costs'!O$15,'2a Aggregate costs'!O$16,'2a Aggregate costs'!O$17,'2a Aggregate costs'!O40)*'3a Demand'!$C$9+'2a Aggregate costs'!O$18)</f>
        <v>103.25998967218713</v>
      </c>
      <c r="O17" s="84"/>
      <c r="P17" s="106">
        <f>IF('2a Aggregate costs'!Q$15="-","-",SUM('2a Aggregate costs'!Q$15,'2a Aggregate costs'!Q$16,'2a Aggregate costs'!Q$17,'2a Aggregate costs'!Q40)*'3a Demand'!$C$9+'2a Aggregate costs'!Q$18)</f>
        <v>103.25998967218713</v>
      </c>
      <c r="Q17" s="106">
        <f>IF('2a Aggregate costs'!R$15="-","-",SUM('2a Aggregate costs'!R$15,'2a Aggregate costs'!R$16,'2a Aggregate costs'!R$17,'2a Aggregate costs'!R40)*'3a Demand'!$C$9+'2a Aggregate costs'!R$18)</f>
        <v>110.39101593552665</v>
      </c>
      <c r="R17" s="106">
        <f>IF('2a Aggregate costs'!S$15="-","-",SUM('2a Aggregate costs'!S$15,'2a Aggregate costs'!S$16,'2a Aggregate costs'!S$17,'2a Aggregate costs'!S40)*'3a Demand'!$C$9+'2a Aggregate costs'!S$18)</f>
        <v>111.70205324303423</v>
      </c>
      <c r="S17" s="106">
        <f>IF('2a Aggregate costs'!T$15="-","-",SUM('2a Aggregate costs'!T$15,'2a Aggregate costs'!T$16,'2a Aggregate costs'!T$17,'2a Aggregate costs'!T40)*'3a Demand'!$C$9+'2a Aggregate costs'!T$18)</f>
        <v>114.89522129686249</v>
      </c>
      <c r="T17" s="106">
        <f>IF('2a Aggregate costs'!U$15="-","-",SUM('2a Aggregate costs'!U$15,'2a Aggregate costs'!U$16,'2a Aggregate costs'!U$17,'2a Aggregate costs'!U40)*'3a Demand'!$C$9+'2a Aggregate costs'!U$18)</f>
        <v>114.41188769241774</v>
      </c>
      <c r="U17" s="106">
        <f>IF('2a Aggregate costs'!V$15="-","-",SUM('2a Aggregate costs'!V$15,'2a Aggregate costs'!V$16,'2a Aggregate costs'!V$17,'2a Aggregate costs'!V40)*'3a Demand'!$C$9+'2a Aggregate costs'!V$18)</f>
        <v>121.04682014154253</v>
      </c>
      <c r="V17" s="106">
        <f>IF('2a Aggregate costs'!W$15="-","-",SUM('2a Aggregate costs'!W$15,'2a Aggregate costs'!W$16,'2a Aggregate costs'!W$17,'2a Aggregate costs'!W40)*'3a Demand'!$C$9+'2a Aggregate costs'!W$18)</f>
        <v>120.45547361108393</v>
      </c>
      <c r="W17" s="106">
        <f>IF('2a Aggregate costs'!X$15="-","-",SUM('2a Aggregate costs'!X$15,'2a Aggregate costs'!X$16,'2a Aggregate costs'!X$17,'2a Aggregate costs'!X40)*'3a Demand'!$C$9+'2a Aggregate costs'!X$18)</f>
        <v>126.57473445968105</v>
      </c>
      <c r="X17" s="84"/>
      <c r="Y17" s="106">
        <f>IF('2a Aggregate costs'!Z$15="-","-",SUM('2a Aggregate costs'!Z$15,'2a Aggregate costs'!Z$16,'2a Aggregate costs'!Z$17,'2a Aggregate costs'!Z40)*'3a Demand'!$C$9+'2a Aggregate costs'!Z$18)</f>
        <v>125.50026418089986</v>
      </c>
      <c r="Z17" s="106">
        <f>IF('2a Aggregate costs'!AA$15="-","-",SUM('2a Aggregate costs'!AA$15,'2a Aggregate costs'!AA$16,'2a Aggregate costs'!AA$17,'2a Aggregate costs'!AA40)*'3a Demand'!$C$9+'2a Aggregate costs'!AA$18)</f>
        <v>139.71909746280016</v>
      </c>
      <c r="AA17" s="106" t="str">
        <f>IF('2a Aggregate costs'!AB$15="-","-",SUM('2a Aggregate costs'!AB$15,'2a Aggregate costs'!AB$16,'2a Aggregate costs'!AB$17,'2a Aggregate costs'!AB40)*'3a Demand'!$C$9+'2a Aggregate costs'!AB$18)</f>
        <v>-</v>
      </c>
      <c r="AB17" s="106" t="str">
        <f>IF('2a Aggregate costs'!AC$15="-","-",SUM('2a Aggregate costs'!AC$15,'2a Aggregate costs'!AC$16,'2a Aggregate costs'!AC$17,'2a Aggregate costs'!AC40)*'3a Demand'!$C$9+'2a Aggregate costs'!AC$18)</f>
        <v>-</v>
      </c>
      <c r="AC17" s="106" t="str">
        <f>IF('2a Aggregate costs'!AD$15="-","-",SUM('2a Aggregate costs'!AD$15,'2a Aggregate costs'!AD$16,'2a Aggregate costs'!AD$17,'2a Aggregate costs'!AD40)*'3a Demand'!$C$9+'2a Aggregate costs'!AD$18)</f>
        <v>-</v>
      </c>
      <c r="AD17" s="106" t="str">
        <f>IF('2a Aggregate costs'!AE$15="-","-",SUM('2a Aggregate costs'!AE$15,'2a Aggregate costs'!AE$16,'2a Aggregate costs'!AE$17,'2a Aggregate costs'!AE40)*'3a Demand'!$C$9+'2a Aggregate costs'!AE$18)</f>
        <v>-</v>
      </c>
      <c r="AE17" s="106" t="str">
        <f>IF('2a Aggregate costs'!AF$15="-","-",SUM('2a Aggregate costs'!AF$15,'2a Aggregate costs'!AF$16,'2a Aggregate costs'!AF$17,'2a Aggregate costs'!AF40)*'3a Demand'!$C$9+'2a Aggregate costs'!AF$18)</f>
        <v>-</v>
      </c>
      <c r="AF17" s="106" t="str">
        <f>IF('2a Aggregate costs'!AG$15="-","-",SUM('2a Aggregate costs'!AG$15,'2a Aggregate costs'!AG$16,'2a Aggregate costs'!AG$17,'2a Aggregate costs'!AG40)*'3a Demand'!$C$9+'2a Aggregate costs'!AG$18)</f>
        <v>-</v>
      </c>
      <c r="AG17" s="106" t="str">
        <f>IF('2a Aggregate costs'!AH$15="-","-",SUM('2a Aggregate costs'!AH$15,'2a Aggregate costs'!AH$16,'2a Aggregate costs'!AH$17,'2a Aggregate costs'!AH40)*'3a Demand'!$C$9+'2a Aggregate costs'!AH$18)</f>
        <v>-</v>
      </c>
      <c r="AH17" s="106" t="str">
        <f>IF('2a Aggregate costs'!AI$15="-","-",SUM('2a Aggregate costs'!AI$15,'2a Aggregate costs'!AI$16,'2a Aggregate costs'!AI$17,'2a Aggregate costs'!AI40)*'3a Demand'!$C$9+'2a Aggregate costs'!AI$18)</f>
        <v>-</v>
      </c>
      <c r="AI17" s="106" t="str">
        <f>IF('2a Aggregate costs'!AJ$15="-","-",SUM('2a Aggregate costs'!AJ$15,'2a Aggregate costs'!AJ$16,'2a Aggregate costs'!AJ$17,'2a Aggregate costs'!AJ40)*'3a Demand'!$C$9+'2a Aggregate costs'!AJ$18)</f>
        <v>-</v>
      </c>
      <c r="AJ17" s="106" t="str">
        <f>IF('2a Aggregate costs'!AK$15="-","-",SUM('2a Aggregate costs'!AK$15,'2a Aggregate costs'!AK$16,'2a Aggregate costs'!AK$17,'2a Aggregate costs'!AK40)*'3a Demand'!$C$9+'2a Aggregate costs'!AK$18)</f>
        <v>-</v>
      </c>
      <c r="AK17" s="106" t="str">
        <f>IF('2a Aggregate costs'!AL$15="-","-",SUM('2a Aggregate costs'!AL$15,'2a Aggregate costs'!AL$16,'2a Aggregate costs'!AL$17,'2a Aggregate costs'!AL40)*'3a Demand'!$C$9+'2a Aggregate costs'!AL$18)</f>
        <v>-</v>
      </c>
      <c r="AL17" s="106" t="str">
        <f>IF('2a Aggregate costs'!AM$15="-","-",SUM('2a Aggregate costs'!AM$15,'2a Aggregate costs'!AM$16,'2a Aggregate costs'!AM$17,'2a Aggregate costs'!AM40)*'3a Demand'!$C$9+'2a Aggregate costs'!AM$18)</f>
        <v>-</v>
      </c>
      <c r="AM17" s="106" t="str">
        <f>IF('2a Aggregate costs'!AN$15="-","-",SUM('2a Aggregate costs'!AN$15,'2a Aggregate costs'!AN$16,'2a Aggregate costs'!AN$17,'2a Aggregate costs'!AN40)*'3a Demand'!$C$9+'2a Aggregate costs'!AN$18)</f>
        <v>-</v>
      </c>
      <c r="AN17" s="106" t="str">
        <f>IF('2a Aggregate costs'!AO$15="-","-",SUM('2a Aggregate costs'!AO$15,'2a Aggregate costs'!AO$16,'2a Aggregate costs'!AO$17,'2a Aggregate costs'!AO40)*'3a Demand'!$C$9+'2a Aggregate costs'!AO$18)</f>
        <v>-</v>
      </c>
      <c r="AO17" s="106" t="str">
        <f>IF('2a Aggregate costs'!AP$15="-","-",SUM('2a Aggregate costs'!AP$15,'2a Aggregate costs'!AP$16,'2a Aggregate costs'!AP$17,'2a Aggregate costs'!AP40)*'3a Demand'!$C$9+'2a Aggregate costs'!AP$18)</f>
        <v>-</v>
      </c>
      <c r="AP17" s="106" t="str">
        <f>IF('2a Aggregate costs'!AQ$15="-","-",SUM('2a Aggregate costs'!AQ$15,'2a Aggregate costs'!AQ$16,'2a Aggregate costs'!AQ$17,'2a Aggregate costs'!AQ40)*'3a Demand'!$C$9+'2a Aggregate costs'!AQ$18)</f>
        <v>-</v>
      </c>
      <c r="AQ17" s="106" t="str">
        <f>IF('2a Aggregate costs'!AR$15="-","-",SUM('2a Aggregate costs'!AR$15,'2a Aggregate costs'!AR$16,'2a Aggregate costs'!AR$17,'2a Aggregate costs'!AR40)*'3a Demand'!$C$9+'2a Aggregate costs'!AR$18)</f>
        <v>-</v>
      </c>
      <c r="AR17" s="106" t="str">
        <f>IF('2a Aggregate costs'!AS$15="-","-",SUM('2a Aggregate costs'!AS$15,'2a Aggregate costs'!AS$16,'2a Aggregate costs'!AS$17,'2a Aggregate costs'!AS40)*'3a Demand'!$C$9+'2a Aggregate costs'!AS$18)</f>
        <v>-</v>
      </c>
      <c r="AS17" s="106" t="str">
        <f>IF('2a Aggregate costs'!AT$15="-","-",SUM('2a Aggregate costs'!AT$15,'2a Aggregate costs'!AT$16,'2a Aggregate costs'!AT$17,'2a Aggregate costs'!AT40)*'3a Demand'!$C$9+'2a Aggregate costs'!AT$18)</f>
        <v>-</v>
      </c>
      <c r="AT17" s="106" t="str">
        <f>IF('2a Aggregate costs'!AU$15="-","-",SUM('2a Aggregate costs'!AU$15,'2a Aggregate costs'!AU$16,'2a Aggregate costs'!AU$17,'2a Aggregate costs'!AU40)*'3a Demand'!$C$9+'2a Aggregate costs'!AU$18)</f>
        <v>-</v>
      </c>
      <c r="AU17" s="106" t="str">
        <f>IF('2a Aggregate costs'!AV$15="-","-",SUM('2a Aggregate costs'!AV$15,'2a Aggregate costs'!AV$16,'2a Aggregate costs'!AV$17,'2a Aggregate costs'!AV40)*'3a Demand'!$C$9+'2a Aggregate costs'!AV$18)</f>
        <v>-</v>
      </c>
      <c r="AV17" s="106" t="str">
        <f>IF('2a Aggregate costs'!AW$15="-","-",SUM('2a Aggregate costs'!AW$15,'2a Aggregate costs'!AW$16,'2a Aggregate costs'!AW$17,'2a Aggregate costs'!AW40)*'3a Demand'!$C$9+'2a Aggregate costs'!AW$18)</f>
        <v>-</v>
      </c>
      <c r="AW17" s="106" t="str">
        <f>IF('2a Aggregate costs'!AX$15="-","-",SUM('2a Aggregate costs'!AX$15,'2a Aggregate costs'!AX$16,'2a Aggregate costs'!AX$17,'2a Aggregate costs'!AX40)*'3a Demand'!$C$9+'2a Aggregate costs'!AX$18)</f>
        <v>-</v>
      </c>
      <c r="AX17" s="106" t="str">
        <f>IF('2a Aggregate costs'!AY$15="-","-",SUM('2a Aggregate costs'!AY$15,'2a Aggregate costs'!AY$16,'2a Aggregate costs'!AY$17,'2a Aggregate costs'!AY40)*'3a Demand'!$C$9+'2a Aggregate costs'!AY$18)</f>
        <v>-</v>
      </c>
      <c r="AY17" s="106" t="str">
        <f>IF('2a Aggregate costs'!AZ$15="-","-",SUM('2a Aggregate costs'!AZ$15,'2a Aggregate costs'!AZ$16,'2a Aggregate costs'!AZ$17,'2a Aggregate costs'!AZ40)*'3a Demand'!$C$9+'2a Aggregate costs'!AZ$18)</f>
        <v>-</v>
      </c>
      <c r="AZ17" s="106" t="str">
        <f>IF('2a Aggregate costs'!BA$15="-","-",SUM('2a Aggregate costs'!BA$15,'2a Aggregate costs'!BA$16,'2a Aggregate costs'!BA$17,'2a Aggregate costs'!BA40)*'3a Demand'!$C$9+'2a Aggregate costs'!BA$18)</f>
        <v>-</v>
      </c>
      <c r="BA17" s="106" t="str">
        <f>IF('2a Aggregate costs'!BB$15="-","-",SUM('2a Aggregate costs'!BB$15,'2a Aggregate costs'!BB$16,'2a Aggregate costs'!BB$17,'2a Aggregate costs'!BB40)*'3a Demand'!$C$9+'2a Aggregate costs'!BB$18)</f>
        <v>-</v>
      </c>
      <c r="BB17" s="106" t="str">
        <f>IF('2a Aggregate costs'!BC$15="-","-",SUM('2a Aggregate costs'!BC$15,'2a Aggregate costs'!BC$16,'2a Aggregate costs'!BC$17,'2a Aggregate costs'!BC40)*'3a Demand'!$C$9+'2a Aggregate costs'!BC$18)</f>
        <v>-</v>
      </c>
      <c r="BC17" s="106" t="str">
        <f>IF('2a Aggregate costs'!BD$15="-","-",SUM('2a Aggregate costs'!BD$15,'2a Aggregate costs'!BD$16,'2a Aggregate costs'!BD$17,'2a Aggregate costs'!BD40)*'3a Demand'!$C$9+'2a Aggregate costs'!BD$18)</f>
        <v>-</v>
      </c>
    </row>
    <row r="18" spans="1:55" ht="12.75" customHeight="1">
      <c r="A18" s="14"/>
      <c r="B18" s="311"/>
      <c r="C18" s="108" t="s">
        <v>230</v>
      </c>
      <c r="D18" s="313"/>
      <c r="E18" s="314"/>
      <c r="F18" s="84"/>
      <c r="G18" s="106">
        <f>IF('2a Aggregate costs'!H$15="-","-",SUM('2a Aggregate costs'!H$15,'2a Aggregate costs'!H$16,'2a Aggregate costs'!H$17,'2a Aggregate costs'!H41)*'3a Demand'!$C$9+'2a Aggregate costs'!H$18)</f>
        <v>68.565747177307713</v>
      </c>
      <c r="H18" s="106">
        <f>IF('2a Aggregate costs'!I$15="-","-",SUM('2a Aggregate costs'!I$15,'2a Aggregate costs'!I$16,'2a Aggregate costs'!I$17,'2a Aggregate costs'!I41)*'3a Demand'!$C$9+'2a Aggregate costs'!I$18)</f>
        <v>68.545500105325445</v>
      </c>
      <c r="I18" s="106">
        <f>IF('2a Aggregate costs'!J$15="-","-",SUM('2a Aggregate costs'!J$15,'2a Aggregate costs'!J$16,'2a Aggregate costs'!J$17,'2a Aggregate costs'!J41)*'3a Demand'!$C$9+'2a Aggregate costs'!J$18)</f>
        <v>83.614769633672708</v>
      </c>
      <c r="J18" s="106">
        <f>IF('2a Aggregate costs'!K$15="-","-",SUM('2a Aggregate costs'!K$15,'2a Aggregate costs'!K$16,'2a Aggregate costs'!K$17,'2a Aggregate costs'!K41)*'3a Demand'!$C$9+'2a Aggregate costs'!K$18)</f>
        <v>83.537929133537489</v>
      </c>
      <c r="K18" s="106">
        <f>IF('2a Aggregate costs'!L$15="-","-",SUM('2a Aggregate costs'!L$15,'2a Aggregate costs'!L$16,'2a Aggregate costs'!L$17,'2a Aggregate costs'!L41)*'3a Demand'!$C$9+'2a Aggregate costs'!L$18)</f>
        <v>88.91797420411342</v>
      </c>
      <c r="L18" s="106">
        <f>IF('2a Aggregate costs'!M$15="-","-",SUM('2a Aggregate costs'!M$15,'2a Aggregate costs'!M$16,'2a Aggregate costs'!M$17,'2a Aggregate costs'!M41)*'3a Demand'!$C$9+'2a Aggregate costs'!M$18)</f>
        <v>89.232725169567033</v>
      </c>
      <c r="M18" s="106">
        <f>IF('2a Aggregate costs'!N$15="-","-",SUM('2a Aggregate costs'!N$15,'2a Aggregate costs'!N$16,'2a Aggregate costs'!N$17,'2a Aggregate costs'!N41)*'3a Demand'!$C$9+'2a Aggregate costs'!N$18)</f>
        <v>103.20523416154967</v>
      </c>
      <c r="N18" s="106">
        <f>IF('2a Aggregate costs'!O$15="-","-",SUM('2a Aggregate costs'!O$15,'2a Aggregate costs'!O$16,'2a Aggregate costs'!O$17,'2a Aggregate costs'!O41)*'3a Demand'!$C$9+'2a Aggregate costs'!O$18)</f>
        <v>103.27474890235051</v>
      </c>
      <c r="O18" s="84"/>
      <c r="P18" s="106">
        <f>IF('2a Aggregate costs'!Q$15="-","-",SUM('2a Aggregate costs'!Q$15,'2a Aggregate costs'!Q$16,'2a Aggregate costs'!Q$17,'2a Aggregate costs'!Q41)*'3a Demand'!$C$9+'2a Aggregate costs'!Q$18)</f>
        <v>103.27474890235051</v>
      </c>
      <c r="Q18" s="106">
        <f>IF('2a Aggregate costs'!R$15="-","-",SUM('2a Aggregate costs'!R$15,'2a Aggregate costs'!R$16,'2a Aggregate costs'!R$17,'2a Aggregate costs'!R41)*'3a Demand'!$C$9+'2a Aggregate costs'!R$18)</f>
        <v>110.40834451903547</v>
      </c>
      <c r="R18" s="106">
        <f>IF('2a Aggregate costs'!S$15="-","-",SUM('2a Aggregate costs'!S$15,'2a Aggregate costs'!S$16,'2a Aggregate costs'!S$17,'2a Aggregate costs'!S41)*'3a Demand'!$C$9+'2a Aggregate costs'!S$18)</f>
        <v>111.72002066613638</v>
      </c>
      <c r="S18" s="106">
        <f>IF('2a Aggregate costs'!T$15="-","-",SUM('2a Aggregate costs'!T$15,'2a Aggregate costs'!T$16,'2a Aggregate costs'!T$17,'2a Aggregate costs'!T41)*'3a Demand'!$C$9+'2a Aggregate costs'!T$18)</f>
        <v>114.92100619219393</v>
      </c>
      <c r="T18" s="106">
        <f>IF('2a Aggregate costs'!U$15="-","-",SUM('2a Aggregate costs'!U$15,'2a Aggregate costs'!U$16,'2a Aggregate costs'!U$17,'2a Aggregate costs'!U41)*'3a Demand'!$C$9+'2a Aggregate costs'!U$18)</f>
        <v>114.44093718956309</v>
      </c>
      <c r="U18" s="106">
        <f>IF('2a Aggregate costs'!V$15="-","-",SUM('2a Aggregate costs'!V$15,'2a Aggregate costs'!V$16,'2a Aggregate costs'!V$17,'2a Aggregate costs'!V41)*'3a Demand'!$C$9+'2a Aggregate costs'!V$18)</f>
        <v>121.08265454459803</v>
      </c>
      <c r="V18" s="106">
        <f>IF('2a Aggregate costs'!W$15="-","-",SUM('2a Aggregate costs'!W$15,'2a Aggregate costs'!W$16,'2a Aggregate costs'!W$17,'2a Aggregate costs'!W41)*'3a Demand'!$C$9+'2a Aggregate costs'!W$18)</f>
        <v>120.48875645470467</v>
      </c>
      <c r="W18" s="106">
        <f>IF('2a Aggregate costs'!X$15="-","-",SUM('2a Aggregate costs'!X$15,'2a Aggregate costs'!X$16,'2a Aggregate costs'!X$17,'2a Aggregate costs'!X41)*'3a Demand'!$C$9+'2a Aggregate costs'!X$18)</f>
        <v>126.60981518104413</v>
      </c>
      <c r="X18" s="84"/>
      <c r="Y18" s="106">
        <f>IF('2a Aggregate costs'!Z$15="-","-",SUM('2a Aggregate costs'!Z$15,'2a Aggregate costs'!Z$16,'2a Aggregate costs'!Z$17,'2a Aggregate costs'!Z41)*'3a Demand'!$C$9+'2a Aggregate costs'!Z$18)</f>
        <v>125.53404322940914</v>
      </c>
      <c r="Z18" s="106">
        <f>IF('2a Aggregate costs'!AA$15="-","-",SUM('2a Aggregate costs'!AA$15,'2a Aggregate costs'!AA$16,'2a Aggregate costs'!AA$17,'2a Aggregate costs'!AA41)*'3a Demand'!$C$9+'2a Aggregate costs'!AA$18)</f>
        <v>139.75948252334319</v>
      </c>
      <c r="AA18" s="106" t="str">
        <f>IF('2a Aggregate costs'!AB$15="-","-",SUM('2a Aggregate costs'!AB$15,'2a Aggregate costs'!AB$16,'2a Aggregate costs'!AB$17,'2a Aggregate costs'!AB41)*'3a Demand'!$C$9+'2a Aggregate costs'!AB$18)</f>
        <v>-</v>
      </c>
      <c r="AB18" s="106" t="str">
        <f>IF('2a Aggregate costs'!AC$15="-","-",SUM('2a Aggregate costs'!AC$15,'2a Aggregate costs'!AC$16,'2a Aggregate costs'!AC$17,'2a Aggregate costs'!AC41)*'3a Demand'!$C$9+'2a Aggregate costs'!AC$18)</f>
        <v>-</v>
      </c>
      <c r="AC18" s="106" t="str">
        <f>IF('2a Aggregate costs'!AD$15="-","-",SUM('2a Aggregate costs'!AD$15,'2a Aggregate costs'!AD$16,'2a Aggregate costs'!AD$17,'2a Aggregate costs'!AD41)*'3a Demand'!$C$9+'2a Aggregate costs'!AD$18)</f>
        <v>-</v>
      </c>
      <c r="AD18" s="106" t="str">
        <f>IF('2a Aggregate costs'!AE$15="-","-",SUM('2a Aggregate costs'!AE$15,'2a Aggregate costs'!AE$16,'2a Aggregate costs'!AE$17,'2a Aggregate costs'!AE41)*'3a Demand'!$C$9+'2a Aggregate costs'!AE$18)</f>
        <v>-</v>
      </c>
      <c r="AE18" s="106" t="str">
        <f>IF('2a Aggregate costs'!AF$15="-","-",SUM('2a Aggregate costs'!AF$15,'2a Aggregate costs'!AF$16,'2a Aggregate costs'!AF$17,'2a Aggregate costs'!AF41)*'3a Demand'!$C$9+'2a Aggregate costs'!AF$18)</f>
        <v>-</v>
      </c>
      <c r="AF18" s="106" t="str">
        <f>IF('2a Aggregate costs'!AG$15="-","-",SUM('2a Aggregate costs'!AG$15,'2a Aggregate costs'!AG$16,'2a Aggregate costs'!AG$17,'2a Aggregate costs'!AG41)*'3a Demand'!$C$9+'2a Aggregate costs'!AG$18)</f>
        <v>-</v>
      </c>
      <c r="AG18" s="106" t="str">
        <f>IF('2a Aggregate costs'!AH$15="-","-",SUM('2a Aggregate costs'!AH$15,'2a Aggregate costs'!AH$16,'2a Aggregate costs'!AH$17,'2a Aggregate costs'!AH41)*'3a Demand'!$C$9+'2a Aggregate costs'!AH$18)</f>
        <v>-</v>
      </c>
      <c r="AH18" s="106" t="str">
        <f>IF('2a Aggregate costs'!AI$15="-","-",SUM('2a Aggregate costs'!AI$15,'2a Aggregate costs'!AI$16,'2a Aggregate costs'!AI$17,'2a Aggregate costs'!AI41)*'3a Demand'!$C$9+'2a Aggregate costs'!AI$18)</f>
        <v>-</v>
      </c>
      <c r="AI18" s="106" t="str">
        <f>IF('2a Aggregate costs'!AJ$15="-","-",SUM('2a Aggregate costs'!AJ$15,'2a Aggregate costs'!AJ$16,'2a Aggregate costs'!AJ$17,'2a Aggregate costs'!AJ41)*'3a Demand'!$C$9+'2a Aggregate costs'!AJ$18)</f>
        <v>-</v>
      </c>
      <c r="AJ18" s="106" t="str">
        <f>IF('2a Aggregate costs'!AK$15="-","-",SUM('2a Aggregate costs'!AK$15,'2a Aggregate costs'!AK$16,'2a Aggregate costs'!AK$17,'2a Aggregate costs'!AK41)*'3a Demand'!$C$9+'2a Aggregate costs'!AK$18)</f>
        <v>-</v>
      </c>
      <c r="AK18" s="106" t="str">
        <f>IF('2a Aggregate costs'!AL$15="-","-",SUM('2a Aggregate costs'!AL$15,'2a Aggregate costs'!AL$16,'2a Aggregate costs'!AL$17,'2a Aggregate costs'!AL41)*'3a Demand'!$C$9+'2a Aggregate costs'!AL$18)</f>
        <v>-</v>
      </c>
      <c r="AL18" s="106" t="str">
        <f>IF('2a Aggregate costs'!AM$15="-","-",SUM('2a Aggregate costs'!AM$15,'2a Aggregate costs'!AM$16,'2a Aggregate costs'!AM$17,'2a Aggregate costs'!AM41)*'3a Demand'!$C$9+'2a Aggregate costs'!AM$18)</f>
        <v>-</v>
      </c>
      <c r="AM18" s="106" t="str">
        <f>IF('2a Aggregate costs'!AN$15="-","-",SUM('2a Aggregate costs'!AN$15,'2a Aggregate costs'!AN$16,'2a Aggregate costs'!AN$17,'2a Aggregate costs'!AN41)*'3a Demand'!$C$9+'2a Aggregate costs'!AN$18)</f>
        <v>-</v>
      </c>
      <c r="AN18" s="106" t="str">
        <f>IF('2a Aggregate costs'!AO$15="-","-",SUM('2a Aggregate costs'!AO$15,'2a Aggregate costs'!AO$16,'2a Aggregate costs'!AO$17,'2a Aggregate costs'!AO41)*'3a Demand'!$C$9+'2a Aggregate costs'!AO$18)</f>
        <v>-</v>
      </c>
      <c r="AO18" s="106" t="str">
        <f>IF('2a Aggregate costs'!AP$15="-","-",SUM('2a Aggregate costs'!AP$15,'2a Aggregate costs'!AP$16,'2a Aggregate costs'!AP$17,'2a Aggregate costs'!AP41)*'3a Demand'!$C$9+'2a Aggregate costs'!AP$18)</f>
        <v>-</v>
      </c>
      <c r="AP18" s="106" t="str">
        <f>IF('2a Aggregate costs'!AQ$15="-","-",SUM('2a Aggregate costs'!AQ$15,'2a Aggregate costs'!AQ$16,'2a Aggregate costs'!AQ$17,'2a Aggregate costs'!AQ41)*'3a Demand'!$C$9+'2a Aggregate costs'!AQ$18)</f>
        <v>-</v>
      </c>
      <c r="AQ18" s="106" t="str">
        <f>IF('2a Aggregate costs'!AR$15="-","-",SUM('2a Aggregate costs'!AR$15,'2a Aggregate costs'!AR$16,'2a Aggregate costs'!AR$17,'2a Aggregate costs'!AR41)*'3a Demand'!$C$9+'2a Aggregate costs'!AR$18)</f>
        <v>-</v>
      </c>
      <c r="AR18" s="106" t="str">
        <f>IF('2a Aggregate costs'!AS$15="-","-",SUM('2a Aggregate costs'!AS$15,'2a Aggregate costs'!AS$16,'2a Aggregate costs'!AS$17,'2a Aggregate costs'!AS41)*'3a Demand'!$C$9+'2a Aggregate costs'!AS$18)</f>
        <v>-</v>
      </c>
      <c r="AS18" s="106" t="str">
        <f>IF('2a Aggregate costs'!AT$15="-","-",SUM('2a Aggregate costs'!AT$15,'2a Aggregate costs'!AT$16,'2a Aggregate costs'!AT$17,'2a Aggregate costs'!AT41)*'3a Demand'!$C$9+'2a Aggregate costs'!AT$18)</f>
        <v>-</v>
      </c>
      <c r="AT18" s="106" t="str">
        <f>IF('2a Aggregate costs'!AU$15="-","-",SUM('2a Aggregate costs'!AU$15,'2a Aggregate costs'!AU$16,'2a Aggregate costs'!AU$17,'2a Aggregate costs'!AU41)*'3a Demand'!$C$9+'2a Aggregate costs'!AU$18)</f>
        <v>-</v>
      </c>
      <c r="AU18" s="106" t="str">
        <f>IF('2a Aggregate costs'!AV$15="-","-",SUM('2a Aggregate costs'!AV$15,'2a Aggregate costs'!AV$16,'2a Aggregate costs'!AV$17,'2a Aggregate costs'!AV41)*'3a Demand'!$C$9+'2a Aggregate costs'!AV$18)</f>
        <v>-</v>
      </c>
      <c r="AV18" s="106" t="str">
        <f>IF('2a Aggregate costs'!AW$15="-","-",SUM('2a Aggregate costs'!AW$15,'2a Aggregate costs'!AW$16,'2a Aggregate costs'!AW$17,'2a Aggregate costs'!AW41)*'3a Demand'!$C$9+'2a Aggregate costs'!AW$18)</f>
        <v>-</v>
      </c>
      <c r="AW18" s="106" t="str">
        <f>IF('2a Aggregate costs'!AX$15="-","-",SUM('2a Aggregate costs'!AX$15,'2a Aggregate costs'!AX$16,'2a Aggregate costs'!AX$17,'2a Aggregate costs'!AX41)*'3a Demand'!$C$9+'2a Aggregate costs'!AX$18)</f>
        <v>-</v>
      </c>
      <c r="AX18" s="106" t="str">
        <f>IF('2a Aggregate costs'!AY$15="-","-",SUM('2a Aggregate costs'!AY$15,'2a Aggregate costs'!AY$16,'2a Aggregate costs'!AY$17,'2a Aggregate costs'!AY41)*'3a Demand'!$C$9+'2a Aggregate costs'!AY$18)</f>
        <v>-</v>
      </c>
      <c r="AY18" s="106" t="str">
        <f>IF('2a Aggregate costs'!AZ$15="-","-",SUM('2a Aggregate costs'!AZ$15,'2a Aggregate costs'!AZ$16,'2a Aggregate costs'!AZ$17,'2a Aggregate costs'!AZ41)*'3a Demand'!$C$9+'2a Aggregate costs'!AZ$18)</f>
        <v>-</v>
      </c>
      <c r="AZ18" s="106" t="str">
        <f>IF('2a Aggregate costs'!BA$15="-","-",SUM('2a Aggregate costs'!BA$15,'2a Aggregate costs'!BA$16,'2a Aggregate costs'!BA$17,'2a Aggregate costs'!BA41)*'3a Demand'!$C$9+'2a Aggregate costs'!BA$18)</f>
        <v>-</v>
      </c>
      <c r="BA18" s="106" t="str">
        <f>IF('2a Aggregate costs'!BB$15="-","-",SUM('2a Aggregate costs'!BB$15,'2a Aggregate costs'!BB$16,'2a Aggregate costs'!BB$17,'2a Aggregate costs'!BB41)*'3a Demand'!$C$9+'2a Aggregate costs'!BB$18)</f>
        <v>-</v>
      </c>
      <c r="BB18" s="106" t="str">
        <f>IF('2a Aggregate costs'!BC$15="-","-",SUM('2a Aggregate costs'!BC$15,'2a Aggregate costs'!BC$16,'2a Aggregate costs'!BC$17,'2a Aggregate costs'!BC41)*'3a Demand'!$C$9+'2a Aggregate costs'!BC$18)</f>
        <v>-</v>
      </c>
      <c r="BC18" s="106" t="str">
        <f>IF('2a Aggregate costs'!BD$15="-","-",SUM('2a Aggregate costs'!BD$15,'2a Aggregate costs'!BD$16,'2a Aggregate costs'!BD$17,'2a Aggregate costs'!BD41)*'3a Demand'!$C$9+'2a Aggregate costs'!BD$18)</f>
        <v>-</v>
      </c>
    </row>
    <row r="19" spans="1:55" ht="12.75" customHeight="1">
      <c r="A19" s="14"/>
      <c r="B19" s="311"/>
      <c r="C19" s="108" t="s">
        <v>231</v>
      </c>
      <c r="D19" s="313"/>
      <c r="E19" s="314"/>
      <c r="F19" s="84"/>
      <c r="G19" s="106">
        <f>IF('2a Aggregate costs'!H$15="-","-",SUM('2a Aggregate costs'!H$15,'2a Aggregate costs'!H$16,'2a Aggregate costs'!H$17,'2a Aggregate costs'!H42)*'3a Demand'!$C$9+'2a Aggregate costs'!H$18)</f>
        <v>68.550813167100358</v>
      </c>
      <c r="H19" s="106">
        <f>IF('2a Aggregate costs'!I$15="-","-",SUM('2a Aggregate costs'!I$15,'2a Aggregate costs'!I$16,'2a Aggregate costs'!I$17,'2a Aggregate costs'!I42)*'3a Demand'!$C$9+'2a Aggregate costs'!I$18)</f>
        <v>68.530805582779863</v>
      </c>
      <c r="I19" s="106">
        <f>IF('2a Aggregate costs'!J$15="-","-",SUM('2a Aggregate costs'!J$15,'2a Aggregate costs'!J$16,'2a Aggregate costs'!J$17,'2a Aggregate costs'!J42)*'3a Demand'!$C$9+'2a Aggregate costs'!J$18)</f>
        <v>83.599722442586042</v>
      </c>
      <c r="J19" s="106">
        <f>IF('2a Aggregate costs'!K$15="-","-",SUM('2a Aggregate costs'!K$15,'2a Aggregate costs'!K$16,'2a Aggregate costs'!K$17,'2a Aggregate costs'!K42)*'3a Demand'!$C$9+'2a Aggregate costs'!K$18)</f>
        <v>83.522230042957943</v>
      </c>
      <c r="K19" s="106">
        <f>IF('2a Aggregate costs'!L$15="-","-",SUM('2a Aggregate costs'!L$15,'2a Aggregate costs'!L$16,'2a Aggregate costs'!L$17,'2a Aggregate costs'!L42)*'3a Demand'!$C$9+'2a Aggregate costs'!L$18)</f>
        <v>88.901992529903438</v>
      </c>
      <c r="L19" s="106">
        <f>IF('2a Aggregate costs'!M$15="-","-",SUM('2a Aggregate costs'!M$15,'2a Aggregate costs'!M$16,'2a Aggregate costs'!M$17,'2a Aggregate costs'!M42)*'3a Demand'!$C$9+'2a Aggregate costs'!M$18)</f>
        <v>89.21703490289589</v>
      </c>
      <c r="M19" s="106">
        <f>IF('2a Aggregate costs'!N$15="-","-",SUM('2a Aggregate costs'!N$15,'2a Aggregate costs'!N$16,'2a Aggregate costs'!N$17,'2a Aggregate costs'!N42)*'3a Demand'!$C$9+'2a Aggregate costs'!N$18)</f>
        <v>103.1814234863363</v>
      </c>
      <c r="N19" s="106">
        <f>IF('2a Aggregate costs'!O$15="-","-",SUM('2a Aggregate costs'!O$15,'2a Aggregate costs'!O$16,'2a Aggregate costs'!O$17,'2a Aggregate costs'!O42)*'3a Demand'!$C$9+'2a Aggregate costs'!O$18)</f>
        <v>103.2504146632336</v>
      </c>
      <c r="O19" s="84"/>
      <c r="P19" s="106">
        <f>IF('2a Aggregate costs'!Q$15="-","-",SUM('2a Aggregate costs'!Q$15,'2a Aggregate costs'!Q$16,'2a Aggregate costs'!Q$17,'2a Aggregate costs'!Q42)*'3a Demand'!$C$9+'2a Aggregate costs'!Q$18)</f>
        <v>103.2504146632336</v>
      </c>
      <c r="Q19" s="106">
        <f>IF('2a Aggregate costs'!R$15="-","-",SUM('2a Aggregate costs'!R$15,'2a Aggregate costs'!R$16,'2a Aggregate costs'!R$17,'2a Aggregate costs'!R42)*'3a Demand'!$C$9+'2a Aggregate costs'!R$18)</f>
        <v>110.38159085908389</v>
      </c>
      <c r="R19" s="106">
        <f>IF('2a Aggregate costs'!S$15="-","-",SUM('2a Aggregate costs'!S$15,'2a Aggregate costs'!S$16,'2a Aggregate costs'!S$17,'2a Aggregate costs'!S42)*'3a Demand'!$C$9+'2a Aggregate costs'!S$18)</f>
        <v>111.69228468957603</v>
      </c>
      <c r="S19" s="106">
        <f>IF('2a Aggregate costs'!T$15="-","-",SUM('2a Aggregate costs'!T$15,'2a Aggregate costs'!T$16,'2a Aggregate costs'!T$17,'2a Aggregate costs'!T42)*'3a Demand'!$C$9+'2a Aggregate costs'!T$18)</f>
        <v>114.89110859099678</v>
      </c>
      <c r="T19" s="106">
        <f>IF('2a Aggregate costs'!U$15="-","-",SUM('2a Aggregate costs'!U$15,'2a Aggregate costs'!U$16,'2a Aggregate costs'!U$17,'2a Aggregate costs'!U42)*'3a Demand'!$C$9+'2a Aggregate costs'!U$18)</f>
        <v>114.40723325319138</v>
      </c>
      <c r="U19" s="106">
        <f>IF('2a Aggregate costs'!V$15="-","-",SUM('2a Aggregate costs'!V$15,'2a Aggregate costs'!V$16,'2a Aggregate costs'!V$17,'2a Aggregate costs'!V42)*'3a Demand'!$C$9+'2a Aggregate costs'!V$18)</f>
        <v>121.04034142400069</v>
      </c>
      <c r="V19" s="106">
        <f>IF('2a Aggregate costs'!W$15="-","-",SUM('2a Aggregate costs'!W$15,'2a Aggregate costs'!W$16,'2a Aggregate costs'!W$17,'2a Aggregate costs'!W42)*'3a Demand'!$C$9+'2a Aggregate costs'!W$18)</f>
        <v>120.44939213964373</v>
      </c>
      <c r="W19" s="106">
        <f>IF('2a Aggregate costs'!X$15="-","-",SUM('2a Aggregate costs'!X$15,'2a Aggregate costs'!X$16,'2a Aggregate costs'!X$17,'2a Aggregate costs'!X42)*'3a Demand'!$C$9+'2a Aggregate costs'!X$18)</f>
        <v>126.56135408710406</v>
      </c>
      <c r="X19" s="84"/>
      <c r="Y19" s="106">
        <f>IF('2a Aggregate costs'!Z$15="-","-",SUM('2a Aggregate costs'!Z$15,'2a Aggregate costs'!Z$16,'2a Aggregate costs'!Z$17,'2a Aggregate costs'!Z42)*'3a Demand'!$C$9+'2a Aggregate costs'!Z$18)</f>
        <v>125.48742132045453</v>
      </c>
      <c r="Z19" s="106">
        <f>IF('2a Aggregate costs'!AA$15="-","-",SUM('2a Aggregate costs'!AA$15,'2a Aggregate costs'!AA$16,'2a Aggregate costs'!AA$17,'2a Aggregate costs'!AA42)*'3a Demand'!$C$9+'2a Aggregate costs'!AA$18)</f>
        <v>139.70823031516235</v>
      </c>
      <c r="AA19" s="106" t="str">
        <f>IF('2a Aggregate costs'!AB$15="-","-",SUM('2a Aggregate costs'!AB$15,'2a Aggregate costs'!AB$16,'2a Aggregate costs'!AB$17,'2a Aggregate costs'!AB42)*'3a Demand'!$C$9+'2a Aggregate costs'!AB$18)</f>
        <v>-</v>
      </c>
      <c r="AB19" s="106" t="str">
        <f>IF('2a Aggregate costs'!AC$15="-","-",SUM('2a Aggregate costs'!AC$15,'2a Aggregate costs'!AC$16,'2a Aggregate costs'!AC$17,'2a Aggregate costs'!AC42)*'3a Demand'!$C$9+'2a Aggregate costs'!AC$18)</f>
        <v>-</v>
      </c>
      <c r="AC19" s="106" t="str">
        <f>IF('2a Aggregate costs'!AD$15="-","-",SUM('2a Aggregate costs'!AD$15,'2a Aggregate costs'!AD$16,'2a Aggregate costs'!AD$17,'2a Aggregate costs'!AD42)*'3a Demand'!$C$9+'2a Aggregate costs'!AD$18)</f>
        <v>-</v>
      </c>
      <c r="AD19" s="106" t="str">
        <f>IF('2a Aggregate costs'!AE$15="-","-",SUM('2a Aggregate costs'!AE$15,'2a Aggregate costs'!AE$16,'2a Aggregate costs'!AE$17,'2a Aggregate costs'!AE42)*'3a Demand'!$C$9+'2a Aggregate costs'!AE$18)</f>
        <v>-</v>
      </c>
      <c r="AE19" s="106" t="str">
        <f>IF('2a Aggregate costs'!AF$15="-","-",SUM('2a Aggregate costs'!AF$15,'2a Aggregate costs'!AF$16,'2a Aggregate costs'!AF$17,'2a Aggregate costs'!AF42)*'3a Demand'!$C$9+'2a Aggregate costs'!AF$18)</f>
        <v>-</v>
      </c>
      <c r="AF19" s="106" t="str">
        <f>IF('2a Aggregate costs'!AG$15="-","-",SUM('2a Aggregate costs'!AG$15,'2a Aggregate costs'!AG$16,'2a Aggregate costs'!AG$17,'2a Aggregate costs'!AG42)*'3a Demand'!$C$9+'2a Aggregate costs'!AG$18)</f>
        <v>-</v>
      </c>
      <c r="AG19" s="106" t="str">
        <f>IF('2a Aggregate costs'!AH$15="-","-",SUM('2a Aggregate costs'!AH$15,'2a Aggregate costs'!AH$16,'2a Aggregate costs'!AH$17,'2a Aggregate costs'!AH42)*'3a Demand'!$C$9+'2a Aggregate costs'!AH$18)</f>
        <v>-</v>
      </c>
      <c r="AH19" s="106" t="str">
        <f>IF('2a Aggregate costs'!AI$15="-","-",SUM('2a Aggregate costs'!AI$15,'2a Aggregate costs'!AI$16,'2a Aggregate costs'!AI$17,'2a Aggregate costs'!AI42)*'3a Demand'!$C$9+'2a Aggregate costs'!AI$18)</f>
        <v>-</v>
      </c>
      <c r="AI19" s="106" t="str">
        <f>IF('2a Aggregate costs'!AJ$15="-","-",SUM('2a Aggregate costs'!AJ$15,'2a Aggregate costs'!AJ$16,'2a Aggregate costs'!AJ$17,'2a Aggregate costs'!AJ42)*'3a Demand'!$C$9+'2a Aggregate costs'!AJ$18)</f>
        <v>-</v>
      </c>
      <c r="AJ19" s="106" t="str">
        <f>IF('2a Aggregate costs'!AK$15="-","-",SUM('2a Aggregate costs'!AK$15,'2a Aggregate costs'!AK$16,'2a Aggregate costs'!AK$17,'2a Aggregate costs'!AK42)*'3a Demand'!$C$9+'2a Aggregate costs'!AK$18)</f>
        <v>-</v>
      </c>
      <c r="AK19" s="106" t="str">
        <f>IF('2a Aggregate costs'!AL$15="-","-",SUM('2a Aggregate costs'!AL$15,'2a Aggregate costs'!AL$16,'2a Aggregate costs'!AL$17,'2a Aggregate costs'!AL42)*'3a Demand'!$C$9+'2a Aggregate costs'!AL$18)</f>
        <v>-</v>
      </c>
      <c r="AL19" s="106" t="str">
        <f>IF('2a Aggregate costs'!AM$15="-","-",SUM('2a Aggregate costs'!AM$15,'2a Aggregate costs'!AM$16,'2a Aggregate costs'!AM$17,'2a Aggregate costs'!AM42)*'3a Demand'!$C$9+'2a Aggregate costs'!AM$18)</f>
        <v>-</v>
      </c>
      <c r="AM19" s="106" t="str">
        <f>IF('2a Aggregate costs'!AN$15="-","-",SUM('2a Aggregate costs'!AN$15,'2a Aggregate costs'!AN$16,'2a Aggregate costs'!AN$17,'2a Aggregate costs'!AN42)*'3a Demand'!$C$9+'2a Aggregate costs'!AN$18)</f>
        <v>-</v>
      </c>
      <c r="AN19" s="106" t="str">
        <f>IF('2a Aggregate costs'!AO$15="-","-",SUM('2a Aggregate costs'!AO$15,'2a Aggregate costs'!AO$16,'2a Aggregate costs'!AO$17,'2a Aggregate costs'!AO42)*'3a Demand'!$C$9+'2a Aggregate costs'!AO$18)</f>
        <v>-</v>
      </c>
      <c r="AO19" s="106" t="str">
        <f>IF('2a Aggregate costs'!AP$15="-","-",SUM('2a Aggregate costs'!AP$15,'2a Aggregate costs'!AP$16,'2a Aggregate costs'!AP$17,'2a Aggregate costs'!AP42)*'3a Demand'!$C$9+'2a Aggregate costs'!AP$18)</f>
        <v>-</v>
      </c>
      <c r="AP19" s="106" t="str">
        <f>IF('2a Aggregate costs'!AQ$15="-","-",SUM('2a Aggregate costs'!AQ$15,'2a Aggregate costs'!AQ$16,'2a Aggregate costs'!AQ$17,'2a Aggregate costs'!AQ42)*'3a Demand'!$C$9+'2a Aggregate costs'!AQ$18)</f>
        <v>-</v>
      </c>
      <c r="AQ19" s="106" t="str">
        <f>IF('2a Aggregate costs'!AR$15="-","-",SUM('2a Aggregate costs'!AR$15,'2a Aggregate costs'!AR$16,'2a Aggregate costs'!AR$17,'2a Aggregate costs'!AR42)*'3a Demand'!$C$9+'2a Aggregate costs'!AR$18)</f>
        <v>-</v>
      </c>
      <c r="AR19" s="106" t="str">
        <f>IF('2a Aggregate costs'!AS$15="-","-",SUM('2a Aggregate costs'!AS$15,'2a Aggregate costs'!AS$16,'2a Aggregate costs'!AS$17,'2a Aggregate costs'!AS42)*'3a Demand'!$C$9+'2a Aggregate costs'!AS$18)</f>
        <v>-</v>
      </c>
      <c r="AS19" s="106" t="str">
        <f>IF('2a Aggregate costs'!AT$15="-","-",SUM('2a Aggregate costs'!AT$15,'2a Aggregate costs'!AT$16,'2a Aggregate costs'!AT$17,'2a Aggregate costs'!AT42)*'3a Demand'!$C$9+'2a Aggregate costs'!AT$18)</f>
        <v>-</v>
      </c>
      <c r="AT19" s="106" t="str">
        <f>IF('2a Aggregate costs'!AU$15="-","-",SUM('2a Aggregate costs'!AU$15,'2a Aggregate costs'!AU$16,'2a Aggregate costs'!AU$17,'2a Aggregate costs'!AU42)*'3a Demand'!$C$9+'2a Aggregate costs'!AU$18)</f>
        <v>-</v>
      </c>
      <c r="AU19" s="106" t="str">
        <f>IF('2a Aggregate costs'!AV$15="-","-",SUM('2a Aggregate costs'!AV$15,'2a Aggregate costs'!AV$16,'2a Aggregate costs'!AV$17,'2a Aggregate costs'!AV42)*'3a Demand'!$C$9+'2a Aggregate costs'!AV$18)</f>
        <v>-</v>
      </c>
      <c r="AV19" s="106" t="str">
        <f>IF('2a Aggregate costs'!AW$15="-","-",SUM('2a Aggregate costs'!AW$15,'2a Aggregate costs'!AW$16,'2a Aggregate costs'!AW$17,'2a Aggregate costs'!AW42)*'3a Demand'!$C$9+'2a Aggregate costs'!AW$18)</f>
        <v>-</v>
      </c>
      <c r="AW19" s="106" t="str">
        <f>IF('2a Aggregate costs'!AX$15="-","-",SUM('2a Aggregate costs'!AX$15,'2a Aggregate costs'!AX$16,'2a Aggregate costs'!AX$17,'2a Aggregate costs'!AX42)*'3a Demand'!$C$9+'2a Aggregate costs'!AX$18)</f>
        <v>-</v>
      </c>
      <c r="AX19" s="106" t="str">
        <f>IF('2a Aggregate costs'!AY$15="-","-",SUM('2a Aggregate costs'!AY$15,'2a Aggregate costs'!AY$16,'2a Aggregate costs'!AY$17,'2a Aggregate costs'!AY42)*'3a Demand'!$C$9+'2a Aggregate costs'!AY$18)</f>
        <v>-</v>
      </c>
      <c r="AY19" s="106" t="str">
        <f>IF('2a Aggregate costs'!AZ$15="-","-",SUM('2a Aggregate costs'!AZ$15,'2a Aggregate costs'!AZ$16,'2a Aggregate costs'!AZ$17,'2a Aggregate costs'!AZ42)*'3a Demand'!$C$9+'2a Aggregate costs'!AZ$18)</f>
        <v>-</v>
      </c>
      <c r="AZ19" s="106" t="str">
        <f>IF('2a Aggregate costs'!BA$15="-","-",SUM('2a Aggregate costs'!BA$15,'2a Aggregate costs'!BA$16,'2a Aggregate costs'!BA$17,'2a Aggregate costs'!BA42)*'3a Demand'!$C$9+'2a Aggregate costs'!BA$18)</f>
        <v>-</v>
      </c>
      <c r="BA19" s="106" t="str">
        <f>IF('2a Aggregate costs'!BB$15="-","-",SUM('2a Aggregate costs'!BB$15,'2a Aggregate costs'!BB$16,'2a Aggregate costs'!BB$17,'2a Aggregate costs'!BB42)*'3a Demand'!$C$9+'2a Aggregate costs'!BB$18)</f>
        <v>-</v>
      </c>
      <c r="BB19" s="106" t="str">
        <f>IF('2a Aggregate costs'!BC$15="-","-",SUM('2a Aggregate costs'!BC$15,'2a Aggregate costs'!BC$16,'2a Aggregate costs'!BC$17,'2a Aggregate costs'!BC42)*'3a Demand'!$C$9+'2a Aggregate costs'!BC$18)</f>
        <v>-</v>
      </c>
      <c r="BC19" s="106" t="str">
        <f>IF('2a Aggregate costs'!BD$15="-","-",SUM('2a Aggregate costs'!BD$15,'2a Aggregate costs'!BD$16,'2a Aggregate costs'!BD$17,'2a Aggregate costs'!BD42)*'3a Demand'!$C$9+'2a Aggregate costs'!BD$18)</f>
        <v>-</v>
      </c>
    </row>
    <row r="20" spans="1:55" ht="12.75" customHeight="1">
      <c r="A20" s="14"/>
      <c r="B20" s="311"/>
      <c r="C20" s="108" t="s">
        <v>232</v>
      </c>
      <c r="D20" s="313"/>
      <c r="E20" s="314"/>
      <c r="F20" s="84"/>
      <c r="G20" s="106">
        <f>IF('2a Aggregate costs'!H$15="-","-",SUM('2a Aggregate costs'!H$15,'2a Aggregate costs'!H$16,'2a Aggregate costs'!H$17,'2a Aggregate costs'!H43)*'3a Demand'!$C$9+'2a Aggregate costs'!H$18)</f>
        <v>68.556725848640852</v>
      </c>
      <c r="H20" s="106">
        <f>IF('2a Aggregate costs'!I$15="-","-",SUM('2a Aggregate costs'!I$15,'2a Aggregate costs'!I$16,'2a Aggregate costs'!I$17,'2a Aggregate costs'!I43)*'3a Demand'!$C$9+'2a Aggregate costs'!I$18)</f>
        <v>68.536623446233506</v>
      </c>
      <c r="I20" s="106">
        <f>IF('2a Aggregate costs'!J$15="-","-",SUM('2a Aggregate costs'!J$15,'2a Aggregate costs'!J$16,'2a Aggregate costs'!J$17,'2a Aggregate costs'!J43)*'3a Demand'!$C$9+'2a Aggregate costs'!J$18)</f>
        <v>83.605679934762563</v>
      </c>
      <c r="J20" s="106">
        <f>IF('2a Aggregate costs'!K$15="-","-",SUM('2a Aggregate costs'!K$15,'2a Aggregate costs'!K$16,'2a Aggregate costs'!K$17,'2a Aggregate costs'!K43)*'3a Demand'!$C$9+'2a Aggregate costs'!K$18)</f>
        <v>83.528445635540479</v>
      </c>
      <c r="K20" s="106">
        <f>IF('2a Aggregate costs'!L$15="-","-",SUM('2a Aggregate costs'!L$15,'2a Aggregate costs'!L$16,'2a Aggregate costs'!L$17,'2a Aggregate costs'!L43)*'3a Demand'!$C$9+'2a Aggregate costs'!L$18)</f>
        <v>88.908320003152454</v>
      </c>
      <c r="L20" s="106">
        <f>IF('2a Aggregate costs'!M$15="-","-",SUM('2a Aggregate costs'!M$15,'2a Aggregate costs'!M$16,'2a Aggregate costs'!M$17,'2a Aggregate costs'!M43)*'3a Demand'!$C$9+'2a Aggregate costs'!M$18)</f>
        <v>89.223247001911744</v>
      </c>
      <c r="M20" s="106">
        <f>IF('2a Aggregate costs'!N$15="-","-",SUM('2a Aggregate costs'!N$15,'2a Aggregate costs'!N$16,'2a Aggregate costs'!N$17,'2a Aggregate costs'!N43)*'3a Demand'!$C$9+'2a Aggregate costs'!N$18)</f>
        <v>103.18595324217736</v>
      </c>
      <c r="N20" s="106">
        <f>IF('2a Aggregate costs'!O$15="-","-",SUM('2a Aggregate costs'!O$15,'2a Aggregate costs'!O$16,'2a Aggregate costs'!O$17,'2a Aggregate costs'!O43)*'3a Demand'!$C$9+'2a Aggregate costs'!O$18)</f>
        <v>103.25504402215726</v>
      </c>
      <c r="O20" s="84"/>
      <c r="P20" s="106">
        <f>IF('2a Aggregate costs'!Q$15="-","-",SUM('2a Aggregate costs'!Q$15,'2a Aggregate costs'!Q$16,'2a Aggregate costs'!Q$17,'2a Aggregate costs'!Q43)*'3a Demand'!$C$9+'2a Aggregate costs'!Q$18)</f>
        <v>103.25504402215726</v>
      </c>
      <c r="Q20" s="106">
        <f>IF('2a Aggregate costs'!R$15="-","-",SUM('2a Aggregate costs'!R$15,'2a Aggregate costs'!R$16,'2a Aggregate costs'!R$17,'2a Aggregate costs'!R43)*'3a Demand'!$C$9+'2a Aggregate costs'!R$18)</f>
        <v>110.38189529315571</v>
      </c>
      <c r="R20" s="106">
        <f>IF('2a Aggregate costs'!S$15="-","-",SUM('2a Aggregate costs'!S$15,'2a Aggregate costs'!S$16,'2a Aggregate costs'!S$17,'2a Aggregate costs'!S43)*'3a Demand'!$C$9+'2a Aggregate costs'!S$18)</f>
        <v>111.69260010496798</v>
      </c>
      <c r="S20" s="106">
        <f>IF('2a Aggregate costs'!T$15="-","-",SUM('2a Aggregate costs'!T$15,'2a Aggregate costs'!T$16,'2a Aggregate costs'!T$17,'2a Aggregate costs'!T43)*'3a Demand'!$C$9+'2a Aggregate costs'!T$18)</f>
        <v>114.88427922557452</v>
      </c>
      <c r="T20" s="106">
        <f>IF('2a Aggregate costs'!U$15="-","-",SUM('2a Aggregate costs'!U$15,'2a Aggregate costs'!U$16,'2a Aggregate costs'!U$17,'2a Aggregate costs'!U43)*'3a Demand'!$C$9+'2a Aggregate costs'!U$18)</f>
        <v>114.39954261523624</v>
      </c>
      <c r="U20" s="106">
        <f>IF('2a Aggregate costs'!V$15="-","-",SUM('2a Aggregate costs'!V$15,'2a Aggregate costs'!V$16,'2a Aggregate costs'!V$17,'2a Aggregate costs'!V43)*'3a Demand'!$C$9+'2a Aggregate costs'!V$18)</f>
        <v>121.02891942338647</v>
      </c>
      <c r="V20" s="106">
        <f>IF('2a Aggregate costs'!W$15="-","-",SUM('2a Aggregate costs'!W$15,'2a Aggregate costs'!W$16,'2a Aggregate costs'!W$17,'2a Aggregate costs'!W43)*'3a Demand'!$C$9+'2a Aggregate costs'!W$18)</f>
        <v>120.43876818656001</v>
      </c>
      <c r="W20" s="106">
        <f>IF('2a Aggregate costs'!X$15="-","-",SUM('2a Aggregate costs'!X$15,'2a Aggregate costs'!X$16,'2a Aggregate costs'!X$17,'2a Aggregate costs'!X43)*'3a Demand'!$C$9+'2a Aggregate costs'!X$18)</f>
        <v>126.54810698331491</v>
      </c>
      <c r="X20" s="84"/>
      <c r="Y20" s="106">
        <f>IF('2a Aggregate costs'!Z$15="-","-",SUM('2a Aggregate costs'!Z$15,'2a Aggregate costs'!Z$16,'2a Aggregate costs'!Z$17,'2a Aggregate costs'!Z43)*'3a Demand'!$C$9+'2a Aggregate costs'!Z$18)</f>
        <v>125.47467603569308</v>
      </c>
      <c r="Z20" s="106">
        <f>IF('2a Aggregate costs'!AA$15="-","-",SUM('2a Aggregate costs'!AA$15,'2a Aggregate costs'!AA$16,'2a Aggregate costs'!AA$17,'2a Aggregate costs'!AA43)*'3a Demand'!$C$9+'2a Aggregate costs'!AA$18)</f>
        <v>139.70107990471317</v>
      </c>
      <c r="AA20" s="106" t="str">
        <f>IF('2a Aggregate costs'!AB$15="-","-",SUM('2a Aggregate costs'!AB$15,'2a Aggregate costs'!AB$16,'2a Aggregate costs'!AB$17,'2a Aggregate costs'!AB43)*'3a Demand'!$C$9+'2a Aggregate costs'!AB$18)</f>
        <v>-</v>
      </c>
      <c r="AB20" s="106" t="str">
        <f>IF('2a Aggregate costs'!AC$15="-","-",SUM('2a Aggregate costs'!AC$15,'2a Aggregate costs'!AC$16,'2a Aggregate costs'!AC$17,'2a Aggregate costs'!AC43)*'3a Demand'!$C$9+'2a Aggregate costs'!AC$18)</f>
        <v>-</v>
      </c>
      <c r="AC20" s="106" t="str">
        <f>IF('2a Aggregate costs'!AD$15="-","-",SUM('2a Aggregate costs'!AD$15,'2a Aggregate costs'!AD$16,'2a Aggregate costs'!AD$17,'2a Aggregate costs'!AD43)*'3a Demand'!$C$9+'2a Aggregate costs'!AD$18)</f>
        <v>-</v>
      </c>
      <c r="AD20" s="106" t="str">
        <f>IF('2a Aggregate costs'!AE$15="-","-",SUM('2a Aggregate costs'!AE$15,'2a Aggregate costs'!AE$16,'2a Aggregate costs'!AE$17,'2a Aggregate costs'!AE43)*'3a Demand'!$C$9+'2a Aggregate costs'!AE$18)</f>
        <v>-</v>
      </c>
      <c r="AE20" s="106" t="str">
        <f>IF('2a Aggregate costs'!AF$15="-","-",SUM('2a Aggregate costs'!AF$15,'2a Aggregate costs'!AF$16,'2a Aggregate costs'!AF$17,'2a Aggregate costs'!AF43)*'3a Demand'!$C$9+'2a Aggregate costs'!AF$18)</f>
        <v>-</v>
      </c>
      <c r="AF20" s="106" t="str">
        <f>IF('2a Aggregate costs'!AG$15="-","-",SUM('2a Aggregate costs'!AG$15,'2a Aggregate costs'!AG$16,'2a Aggregate costs'!AG$17,'2a Aggregate costs'!AG43)*'3a Demand'!$C$9+'2a Aggregate costs'!AG$18)</f>
        <v>-</v>
      </c>
      <c r="AG20" s="106" t="str">
        <f>IF('2a Aggregate costs'!AH$15="-","-",SUM('2a Aggregate costs'!AH$15,'2a Aggregate costs'!AH$16,'2a Aggregate costs'!AH$17,'2a Aggregate costs'!AH43)*'3a Demand'!$C$9+'2a Aggregate costs'!AH$18)</f>
        <v>-</v>
      </c>
      <c r="AH20" s="106" t="str">
        <f>IF('2a Aggregate costs'!AI$15="-","-",SUM('2a Aggregate costs'!AI$15,'2a Aggregate costs'!AI$16,'2a Aggregate costs'!AI$17,'2a Aggregate costs'!AI43)*'3a Demand'!$C$9+'2a Aggregate costs'!AI$18)</f>
        <v>-</v>
      </c>
      <c r="AI20" s="106" t="str">
        <f>IF('2a Aggregate costs'!AJ$15="-","-",SUM('2a Aggregate costs'!AJ$15,'2a Aggregate costs'!AJ$16,'2a Aggregate costs'!AJ$17,'2a Aggregate costs'!AJ43)*'3a Demand'!$C$9+'2a Aggregate costs'!AJ$18)</f>
        <v>-</v>
      </c>
      <c r="AJ20" s="106" t="str">
        <f>IF('2a Aggregate costs'!AK$15="-","-",SUM('2a Aggregate costs'!AK$15,'2a Aggregate costs'!AK$16,'2a Aggregate costs'!AK$17,'2a Aggregate costs'!AK43)*'3a Demand'!$C$9+'2a Aggregate costs'!AK$18)</f>
        <v>-</v>
      </c>
      <c r="AK20" s="106" t="str">
        <f>IF('2a Aggregate costs'!AL$15="-","-",SUM('2a Aggregate costs'!AL$15,'2a Aggregate costs'!AL$16,'2a Aggregate costs'!AL$17,'2a Aggregate costs'!AL43)*'3a Demand'!$C$9+'2a Aggregate costs'!AL$18)</f>
        <v>-</v>
      </c>
      <c r="AL20" s="106" t="str">
        <f>IF('2a Aggregate costs'!AM$15="-","-",SUM('2a Aggregate costs'!AM$15,'2a Aggregate costs'!AM$16,'2a Aggregate costs'!AM$17,'2a Aggregate costs'!AM43)*'3a Demand'!$C$9+'2a Aggregate costs'!AM$18)</f>
        <v>-</v>
      </c>
      <c r="AM20" s="106" t="str">
        <f>IF('2a Aggregate costs'!AN$15="-","-",SUM('2a Aggregate costs'!AN$15,'2a Aggregate costs'!AN$16,'2a Aggregate costs'!AN$17,'2a Aggregate costs'!AN43)*'3a Demand'!$C$9+'2a Aggregate costs'!AN$18)</f>
        <v>-</v>
      </c>
      <c r="AN20" s="106" t="str">
        <f>IF('2a Aggregate costs'!AO$15="-","-",SUM('2a Aggregate costs'!AO$15,'2a Aggregate costs'!AO$16,'2a Aggregate costs'!AO$17,'2a Aggregate costs'!AO43)*'3a Demand'!$C$9+'2a Aggregate costs'!AO$18)</f>
        <v>-</v>
      </c>
      <c r="AO20" s="106" t="str">
        <f>IF('2a Aggregate costs'!AP$15="-","-",SUM('2a Aggregate costs'!AP$15,'2a Aggregate costs'!AP$16,'2a Aggregate costs'!AP$17,'2a Aggregate costs'!AP43)*'3a Demand'!$C$9+'2a Aggregate costs'!AP$18)</f>
        <v>-</v>
      </c>
      <c r="AP20" s="106" t="str">
        <f>IF('2a Aggregate costs'!AQ$15="-","-",SUM('2a Aggregate costs'!AQ$15,'2a Aggregate costs'!AQ$16,'2a Aggregate costs'!AQ$17,'2a Aggregate costs'!AQ43)*'3a Demand'!$C$9+'2a Aggregate costs'!AQ$18)</f>
        <v>-</v>
      </c>
      <c r="AQ20" s="106" t="str">
        <f>IF('2a Aggregate costs'!AR$15="-","-",SUM('2a Aggregate costs'!AR$15,'2a Aggregate costs'!AR$16,'2a Aggregate costs'!AR$17,'2a Aggregate costs'!AR43)*'3a Demand'!$C$9+'2a Aggregate costs'!AR$18)</f>
        <v>-</v>
      </c>
      <c r="AR20" s="106" t="str">
        <f>IF('2a Aggregate costs'!AS$15="-","-",SUM('2a Aggregate costs'!AS$15,'2a Aggregate costs'!AS$16,'2a Aggregate costs'!AS$17,'2a Aggregate costs'!AS43)*'3a Demand'!$C$9+'2a Aggregate costs'!AS$18)</f>
        <v>-</v>
      </c>
      <c r="AS20" s="106" t="str">
        <f>IF('2a Aggregate costs'!AT$15="-","-",SUM('2a Aggregate costs'!AT$15,'2a Aggregate costs'!AT$16,'2a Aggregate costs'!AT$17,'2a Aggregate costs'!AT43)*'3a Demand'!$C$9+'2a Aggregate costs'!AT$18)</f>
        <v>-</v>
      </c>
      <c r="AT20" s="106" t="str">
        <f>IF('2a Aggregate costs'!AU$15="-","-",SUM('2a Aggregate costs'!AU$15,'2a Aggregate costs'!AU$16,'2a Aggregate costs'!AU$17,'2a Aggregate costs'!AU43)*'3a Demand'!$C$9+'2a Aggregate costs'!AU$18)</f>
        <v>-</v>
      </c>
      <c r="AU20" s="106" t="str">
        <f>IF('2a Aggregate costs'!AV$15="-","-",SUM('2a Aggregate costs'!AV$15,'2a Aggregate costs'!AV$16,'2a Aggregate costs'!AV$17,'2a Aggregate costs'!AV43)*'3a Demand'!$C$9+'2a Aggregate costs'!AV$18)</f>
        <v>-</v>
      </c>
      <c r="AV20" s="106" t="str">
        <f>IF('2a Aggregate costs'!AW$15="-","-",SUM('2a Aggregate costs'!AW$15,'2a Aggregate costs'!AW$16,'2a Aggregate costs'!AW$17,'2a Aggregate costs'!AW43)*'3a Demand'!$C$9+'2a Aggregate costs'!AW$18)</f>
        <v>-</v>
      </c>
      <c r="AW20" s="106" t="str">
        <f>IF('2a Aggregate costs'!AX$15="-","-",SUM('2a Aggregate costs'!AX$15,'2a Aggregate costs'!AX$16,'2a Aggregate costs'!AX$17,'2a Aggregate costs'!AX43)*'3a Demand'!$C$9+'2a Aggregate costs'!AX$18)</f>
        <v>-</v>
      </c>
      <c r="AX20" s="106" t="str">
        <f>IF('2a Aggregate costs'!AY$15="-","-",SUM('2a Aggregate costs'!AY$15,'2a Aggregate costs'!AY$16,'2a Aggregate costs'!AY$17,'2a Aggregate costs'!AY43)*'3a Demand'!$C$9+'2a Aggregate costs'!AY$18)</f>
        <v>-</v>
      </c>
      <c r="AY20" s="106" t="str">
        <f>IF('2a Aggregate costs'!AZ$15="-","-",SUM('2a Aggregate costs'!AZ$15,'2a Aggregate costs'!AZ$16,'2a Aggregate costs'!AZ$17,'2a Aggregate costs'!AZ43)*'3a Demand'!$C$9+'2a Aggregate costs'!AZ$18)</f>
        <v>-</v>
      </c>
      <c r="AZ20" s="106" t="str">
        <f>IF('2a Aggregate costs'!BA$15="-","-",SUM('2a Aggregate costs'!BA$15,'2a Aggregate costs'!BA$16,'2a Aggregate costs'!BA$17,'2a Aggregate costs'!BA43)*'3a Demand'!$C$9+'2a Aggregate costs'!BA$18)</f>
        <v>-</v>
      </c>
      <c r="BA20" s="106" t="str">
        <f>IF('2a Aggregate costs'!BB$15="-","-",SUM('2a Aggregate costs'!BB$15,'2a Aggregate costs'!BB$16,'2a Aggregate costs'!BB$17,'2a Aggregate costs'!BB43)*'3a Demand'!$C$9+'2a Aggregate costs'!BB$18)</f>
        <v>-</v>
      </c>
      <c r="BB20" s="106" t="str">
        <f>IF('2a Aggregate costs'!BC$15="-","-",SUM('2a Aggregate costs'!BC$15,'2a Aggregate costs'!BC$16,'2a Aggregate costs'!BC$17,'2a Aggregate costs'!BC43)*'3a Demand'!$C$9+'2a Aggregate costs'!BC$18)</f>
        <v>-</v>
      </c>
      <c r="BC20" s="106" t="str">
        <f>IF('2a Aggregate costs'!BD$15="-","-",SUM('2a Aggregate costs'!BD$15,'2a Aggregate costs'!BD$16,'2a Aggregate costs'!BD$17,'2a Aggregate costs'!BD43)*'3a Demand'!$C$9+'2a Aggregate costs'!BD$18)</f>
        <v>-</v>
      </c>
    </row>
    <row r="21" spans="1:55" ht="12.75" customHeight="1">
      <c r="A21" s="14"/>
      <c r="B21" s="311"/>
      <c r="C21" s="108" t="s">
        <v>233</v>
      </c>
      <c r="D21" s="313"/>
      <c r="E21" s="314"/>
      <c r="F21" s="84"/>
      <c r="G21" s="106">
        <f>IF('2a Aggregate costs'!H$15="-","-",SUM('2a Aggregate costs'!H$15,'2a Aggregate costs'!H$16,'2a Aggregate costs'!H$17,'2a Aggregate costs'!H44)*'3a Demand'!$C$9+'2a Aggregate costs'!H$18)</f>
        <v>68.560160005926562</v>
      </c>
      <c r="H21" s="106">
        <f>IF('2a Aggregate costs'!I$15="-","-",SUM('2a Aggregate costs'!I$15,'2a Aggregate costs'!I$16,'2a Aggregate costs'!I$17,'2a Aggregate costs'!I44)*'3a Demand'!$C$9+'2a Aggregate costs'!I$18)</f>
        <v>68.5400025320222</v>
      </c>
      <c r="I21" s="106">
        <f>IF('2a Aggregate costs'!J$15="-","-",SUM('2a Aggregate costs'!J$15,'2a Aggregate costs'!J$16,'2a Aggregate costs'!J$17,'2a Aggregate costs'!J44)*'3a Demand'!$C$9+'2a Aggregate costs'!J$18)</f>
        <v>83.609140118610185</v>
      </c>
      <c r="J21" s="106">
        <f>IF('2a Aggregate costs'!K$15="-","-",SUM('2a Aggregate costs'!K$15,'2a Aggregate costs'!K$16,'2a Aggregate costs'!K$17,'2a Aggregate costs'!K44)*'3a Demand'!$C$9+'2a Aggregate costs'!K$18)</f>
        <v>83.532055727240163</v>
      </c>
      <c r="K21" s="106">
        <f>IF('2a Aggregate costs'!L$15="-","-",SUM('2a Aggregate costs'!L$15,'2a Aggregate costs'!L$16,'2a Aggregate costs'!L$17,'2a Aggregate costs'!L44)*'3a Demand'!$C$9+'2a Aggregate costs'!L$18)</f>
        <v>88.911995076502734</v>
      </c>
      <c r="L21" s="106">
        <f>IF('2a Aggregate costs'!M$15="-","-",SUM('2a Aggregate costs'!M$15,'2a Aggregate costs'!M$16,'2a Aggregate costs'!M$17,'2a Aggregate costs'!M44)*'3a Demand'!$C$9+'2a Aggregate costs'!M$18)</f>
        <v>89.226855064505457</v>
      </c>
      <c r="M21" s="106">
        <f>IF('2a Aggregate costs'!N$15="-","-",SUM('2a Aggregate costs'!N$15,'2a Aggregate costs'!N$16,'2a Aggregate costs'!N$17,'2a Aggregate costs'!N44)*'3a Demand'!$C$9+'2a Aggregate costs'!N$18)</f>
        <v>103.19700321494943</v>
      </c>
      <c r="N21" s="106">
        <f>IF('2a Aggregate costs'!O$15="-","-",SUM('2a Aggregate costs'!O$15,'2a Aggregate costs'!O$16,'2a Aggregate costs'!O$17,'2a Aggregate costs'!O44)*'3a Demand'!$C$9+'2a Aggregate costs'!O$18)</f>
        <v>103.26633696858828</v>
      </c>
      <c r="O21" s="84"/>
      <c r="P21" s="106">
        <f>IF('2a Aggregate costs'!Q$15="-","-",SUM('2a Aggregate costs'!Q$15,'2a Aggregate costs'!Q$16,'2a Aggregate costs'!Q$17,'2a Aggregate costs'!Q44)*'3a Demand'!$C$9+'2a Aggregate costs'!Q$18)</f>
        <v>103.26633696858828</v>
      </c>
      <c r="Q21" s="106">
        <f>IF('2a Aggregate costs'!R$15="-","-",SUM('2a Aggregate costs'!R$15,'2a Aggregate costs'!R$16,'2a Aggregate costs'!R$17,'2a Aggregate costs'!R44)*'3a Demand'!$C$9+'2a Aggregate costs'!R$18)</f>
        <v>110.39805303597517</v>
      </c>
      <c r="R21" s="106">
        <f>IF('2a Aggregate costs'!S$15="-","-",SUM('2a Aggregate costs'!S$15,'2a Aggregate costs'!S$16,'2a Aggregate costs'!S$17,'2a Aggregate costs'!S44)*'3a Demand'!$C$9+'2a Aggregate costs'!S$18)</f>
        <v>111.709341177252</v>
      </c>
      <c r="S21" s="106">
        <f>IF('2a Aggregate costs'!T$15="-","-",SUM('2a Aggregate costs'!T$15,'2a Aggregate costs'!T$16,'2a Aggregate costs'!T$17,'2a Aggregate costs'!T44)*'3a Demand'!$C$9+'2a Aggregate costs'!T$18)</f>
        <v>114.90278601608806</v>
      </c>
      <c r="T21" s="106">
        <f>IF('2a Aggregate costs'!U$15="-","-",SUM('2a Aggregate costs'!U$15,'2a Aggregate costs'!U$16,'2a Aggregate costs'!U$17,'2a Aggregate costs'!U44)*'3a Demand'!$C$9+'2a Aggregate costs'!U$18)</f>
        <v>114.42039745696937</v>
      </c>
      <c r="U21" s="106">
        <f>IF('2a Aggregate costs'!V$15="-","-",SUM('2a Aggregate costs'!V$15,'2a Aggregate costs'!V$16,'2a Aggregate costs'!V$17,'2a Aggregate costs'!V44)*'3a Demand'!$C$9+'2a Aggregate costs'!V$18)</f>
        <v>121.04798172649346</v>
      </c>
      <c r="V21" s="106">
        <f>IF('2a Aggregate costs'!W$15="-","-",SUM('2a Aggregate costs'!W$15,'2a Aggregate costs'!W$16,'2a Aggregate costs'!W$17,'2a Aggregate costs'!W44)*'3a Demand'!$C$9+'2a Aggregate costs'!W$18)</f>
        <v>120.45651370700574</v>
      </c>
      <c r="W21" s="106">
        <f>IF('2a Aggregate costs'!X$15="-","-",SUM('2a Aggregate costs'!X$15,'2a Aggregate costs'!X$16,'2a Aggregate costs'!X$17,'2a Aggregate costs'!X44)*'3a Demand'!$C$9+'2a Aggregate costs'!X$18)</f>
        <v>126.56471480313334</v>
      </c>
      <c r="X21" s="84"/>
      <c r="Y21" s="106">
        <f>IF('2a Aggregate costs'!Z$15="-","-",SUM('2a Aggregate costs'!Z$15,'2a Aggregate costs'!Z$16,'2a Aggregate costs'!Z$17,'2a Aggregate costs'!Z44)*'3a Demand'!$C$9+'2a Aggregate costs'!Z$18)</f>
        <v>125.48824111996691</v>
      </c>
      <c r="Z21" s="106">
        <f>IF('2a Aggregate costs'!AA$15="-","-",SUM('2a Aggregate costs'!AA$15,'2a Aggregate costs'!AA$16,'2a Aggregate costs'!AA$17,'2a Aggregate costs'!AA44)*'3a Demand'!$C$9+'2a Aggregate costs'!AA$18)</f>
        <v>139.69964210852015</v>
      </c>
      <c r="AA21" s="106" t="str">
        <f>IF('2a Aggregate costs'!AB$15="-","-",SUM('2a Aggregate costs'!AB$15,'2a Aggregate costs'!AB$16,'2a Aggregate costs'!AB$17,'2a Aggregate costs'!AB44)*'3a Demand'!$C$9+'2a Aggregate costs'!AB$18)</f>
        <v>-</v>
      </c>
      <c r="AB21" s="106" t="str">
        <f>IF('2a Aggregate costs'!AC$15="-","-",SUM('2a Aggregate costs'!AC$15,'2a Aggregate costs'!AC$16,'2a Aggregate costs'!AC$17,'2a Aggregate costs'!AC44)*'3a Demand'!$C$9+'2a Aggregate costs'!AC$18)</f>
        <v>-</v>
      </c>
      <c r="AC21" s="106" t="str">
        <f>IF('2a Aggregate costs'!AD$15="-","-",SUM('2a Aggregate costs'!AD$15,'2a Aggregate costs'!AD$16,'2a Aggregate costs'!AD$17,'2a Aggregate costs'!AD44)*'3a Demand'!$C$9+'2a Aggregate costs'!AD$18)</f>
        <v>-</v>
      </c>
      <c r="AD21" s="106" t="str">
        <f>IF('2a Aggregate costs'!AE$15="-","-",SUM('2a Aggregate costs'!AE$15,'2a Aggregate costs'!AE$16,'2a Aggregate costs'!AE$17,'2a Aggregate costs'!AE44)*'3a Demand'!$C$9+'2a Aggregate costs'!AE$18)</f>
        <v>-</v>
      </c>
      <c r="AE21" s="106" t="str">
        <f>IF('2a Aggregate costs'!AF$15="-","-",SUM('2a Aggregate costs'!AF$15,'2a Aggregate costs'!AF$16,'2a Aggregate costs'!AF$17,'2a Aggregate costs'!AF44)*'3a Demand'!$C$9+'2a Aggregate costs'!AF$18)</f>
        <v>-</v>
      </c>
      <c r="AF21" s="106" t="str">
        <f>IF('2a Aggregate costs'!AG$15="-","-",SUM('2a Aggregate costs'!AG$15,'2a Aggregate costs'!AG$16,'2a Aggregate costs'!AG$17,'2a Aggregate costs'!AG44)*'3a Demand'!$C$9+'2a Aggregate costs'!AG$18)</f>
        <v>-</v>
      </c>
      <c r="AG21" s="106" t="str">
        <f>IF('2a Aggregate costs'!AH$15="-","-",SUM('2a Aggregate costs'!AH$15,'2a Aggregate costs'!AH$16,'2a Aggregate costs'!AH$17,'2a Aggregate costs'!AH44)*'3a Demand'!$C$9+'2a Aggregate costs'!AH$18)</f>
        <v>-</v>
      </c>
      <c r="AH21" s="106" t="str">
        <f>IF('2a Aggregate costs'!AI$15="-","-",SUM('2a Aggregate costs'!AI$15,'2a Aggregate costs'!AI$16,'2a Aggregate costs'!AI$17,'2a Aggregate costs'!AI44)*'3a Demand'!$C$9+'2a Aggregate costs'!AI$18)</f>
        <v>-</v>
      </c>
      <c r="AI21" s="106" t="str">
        <f>IF('2a Aggregate costs'!AJ$15="-","-",SUM('2a Aggregate costs'!AJ$15,'2a Aggregate costs'!AJ$16,'2a Aggregate costs'!AJ$17,'2a Aggregate costs'!AJ44)*'3a Demand'!$C$9+'2a Aggregate costs'!AJ$18)</f>
        <v>-</v>
      </c>
      <c r="AJ21" s="106" t="str">
        <f>IF('2a Aggregate costs'!AK$15="-","-",SUM('2a Aggregate costs'!AK$15,'2a Aggregate costs'!AK$16,'2a Aggregate costs'!AK$17,'2a Aggregate costs'!AK44)*'3a Demand'!$C$9+'2a Aggregate costs'!AK$18)</f>
        <v>-</v>
      </c>
      <c r="AK21" s="106" t="str">
        <f>IF('2a Aggregate costs'!AL$15="-","-",SUM('2a Aggregate costs'!AL$15,'2a Aggregate costs'!AL$16,'2a Aggregate costs'!AL$17,'2a Aggregate costs'!AL44)*'3a Demand'!$C$9+'2a Aggregate costs'!AL$18)</f>
        <v>-</v>
      </c>
      <c r="AL21" s="106" t="str">
        <f>IF('2a Aggregate costs'!AM$15="-","-",SUM('2a Aggregate costs'!AM$15,'2a Aggregate costs'!AM$16,'2a Aggregate costs'!AM$17,'2a Aggregate costs'!AM44)*'3a Demand'!$C$9+'2a Aggregate costs'!AM$18)</f>
        <v>-</v>
      </c>
      <c r="AM21" s="106" t="str">
        <f>IF('2a Aggregate costs'!AN$15="-","-",SUM('2a Aggregate costs'!AN$15,'2a Aggregate costs'!AN$16,'2a Aggregate costs'!AN$17,'2a Aggregate costs'!AN44)*'3a Demand'!$C$9+'2a Aggregate costs'!AN$18)</f>
        <v>-</v>
      </c>
      <c r="AN21" s="106" t="str">
        <f>IF('2a Aggregate costs'!AO$15="-","-",SUM('2a Aggregate costs'!AO$15,'2a Aggregate costs'!AO$16,'2a Aggregate costs'!AO$17,'2a Aggregate costs'!AO44)*'3a Demand'!$C$9+'2a Aggregate costs'!AO$18)</f>
        <v>-</v>
      </c>
      <c r="AO21" s="106" t="str">
        <f>IF('2a Aggregate costs'!AP$15="-","-",SUM('2a Aggregate costs'!AP$15,'2a Aggregate costs'!AP$16,'2a Aggregate costs'!AP$17,'2a Aggregate costs'!AP44)*'3a Demand'!$C$9+'2a Aggregate costs'!AP$18)</f>
        <v>-</v>
      </c>
      <c r="AP21" s="106" t="str">
        <f>IF('2a Aggregate costs'!AQ$15="-","-",SUM('2a Aggregate costs'!AQ$15,'2a Aggregate costs'!AQ$16,'2a Aggregate costs'!AQ$17,'2a Aggregate costs'!AQ44)*'3a Demand'!$C$9+'2a Aggregate costs'!AQ$18)</f>
        <v>-</v>
      </c>
      <c r="AQ21" s="106" t="str">
        <f>IF('2a Aggregate costs'!AR$15="-","-",SUM('2a Aggregate costs'!AR$15,'2a Aggregate costs'!AR$16,'2a Aggregate costs'!AR$17,'2a Aggregate costs'!AR44)*'3a Demand'!$C$9+'2a Aggregate costs'!AR$18)</f>
        <v>-</v>
      </c>
      <c r="AR21" s="106" t="str">
        <f>IF('2a Aggregate costs'!AS$15="-","-",SUM('2a Aggregate costs'!AS$15,'2a Aggregate costs'!AS$16,'2a Aggregate costs'!AS$17,'2a Aggregate costs'!AS44)*'3a Demand'!$C$9+'2a Aggregate costs'!AS$18)</f>
        <v>-</v>
      </c>
      <c r="AS21" s="106" t="str">
        <f>IF('2a Aggregate costs'!AT$15="-","-",SUM('2a Aggregate costs'!AT$15,'2a Aggregate costs'!AT$16,'2a Aggregate costs'!AT$17,'2a Aggregate costs'!AT44)*'3a Demand'!$C$9+'2a Aggregate costs'!AT$18)</f>
        <v>-</v>
      </c>
      <c r="AT21" s="106" t="str">
        <f>IF('2a Aggregate costs'!AU$15="-","-",SUM('2a Aggregate costs'!AU$15,'2a Aggregate costs'!AU$16,'2a Aggregate costs'!AU$17,'2a Aggregate costs'!AU44)*'3a Demand'!$C$9+'2a Aggregate costs'!AU$18)</f>
        <v>-</v>
      </c>
      <c r="AU21" s="106" t="str">
        <f>IF('2a Aggregate costs'!AV$15="-","-",SUM('2a Aggregate costs'!AV$15,'2a Aggregate costs'!AV$16,'2a Aggregate costs'!AV$17,'2a Aggregate costs'!AV44)*'3a Demand'!$C$9+'2a Aggregate costs'!AV$18)</f>
        <v>-</v>
      </c>
      <c r="AV21" s="106" t="str">
        <f>IF('2a Aggregate costs'!AW$15="-","-",SUM('2a Aggregate costs'!AW$15,'2a Aggregate costs'!AW$16,'2a Aggregate costs'!AW$17,'2a Aggregate costs'!AW44)*'3a Demand'!$C$9+'2a Aggregate costs'!AW$18)</f>
        <v>-</v>
      </c>
      <c r="AW21" s="106" t="str">
        <f>IF('2a Aggregate costs'!AX$15="-","-",SUM('2a Aggregate costs'!AX$15,'2a Aggregate costs'!AX$16,'2a Aggregate costs'!AX$17,'2a Aggregate costs'!AX44)*'3a Demand'!$C$9+'2a Aggregate costs'!AX$18)</f>
        <v>-</v>
      </c>
      <c r="AX21" s="106" t="str">
        <f>IF('2a Aggregate costs'!AY$15="-","-",SUM('2a Aggregate costs'!AY$15,'2a Aggregate costs'!AY$16,'2a Aggregate costs'!AY$17,'2a Aggregate costs'!AY44)*'3a Demand'!$C$9+'2a Aggregate costs'!AY$18)</f>
        <v>-</v>
      </c>
      <c r="AY21" s="106" t="str">
        <f>IF('2a Aggregate costs'!AZ$15="-","-",SUM('2a Aggregate costs'!AZ$15,'2a Aggregate costs'!AZ$16,'2a Aggregate costs'!AZ$17,'2a Aggregate costs'!AZ44)*'3a Demand'!$C$9+'2a Aggregate costs'!AZ$18)</f>
        <v>-</v>
      </c>
      <c r="AZ21" s="106" t="str">
        <f>IF('2a Aggregate costs'!BA$15="-","-",SUM('2a Aggregate costs'!BA$15,'2a Aggregate costs'!BA$16,'2a Aggregate costs'!BA$17,'2a Aggregate costs'!BA44)*'3a Demand'!$C$9+'2a Aggregate costs'!BA$18)</f>
        <v>-</v>
      </c>
      <c r="BA21" s="106" t="str">
        <f>IF('2a Aggregate costs'!BB$15="-","-",SUM('2a Aggregate costs'!BB$15,'2a Aggregate costs'!BB$16,'2a Aggregate costs'!BB$17,'2a Aggregate costs'!BB44)*'3a Demand'!$C$9+'2a Aggregate costs'!BB$18)</f>
        <v>-</v>
      </c>
      <c r="BB21" s="106" t="str">
        <f>IF('2a Aggregate costs'!BC$15="-","-",SUM('2a Aggregate costs'!BC$15,'2a Aggregate costs'!BC$16,'2a Aggregate costs'!BC$17,'2a Aggregate costs'!BC44)*'3a Demand'!$C$9+'2a Aggregate costs'!BC$18)</f>
        <v>-</v>
      </c>
      <c r="BC21" s="106" t="str">
        <f>IF('2a Aggregate costs'!BD$15="-","-",SUM('2a Aggregate costs'!BD$15,'2a Aggregate costs'!BD$16,'2a Aggregate costs'!BD$17,'2a Aggregate costs'!BD44)*'3a Demand'!$C$9+'2a Aggregate costs'!BD$18)</f>
        <v>-</v>
      </c>
    </row>
    <row r="22" spans="1:55" ht="12.75" customHeight="1">
      <c r="A22" s="14"/>
      <c r="B22" s="311"/>
      <c r="C22" s="108" t="s">
        <v>234</v>
      </c>
      <c r="D22" s="313"/>
      <c r="E22" s="314"/>
      <c r="F22" s="28"/>
      <c r="G22" s="106">
        <f>IF('2a Aggregate costs'!H$15="-","-",SUM('2a Aggregate costs'!H$15,'2a Aggregate costs'!H$16,'2a Aggregate costs'!H$17,'2a Aggregate costs'!H45)*'3a Demand'!$C$9+'2a Aggregate costs'!H$18)</f>
        <v>68.547386682423578</v>
      </c>
      <c r="H22" s="106">
        <f>IF('2a Aggregate costs'!I$15="-","-",SUM('2a Aggregate costs'!I$15,'2a Aggregate costs'!I$16,'2a Aggregate costs'!I$17,'2a Aggregate costs'!I45)*'3a Demand'!$C$9+'2a Aggregate costs'!I$18)</f>
        <v>68.527434046559122</v>
      </c>
      <c r="I22" s="106">
        <f>IF('2a Aggregate costs'!J$15="-","-",SUM('2a Aggregate costs'!J$15,'2a Aggregate costs'!J$16,'2a Aggregate costs'!J$17,'2a Aggregate costs'!J45)*'3a Demand'!$C$9+'2a Aggregate costs'!J$18)</f>
        <v>83.596269989495994</v>
      </c>
      <c r="J22" s="106">
        <f>IF('2a Aggregate costs'!K$15="-","-",SUM('2a Aggregate costs'!K$15,'2a Aggregate costs'!K$16,'2a Aggregate costs'!K$17,'2a Aggregate costs'!K45)*'3a Demand'!$C$9+'2a Aggregate costs'!K$18)</f>
        <v>83.518628016940596</v>
      </c>
      <c r="K22" s="106">
        <f>IF('2a Aggregate costs'!L$15="-","-",SUM('2a Aggregate costs'!L$15,'2a Aggregate costs'!L$16,'2a Aggregate costs'!L$17,'2a Aggregate costs'!L45)*'3a Demand'!$C$9+'2a Aggregate costs'!L$18)</f>
        <v>88.898325667417765</v>
      </c>
      <c r="L22" s="106">
        <f>IF('2a Aggregate costs'!M$15="-","-",SUM('2a Aggregate costs'!M$15,'2a Aggregate costs'!M$16,'2a Aggregate costs'!M$17,'2a Aggregate costs'!M45)*'3a Demand'!$C$9+'2a Aggregate costs'!M$18)</f>
        <v>89.213434901451066</v>
      </c>
      <c r="M22" s="106">
        <f>IF('2a Aggregate costs'!N$15="-","-",SUM('2a Aggregate costs'!N$15,'2a Aggregate costs'!N$16,'2a Aggregate costs'!N$17,'2a Aggregate costs'!N45)*'3a Demand'!$C$9+'2a Aggregate costs'!N$18)</f>
        <v>103.18004779359447</v>
      </c>
      <c r="N22" s="106">
        <f>IF('2a Aggregate costs'!O$15="-","-",SUM('2a Aggregate costs'!O$15,'2a Aggregate costs'!O$16,'2a Aggregate costs'!O$17,'2a Aggregate costs'!O45)*'3a Demand'!$C$9+'2a Aggregate costs'!O$18)</f>
        <v>103.24900872090601</v>
      </c>
      <c r="O22" s="84"/>
      <c r="P22" s="106">
        <f>IF('2a Aggregate costs'!Q$15="-","-",SUM('2a Aggregate costs'!Q$15,'2a Aggregate costs'!Q$16,'2a Aggregate costs'!Q$17,'2a Aggregate costs'!Q45)*'3a Demand'!$C$9+'2a Aggregate costs'!Q$18)</f>
        <v>103.24900872090601</v>
      </c>
      <c r="Q22" s="106">
        <f>IF('2a Aggregate costs'!R$15="-","-",SUM('2a Aggregate costs'!R$15,'2a Aggregate costs'!R$16,'2a Aggregate costs'!R$17,'2a Aggregate costs'!R45)*'3a Demand'!$C$9+'2a Aggregate costs'!R$18)</f>
        <v>110.38013724600586</v>
      </c>
      <c r="R22" s="106">
        <f>IF('2a Aggregate costs'!S$15="-","-",SUM('2a Aggregate costs'!S$15,'2a Aggregate costs'!S$16,'2a Aggregate costs'!S$17,'2a Aggregate costs'!S45)*'3a Demand'!$C$9+'2a Aggregate costs'!S$18)</f>
        <v>111.6946549390581</v>
      </c>
      <c r="S22" s="106">
        <f>IF('2a Aggregate costs'!T$15="-","-",SUM('2a Aggregate costs'!T$15,'2a Aggregate costs'!T$16,'2a Aggregate costs'!T$17,'2a Aggregate costs'!T45)*'3a Demand'!$C$9+'2a Aggregate costs'!T$18)</f>
        <v>114.88906356222863</v>
      </c>
      <c r="T22" s="106">
        <f>IF('2a Aggregate costs'!U$15="-","-",SUM('2a Aggregate costs'!U$15,'2a Aggregate costs'!U$16,'2a Aggregate costs'!U$17,'2a Aggregate costs'!U45)*'3a Demand'!$C$9+'2a Aggregate costs'!U$18)</f>
        <v>114.40848643406545</v>
      </c>
      <c r="U22" s="106">
        <f>IF('2a Aggregate costs'!V$15="-","-",SUM('2a Aggregate costs'!V$15,'2a Aggregate costs'!V$16,'2a Aggregate costs'!V$17,'2a Aggregate costs'!V45)*'3a Demand'!$C$9+'2a Aggregate costs'!V$18)</f>
        <v>121.04212798149379</v>
      </c>
      <c r="V22" s="106">
        <f>IF('2a Aggregate costs'!W$15="-","-",SUM('2a Aggregate costs'!W$15,'2a Aggregate costs'!W$16,'2a Aggregate costs'!W$17,'2a Aggregate costs'!W45)*'3a Demand'!$C$9+'2a Aggregate costs'!W$18)</f>
        <v>120.44834141433503</v>
      </c>
      <c r="W22" s="106">
        <f>IF('2a Aggregate costs'!X$15="-","-",SUM('2a Aggregate costs'!X$15,'2a Aggregate costs'!X$16,'2a Aggregate costs'!X$17,'2a Aggregate costs'!X45)*'3a Demand'!$C$9+'2a Aggregate costs'!X$18)</f>
        <v>126.55616762721465</v>
      </c>
      <c r="X22" s="84"/>
      <c r="Y22" s="106">
        <f>IF('2a Aggregate costs'!Z$15="-","-",SUM('2a Aggregate costs'!Z$15,'2a Aggregate costs'!Z$16,'2a Aggregate costs'!Z$17,'2a Aggregate costs'!Z45)*'3a Demand'!$C$9+'2a Aggregate costs'!Z$18)</f>
        <v>125.48206645212916</v>
      </c>
      <c r="Z22" s="106">
        <f>IF('2a Aggregate costs'!AA$15="-","-",SUM('2a Aggregate costs'!AA$15,'2a Aggregate costs'!AA$16,'2a Aggregate costs'!AA$17,'2a Aggregate costs'!AA45)*'3a Demand'!$C$9+'2a Aggregate costs'!AA$18)</f>
        <v>139.70644438429181</v>
      </c>
      <c r="AA22" s="106" t="str">
        <f>IF('2a Aggregate costs'!AB$15="-","-",SUM('2a Aggregate costs'!AB$15,'2a Aggregate costs'!AB$16,'2a Aggregate costs'!AB$17,'2a Aggregate costs'!AB45)*'3a Demand'!$C$9+'2a Aggregate costs'!AB$18)</f>
        <v>-</v>
      </c>
      <c r="AB22" s="106" t="str">
        <f>IF('2a Aggregate costs'!AC$15="-","-",SUM('2a Aggregate costs'!AC$15,'2a Aggregate costs'!AC$16,'2a Aggregate costs'!AC$17,'2a Aggregate costs'!AC45)*'3a Demand'!$C$9+'2a Aggregate costs'!AC$18)</f>
        <v>-</v>
      </c>
      <c r="AC22" s="106" t="str">
        <f>IF('2a Aggregate costs'!AD$15="-","-",SUM('2a Aggregate costs'!AD$15,'2a Aggregate costs'!AD$16,'2a Aggregate costs'!AD$17,'2a Aggregate costs'!AD45)*'3a Demand'!$C$9+'2a Aggregate costs'!AD$18)</f>
        <v>-</v>
      </c>
      <c r="AD22" s="106" t="str">
        <f>IF('2a Aggregate costs'!AE$15="-","-",SUM('2a Aggregate costs'!AE$15,'2a Aggregate costs'!AE$16,'2a Aggregate costs'!AE$17,'2a Aggregate costs'!AE45)*'3a Demand'!$C$9+'2a Aggregate costs'!AE$18)</f>
        <v>-</v>
      </c>
      <c r="AE22" s="106" t="str">
        <f>IF('2a Aggregate costs'!AF$15="-","-",SUM('2a Aggregate costs'!AF$15,'2a Aggregate costs'!AF$16,'2a Aggregate costs'!AF$17,'2a Aggregate costs'!AF45)*'3a Demand'!$C$9+'2a Aggregate costs'!AF$18)</f>
        <v>-</v>
      </c>
      <c r="AF22" s="106" t="str">
        <f>IF('2a Aggregate costs'!AG$15="-","-",SUM('2a Aggregate costs'!AG$15,'2a Aggregate costs'!AG$16,'2a Aggregate costs'!AG$17,'2a Aggregate costs'!AG45)*'3a Demand'!$C$9+'2a Aggregate costs'!AG$18)</f>
        <v>-</v>
      </c>
      <c r="AG22" s="106" t="str">
        <f>IF('2a Aggregate costs'!AH$15="-","-",SUM('2a Aggregate costs'!AH$15,'2a Aggregate costs'!AH$16,'2a Aggregate costs'!AH$17,'2a Aggregate costs'!AH45)*'3a Demand'!$C$9+'2a Aggregate costs'!AH$18)</f>
        <v>-</v>
      </c>
      <c r="AH22" s="106" t="str">
        <f>IF('2a Aggregate costs'!AI$15="-","-",SUM('2a Aggregate costs'!AI$15,'2a Aggregate costs'!AI$16,'2a Aggregate costs'!AI$17,'2a Aggregate costs'!AI45)*'3a Demand'!$C$9+'2a Aggregate costs'!AI$18)</f>
        <v>-</v>
      </c>
      <c r="AI22" s="106" t="str">
        <f>IF('2a Aggregate costs'!AJ$15="-","-",SUM('2a Aggregate costs'!AJ$15,'2a Aggregate costs'!AJ$16,'2a Aggregate costs'!AJ$17,'2a Aggregate costs'!AJ45)*'3a Demand'!$C$9+'2a Aggregate costs'!AJ$18)</f>
        <v>-</v>
      </c>
      <c r="AJ22" s="106" t="str">
        <f>IF('2a Aggregate costs'!AK$15="-","-",SUM('2a Aggregate costs'!AK$15,'2a Aggregate costs'!AK$16,'2a Aggregate costs'!AK$17,'2a Aggregate costs'!AK45)*'3a Demand'!$C$9+'2a Aggregate costs'!AK$18)</f>
        <v>-</v>
      </c>
      <c r="AK22" s="106" t="str">
        <f>IF('2a Aggregate costs'!AL$15="-","-",SUM('2a Aggregate costs'!AL$15,'2a Aggregate costs'!AL$16,'2a Aggregate costs'!AL$17,'2a Aggregate costs'!AL45)*'3a Demand'!$C$9+'2a Aggregate costs'!AL$18)</f>
        <v>-</v>
      </c>
      <c r="AL22" s="106" t="str">
        <f>IF('2a Aggregate costs'!AM$15="-","-",SUM('2a Aggregate costs'!AM$15,'2a Aggregate costs'!AM$16,'2a Aggregate costs'!AM$17,'2a Aggregate costs'!AM45)*'3a Demand'!$C$9+'2a Aggregate costs'!AM$18)</f>
        <v>-</v>
      </c>
      <c r="AM22" s="106" t="str">
        <f>IF('2a Aggregate costs'!AN$15="-","-",SUM('2a Aggregate costs'!AN$15,'2a Aggregate costs'!AN$16,'2a Aggregate costs'!AN$17,'2a Aggregate costs'!AN45)*'3a Demand'!$C$9+'2a Aggregate costs'!AN$18)</f>
        <v>-</v>
      </c>
      <c r="AN22" s="106" t="str">
        <f>IF('2a Aggregate costs'!AO$15="-","-",SUM('2a Aggregate costs'!AO$15,'2a Aggregate costs'!AO$16,'2a Aggregate costs'!AO$17,'2a Aggregate costs'!AO45)*'3a Demand'!$C$9+'2a Aggregate costs'!AO$18)</f>
        <v>-</v>
      </c>
      <c r="AO22" s="106" t="str">
        <f>IF('2a Aggregate costs'!AP$15="-","-",SUM('2a Aggregate costs'!AP$15,'2a Aggregate costs'!AP$16,'2a Aggregate costs'!AP$17,'2a Aggregate costs'!AP45)*'3a Demand'!$C$9+'2a Aggregate costs'!AP$18)</f>
        <v>-</v>
      </c>
      <c r="AP22" s="106" t="str">
        <f>IF('2a Aggregate costs'!AQ$15="-","-",SUM('2a Aggregate costs'!AQ$15,'2a Aggregate costs'!AQ$16,'2a Aggregate costs'!AQ$17,'2a Aggregate costs'!AQ45)*'3a Demand'!$C$9+'2a Aggregate costs'!AQ$18)</f>
        <v>-</v>
      </c>
      <c r="AQ22" s="106" t="str">
        <f>IF('2a Aggregate costs'!AR$15="-","-",SUM('2a Aggregate costs'!AR$15,'2a Aggregate costs'!AR$16,'2a Aggregate costs'!AR$17,'2a Aggregate costs'!AR45)*'3a Demand'!$C$9+'2a Aggregate costs'!AR$18)</f>
        <v>-</v>
      </c>
      <c r="AR22" s="106" t="str">
        <f>IF('2a Aggregate costs'!AS$15="-","-",SUM('2a Aggregate costs'!AS$15,'2a Aggregate costs'!AS$16,'2a Aggregate costs'!AS$17,'2a Aggregate costs'!AS45)*'3a Demand'!$C$9+'2a Aggregate costs'!AS$18)</f>
        <v>-</v>
      </c>
      <c r="AS22" s="106" t="str">
        <f>IF('2a Aggregate costs'!AT$15="-","-",SUM('2a Aggregate costs'!AT$15,'2a Aggregate costs'!AT$16,'2a Aggregate costs'!AT$17,'2a Aggregate costs'!AT45)*'3a Demand'!$C$9+'2a Aggregate costs'!AT$18)</f>
        <v>-</v>
      </c>
      <c r="AT22" s="106" t="str">
        <f>IF('2a Aggregate costs'!AU$15="-","-",SUM('2a Aggregate costs'!AU$15,'2a Aggregate costs'!AU$16,'2a Aggregate costs'!AU$17,'2a Aggregate costs'!AU45)*'3a Demand'!$C$9+'2a Aggregate costs'!AU$18)</f>
        <v>-</v>
      </c>
      <c r="AU22" s="106" t="str">
        <f>IF('2a Aggregate costs'!AV$15="-","-",SUM('2a Aggregate costs'!AV$15,'2a Aggregate costs'!AV$16,'2a Aggregate costs'!AV$17,'2a Aggregate costs'!AV45)*'3a Demand'!$C$9+'2a Aggregate costs'!AV$18)</f>
        <v>-</v>
      </c>
      <c r="AV22" s="106" t="str">
        <f>IF('2a Aggregate costs'!AW$15="-","-",SUM('2a Aggregate costs'!AW$15,'2a Aggregate costs'!AW$16,'2a Aggregate costs'!AW$17,'2a Aggregate costs'!AW45)*'3a Demand'!$C$9+'2a Aggregate costs'!AW$18)</f>
        <v>-</v>
      </c>
      <c r="AW22" s="106" t="str">
        <f>IF('2a Aggregate costs'!AX$15="-","-",SUM('2a Aggregate costs'!AX$15,'2a Aggregate costs'!AX$16,'2a Aggregate costs'!AX$17,'2a Aggregate costs'!AX45)*'3a Demand'!$C$9+'2a Aggregate costs'!AX$18)</f>
        <v>-</v>
      </c>
      <c r="AX22" s="106" t="str">
        <f>IF('2a Aggregate costs'!AY$15="-","-",SUM('2a Aggregate costs'!AY$15,'2a Aggregate costs'!AY$16,'2a Aggregate costs'!AY$17,'2a Aggregate costs'!AY45)*'3a Demand'!$C$9+'2a Aggregate costs'!AY$18)</f>
        <v>-</v>
      </c>
      <c r="AY22" s="106" t="str">
        <f>IF('2a Aggregate costs'!AZ$15="-","-",SUM('2a Aggregate costs'!AZ$15,'2a Aggregate costs'!AZ$16,'2a Aggregate costs'!AZ$17,'2a Aggregate costs'!AZ45)*'3a Demand'!$C$9+'2a Aggregate costs'!AZ$18)</f>
        <v>-</v>
      </c>
      <c r="AZ22" s="106" t="str">
        <f>IF('2a Aggregate costs'!BA$15="-","-",SUM('2a Aggregate costs'!BA$15,'2a Aggregate costs'!BA$16,'2a Aggregate costs'!BA$17,'2a Aggregate costs'!BA45)*'3a Demand'!$C$9+'2a Aggregate costs'!BA$18)</f>
        <v>-</v>
      </c>
      <c r="BA22" s="106" t="str">
        <f>IF('2a Aggregate costs'!BB$15="-","-",SUM('2a Aggregate costs'!BB$15,'2a Aggregate costs'!BB$16,'2a Aggregate costs'!BB$17,'2a Aggregate costs'!BB45)*'3a Demand'!$C$9+'2a Aggregate costs'!BB$18)</f>
        <v>-</v>
      </c>
      <c r="BB22" s="106" t="str">
        <f>IF('2a Aggregate costs'!BC$15="-","-",SUM('2a Aggregate costs'!BC$15,'2a Aggregate costs'!BC$16,'2a Aggregate costs'!BC$17,'2a Aggregate costs'!BC45)*'3a Demand'!$C$9+'2a Aggregate costs'!BC$18)</f>
        <v>-</v>
      </c>
      <c r="BC22" s="106" t="str">
        <f>IF('2a Aggregate costs'!BD$15="-","-",SUM('2a Aggregate costs'!BD$15,'2a Aggregate costs'!BD$16,'2a Aggregate costs'!BD$17,'2a Aggregate costs'!BD45)*'3a Demand'!$C$9+'2a Aggregate costs'!BD$18)</f>
        <v>-</v>
      </c>
    </row>
    <row r="23" spans="1:55" ht="12.75" customHeight="1">
      <c r="A23" s="14"/>
      <c r="B23" s="311"/>
      <c r="C23" s="108" t="s">
        <v>235</v>
      </c>
      <c r="D23" s="313"/>
      <c r="E23" s="314"/>
      <c r="F23" s="28"/>
      <c r="G23" s="106">
        <f>IF('2a Aggregate costs'!H$15="-","-",SUM('2a Aggregate costs'!H$15,'2a Aggregate costs'!H$16,'2a Aggregate costs'!H$17,'2a Aggregate costs'!H46)*'3a Demand'!$C$9+'2a Aggregate costs'!H$18)</f>
        <v>68.55579000687797</v>
      </c>
      <c r="H23" s="106">
        <f>IF('2a Aggregate costs'!I$15="-","-",SUM('2a Aggregate costs'!I$15,'2a Aggregate costs'!I$16,'2a Aggregate costs'!I$17,'2a Aggregate costs'!I46)*'3a Demand'!$C$9+'2a Aggregate costs'!I$18)</f>
        <v>68.535702611997237</v>
      </c>
      <c r="I23" s="106">
        <f>IF('2a Aggregate costs'!J$15="-","-",SUM('2a Aggregate costs'!J$15,'2a Aggregate costs'!J$16,'2a Aggregate costs'!J$17,'2a Aggregate costs'!J46)*'3a Demand'!$C$9+'2a Aggregate costs'!J$18)</f>
        <v>83.604737000504613</v>
      </c>
      <c r="J23" s="106">
        <f>IF('2a Aggregate costs'!K$15="-","-",SUM('2a Aggregate costs'!K$15,'2a Aggregate costs'!K$16,'2a Aggregate costs'!K$17,'2a Aggregate costs'!K46)*'3a Demand'!$C$9+'2a Aggregate costs'!K$18)</f>
        <v>83.527461849912925</v>
      </c>
      <c r="K23" s="106">
        <f>IF('2a Aggregate costs'!L$15="-","-",SUM('2a Aggregate costs'!L$15,'2a Aggregate costs'!L$16,'2a Aggregate costs'!L$17,'2a Aggregate costs'!L46)*'3a Demand'!$C$9+'2a Aggregate costs'!L$18)</f>
        <v>88.9073185093836</v>
      </c>
      <c r="L23" s="106">
        <f>IF('2a Aggregate costs'!M$15="-","-",SUM('2a Aggregate costs'!M$15,'2a Aggregate costs'!M$16,'2a Aggregate costs'!M$17,'2a Aggregate costs'!M46)*'3a Demand'!$C$9+'2a Aggregate costs'!M$18)</f>
        <v>89.22226376923561</v>
      </c>
      <c r="M23" s="106">
        <f>IF('2a Aggregate costs'!N$15="-","-",SUM('2a Aggregate costs'!N$15,'2a Aggregate costs'!N$16,'2a Aggregate costs'!N$17,'2a Aggregate costs'!N46)*'3a Demand'!$C$9+'2a Aggregate costs'!N$18)</f>
        <v>103.18509229444641</v>
      </c>
      <c r="N23" s="106">
        <f>IF('2a Aggregate costs'!O$15="-","-",SUM('2a Aggregate costs'!O$15,'2a Aggregate costs'!O$16,'2a Aggregate costs'!O$17,'2a Aggregate costs'!O46)*'3a Demand'!$C$9+'2a Aggregate costs'!O$18)</f>
        <v>103.25416414337329</v>
      </c>
      <c r="O23" s="84"/>
      <c r="P23" s="106">
        <f>IF('2a Aggregate costs'!Q$15="-","-",SUM('2a Aggregate costs'!Q$15,'2a Aggregate costs'!Q$16,'2a Aggregate costs'!Q$17,'2a Aggregate costs'!Q46)*'3a Demand'!$C$9+'2a Aggregate costs'!Q$18)</f>
        <v>103.25416414337329</v>
      </c>
      <c r="Q23" s="106">
        <f>IF('2a Aggregate costs'!R$15="-","-",SUM('2a Aggregate costs'!R$15,'2a Aggregate costs'!R$16,'2a Aggregate costs'!R$17,'2a Aggregate costs'!R46)*'3a Demand'!$C$9+'2a Aggregate costs'!R$18)</f>
        <v>110.38686246643424</v>
      </c>
      <c r="R23" s="106">
        <f>IF('2a Aggregate costs'!S$15="-","-",SUM('2a Aggregate costs'!S$15,'2a Aggregate costs'!S$16,'2a Aggregate costs'!S$17,'2a Aggregate costs'!S46)*'3a Demand'!$C$9+'2a Aggregate costs'!S$18)</f>
        <v>111.69774923055448</v>
      </c>
      <c r="S23" s="106">
        <f>IF('2a Aggregate costs'!T$15="-","-",SUM('2a Aggregate costs'!T$15,'2a Aggregate costs'!T$16,'2a Aggregate costs'!T$17,'2a Aggregate costs'!T46)*'3a Demand'!$C$9+'2a Aggregate costs'!T$18)</f>
        <v>114.8942978176965</v>
      </c>
      <c r="T23" s="106">
        <f>IF('2a Aggregate costs'!U$15="-","-",SUM('2a Aggregate costs'!U$15,'2a Aggregate costs'!U$16,'2a Aggregate costs'!U$17,'2a Aggregate costs'!U46)*'3a Demand'!$C$9+'2a Aggregate costs'!U$18)</f>
        <v>114.41085689696557</v>
      </c>
      <c r="U23" s="106">
        <f>IF('2a Aggregate costs'!V$15="-","-",SUM('2a Aggregate costs'!V$15,'2a Aggregate costs'!V$16,'2a Aggregate costs'!V$17,'2a Aggregate costs'!V46)*'3a Demand'!$C$9+'2a Aggregate costs'!V$18)</f>
        <v>121.04378830690989</v>
      </c>
      <c r="V23" s="106">
        <f>IF('2a Aggregate costs'!W$15="-","-",SUM('2a Aggregate costs'!W$15,'2a Aggregate costs'!W$16,'2a Aggregate costs'!W$17,'2a Aggregate costs'!W46)*'3a Demand'!$C$9+'2a Aggregate costs'!W$18)</f>
        <v>120.45263635701144</v>
      </c>
      <c r="W23" s="106">
        <f>IF('2a Aggregate costs'!X$15="-","-",SUM('2a Aggregate costs'!X$15,'2a Aggregate costs'!X$16,'2a Aggregate costs'!X$17,'2a Aggregate costs'!X46)*'3a Demand'!$C$9+'2a Aggregate costs'!X$18)</f>
        <v>126.56857488821802</v>
      </c>
      <c r="X23" s="84"/>
      <c r="Y23" s="106">
        <f>IF('2a Aggregate costs'!Z$15="-","-",SUM('2a Aggregate costs'!Z$15,'2a Aggregate costs'!Z$16,'2a Aggregate costs'!Z$17,'2a Aggregate costs'!Z46)*'3a Demand'!$C$9+'2a Aggregate costs'!Z$18)</f>
        <v>125.49433359257735</v>
      </c>
      <c r="Z23" s="106">
        <f>IF('2a Aggregate costs'!AA$15="-","-",SUM('2a Aggregate costs'!AA$15,'2a Aggregate costs'!AA$16,'2a Aggregate costs'!AA$17,'2a Aggregate costs'!AA46)*'3a Demand'!$C$9+'2a Aggregate costs'!AA$18)</f>
        <v>139.71641519921286</v>
      </c>
      <c r="AA23" s="106" t="str">
        <f>IF('2a Aggregate costs'!AB$15="-","-",SUM('2a Aggregate costs'!AB$15,'2a Aggregate costs'!AB$16,'2a Aggregate costs'!AB$17,'2a Aggregate costs'!AB46)*'3a Demand'!$C$9+'2a Aggregate costs'!AB$18)</f>
        <v>-</v>
      </c>
      <c r="AB23" s="106" t="str">
        <f>IF('2a Aggregate costs'!AC$15="-","-",SUM('2a Aggregate costs'!AC$15,'2a Aggregate costs'!AC$16,'2a Aggregate costs'!AC$17,'2a Aggregate costs'!AC46)*'3a Demand'!$C$9+'2a Aggregate costs'!AC$18)</f>
        <v>-</v>
      </c>
      <c r="AC23" s="106" t="str">
        <f>IF('2a Aggregate costs'!AD$15="-","-",SUM('2a Aggregate costs'!AD$15,'2a Aggregate costs'!AD$16,'2a Aggregate costs'!AD$17,'2a Aggregate costs'!AD46)*'3a Demand'!$C$9+'2a Aggregate costs'!AD$18)</f>
        <v>-</v>
      </c>
      <c r="AD23" s="106" t="str">
        <f>IF('2a Aggregate costs'!AE$15="-","-",SUM('2a Aggregate costs'!AE$15,'2a Aggregate costs'!AE$16,'2a Aggregate costs'!AE$17,'2a Aggregate costs'!AE46)*'3a Demand'!$C$9+'2a Aggregate costs'!AE$18)</f>
        <v>-</v>
      </c>
      <c r="AE23" s="106" t="str">
        <f>IF('2a Aggregate costs'!AF$15="-","-",SUM('2a Aggregate costs'!AF$15,'2a Aggregate costs'!AF$16,'2a Aggregate costs'!AF$17,'2a Aggregate costs'!AF46)*'3a Demand'!$C$9+'2a Aggregate costs'!AF$18)</f>
        <v>-</v>
      </c>
      <c r="AF23" s="106" t="str">
        <f>IF('2a Aggregate costs'!AG$15="-","-",SUM('2a Aggregate costs'!AG$15,'2a Aggregate costs'!AG$16,'2a Aggregate costs'!AG$17,'2a Aggregate costs'!AG46)*'3a Demand'!$C$9+'2a Aggregate costs'!AG$18)</f>
        <v>-</v>
      </c>
      <c r="AG23" s="106" t="str">
        <f>IF('2a Aggregate costs'!AH$15="-","-",SUM('2a Aggregate costs'!AH$15,'2a Aggregate costs'!AH$16,'2a Aggregate costs'!AH$17,'2a Aggregate costs'!AH46)*'3a Demand'!$C$9+'2a Aggregate costs'!AH$18)</f>
        <v>-</v>
      </c>
      <c r="AH23" s="106" t="str">
        <f>IF('2a Aggregate costs'!AI$15="-","-",SUM('2a Aggregate costs'!AI$15,'2a Aggregate costs'!AI$16,'2a Aggregate costs'!AI$17,'2a Aggregate costs'!AI46)*'3a Demand'!$C$9+'2a Aggregate costs'!AI$18)</f>
        <v>-</v>
      </c>
      <c r="AI23" s="106" t="str">
        <f>IF('2a Aggregate costs'!AJ$15="-","-",SUM('2a Aggregate costs'!AJ$15,'2a Aggregate costs'!AJ$16,'2a Aggregate costs'!AJ$17,'2a Aggregate costs'!AJ46)*'3a Demand'!$C$9+'2a Aggregate costs'!AJ$18)</f>
        <v>-</v>
      </c>
      <c r="AJ23" s="106" t="str">
        <f>IF('2a Aggregate costs'!AK$15="-","-",SUM('2a Aggregate costs'!AK$15,'2a Aggregate costs'!AK$16,'2a Aggregate costs'!AK$17,'2a Aggregate costs'!AK46)*'3a Demand'!$C$9+'2a Aggregate costs'!AK$18)</f>
        <v>-</v>
      </c>
      <c r="AK23" s="106" t="str">
        <f>IF('2a Aggregate costs'!AL$15="-","-",SUM('2a Aggregate costs'!AL$15,'2a Aggregate costs'!AL$16,'2a Aggregate costs'!AL$17,'2a Aggregate costs'!AL46)*'3a Demand'!$C$9+'2a Aggregate costs'!AL$18)</f>
        <v>-</v>
      </c>
      <c r="AL23" s="106" t="str">
        <f>IF('2a Aggregate costs'!AM$15="-","-",SUM('2a Aggregate costs'!AM$15,'2a Aggregate costs'!AM$16,'2a Aggregate costs'!AM$17,'2a Aggregate costs'!AM46)*'3a Demand'!$C$9+'2a Aggregate costs'!AM$18)</f>
        <v>-</v>
      </c>
      <c r="AM23" s="106" t="str">
        <f>IF('2a Aggregate costs'!AN$15="-","-",SUM('2a Aggregate costs'!AN$15,'2a Aggregate costs'!AN$16,'2a Aggregate costs'!AN$17,'2a Aggregate costs'!AN46)*'3a Demand'!$C$9+'2a Aggregate costs'!AN$18)</f>
        <v>-</v>
      </c>
      <c r="AN23" s="106" t="str">
        <f>IF('2a Aggregate costs'!AO$15="-","-",SUM('2a Aggregate costs'!AO$15,'2a Aggregate costs'!AO$16,'2a Aggregate costs'!AO$17,'2a Aggregate costs'!AO46)*'3a Demand'!$C$9+'2a Aggregate costs'!AO$18)</f>
        <v>-</v>
      </c>
      <c r="AO23" s="106" t="str">
        <f>IF('2a Aggregate costs'!AP$15="-","-",SUM('2a Aggregate costs'!AP$15,'2a Aggregate costs'!AP$16,'2a Aggregate costs'!AP$17,'2a Aggregate costs'!AP46)*'3a Demand'!$C$9+'2a Aggregate costs'!AP$18)</f>
        <v>-</v>
      </c>
      <c r="AP23" s="106" t="str">
        <f>IF('2a Aggregate costs'!AQ$15="-","-",SUM('2a Aggregate costs'!AQ$15,'2a Aggregate costs'!AQ$16,'2a Aggregate costs'!AQ$17,'2a Aggregate costs'!AQ46)*'3a Demand'!$C$9+'2a Aggregate costs'!AQ$18)</f>
        <v>-</v>
      </c>
      <c r="AQ23" s="106" t="str">
        <f>IF('2a Aggregate costs'!AR$15="-","-",SUM('2a Aggregate costs'!AR$15,'2a Aggregate costs'!AR$16,'2a Aggregate costs'!AR$17,'2a Aggregate costs'!AR46)*'3a Demand'!$C$9+'2a Aggregate costs'!AR$18)</f>
        <v>-</v>
      </c>
      <c r="AR23" s="106" t="str">
        <f>IF('2a Aggregate costs'!AS$15="-","-",SUM('2a Aggregate costs'!AS$15,'2a Aggregate costs'!AS$16,'2a Aggregate costs'!AS$17,'2a Aggregate costs'!AS46)*'3a Demand'!$C$9+'2a Aggregate costs'!AS$18)</f>
        <v>-</v>
      </c>
      <c r="AS23" s="106" t="str">
        <f>IF('2a Aggregate costs'!AT$15="-","-",SUM('2a Aggregate costs'!AT$15,'2a Aggregate costs'!AT$16,'2a Aggregate costs'!AT$17,'2a Aggregate costs'!AT46)*'3a Demand'!$C$9+'2a Aggregate costs'!AT$18)</f>
        <v>-</v>
      </c>
      <c r="AT23" s="106" t="str">
        <f>IF('2a Aggregate costs'!AU$15="-","-",SUM('2a Aggregate costs'!AU$15,'2a Aggregate costs'!AU$16,'2a Aggregate costs'!AU$17,'2a Aggregate costs'!AU46)*'3a Demand'!$C$9+'2a Aggregate costs'!AU$18)</f>
        <v>-</v>
      </c>
      <c r="AU23" s="106" t="str">
        <f>IF('2a Aggregate costs'!AV$15="-","-",SUM('2a Aggregate costs'!AV$15,'2a Aggregate costs'!AV$16,'2a Aggregate costs'!AV$17,'2a Aggregate costs'!AV46)*'3a Demand'!$C$9+'2a Aggregate costs'!AV$18)</f>
        <v>-</v>
      </c>
      <c r="AV23" s="106" t="str">
        <f>IF('2a Aggregate costs'!AW$15="-","-",SUM('2a Aggregate costs'!AW$15,'2a Aggregate costs'!AW$16,'2a Aggregate costs'!AW$17,'2a Aggregate costs'!AW46)*'3a Demand'!$C$9+'2a Aggregate costs'!AW$18)</f>
        <v>-</v>
      </c>
      <c r="AW23" s="106" t="str">
        <f>IF('2a Aggregate costs'!AX$15="-","-",SUM('2a Aggregate costs'!AX$15,'2a Aggregate costs'!AX$16,'2a Aggregate costs'!AX$17,'2a Aggregate costs'!AX46)*'3a Demand'!$C$9+'2a Aggregate costs'!AX$18)</f>
        <v>-</v>
      </c>
      <c r="AX23" s="106" t="str">
        <f>IF('2a Aggregate costs'!AY$15="-","-",SUM('2a Aggregate costs'!AY$15,'2a Aggregate costs'!AY$16,'2a Aggregate costs'!AY$17,'2a Aggregate costs'!AY46)*'3a Demand'!$C$9+'2a Aggregate costs'!AY$18)</f>
        <v>-</v>
      </c>
      <c r="AY23" s="106" t="str">
        <f>IF('2a Aggregate costs'!AZ$15="-","-",SUM('2a Aggregate costs'!AZ$15,'2a Aggregate costs'!AZ$16,'2a Aggregate costs'!AZ$17,'2a Aggregate costs'!AZ46)*'3a Demand'!$C$9+'2a Aggregate costs'!AZ$18)</f>
        <v>-</v>
      </c>
      <c r="AZ23" s="106" t="str">
        <f>IF('2a Aggregate costs'!BA$15="-","-",SUM('2a Aggregate costs'!BA$15,'2a Aggregate costs'!BA$16,'2a Aggregate costs'!BA$17,'2a Aggregate costs'!BA46)*'3a Demand'!$C$9+'2a Aggregate costs'!BA$18)</f>
        <v>-</v>
      </c>
      <c r="BA23" s="106" t="str">
        <f>IF('2a Aggregate costs'!BB$15="-","-",SUM('2a Aggregate costs'!BB$15,'2a Aggregate costs'!BB$16,'2a Aggregate costs'!BB$17,'2a Aggregate costs'!BB46)*'3a Demand'!$C$9+'2a Aggregate costs'!BB$18)</f>
        <v>-</v>
      </c>
      <c r="BB23" s="106" t="str">
        <f>IF('2a Aggregate costs'!BC$15="-","-",SUM('2a Aggregate costs'!BC$15,'2a Aggregate costs'!BC$16,'2a Aggregate costs'!BC$17,'2a Aggregate costs'!BC46)*'3a Demand'!$C$9+'2a Aggregate costs'!BC$18)</f>
        <v>-</v>
      </c>
      <c r="BC23" s="106" t="str">
        <f>IF('2a Aggregate costs'!BD$15="-","-",SUM('2a Aggregate costs'!BD$15,'2a Aggregate costs'!BD$16,'2a Aggregate costs'!BD$17,'2a Aggregate costs'!BD46)*'3a Demand'!$C$9+'2a Aggregate costs'!BD$18)</f>
        <v>-</v>
      </c>
    </row>
    <row r="24" spans="1:55" ht="12.75" customHeight="1">
      <c r="A24" s="14"/>
      <c r="B24" s="311"/>
      <c r="C24" s="108" t="s">
        <v>236</v>
      </c>
      <c r="D24" s="313"/>
      <c r="E24" s="314"/>
      <c r="F24" s="28"/>
      <c r="G24" s="106">
        <f>IF('2a Aggregate costs'!H$15="-","-",SUM('2a Aggregate costs'!H$15,'2a Aggregate costs'!H$16,'2a Aggregate costs'!H$17,'2a Aggregate costs'!H47)*'3a Demand'!$C$9+'2a Aggregate costs'!H$18)</f>
        <v>68.551645969717612</v>
      </c>
      <c r="H24" s="106">
        <f>IF('2a Aggregate costs'!I$15="-","-",SUM('2a Aggregate costs'!I$15,'2a Aggregate costs'!I$16,'2a Aggregate costs'!I$17,'2a Aggregate costs'!I47)*'3a Demand'!$C$9+'2a Aggregate costs'!I$18)</f>
        <v>68.531625030246786</v>
      </c>
      <c r="I24" s="106">
        <f>IF('2a Aggregate costs'!J$15="-","-",SUM('2a Aggregate costs'!J$15,'2a Aggregate costs'!J$16,'2a Aggregate costs'!J$17,'2a Aggregate costs'!J47)*'3a Demand'!$C$9+'2a Aggregate costs'!J$18)</f>
        <v>83.600561556792172</v>
      </c>
      <c r="J24" s="106">
        <f>IF('2a Aggregate costs'!K$15="-","-",SUM('2a Aggregate costs'!K$15,'2a Aggregate costs'!K$16,'2a Aggregate costs'!K$17,'2a Aggregate costs'!K47)*'3a Demand'!$C$9+'2a Aggregate costs'!K$18)</f>
        <v>83.523105510668344</v>
      </c>
      <c r="K24" s="106">
        <f>IF('2a Aggregate costs'!L$15="-","-",SUM('2a Aggregate costs'!L$15,'2a Aggregate costs'!L$16,'2a Aggregate costs'!L$17,'2a Aggregate costs'!L47)*'3a Demand'!$C$9+'2a Aggregate costs'!L$18)</f>
        <v>88.902883756032622</v>
      </c>
      <c r="L24" s="106">
        <f>IF('2a Aggregate costs'!M$15="-","-",SUM('2a Aggregate costs'!M$15,'2a Aggregate costs'!M$16,'2a Aggregate costs'!M$17,'2a Aggregate costs'!M47)*'3a Demand'!$C$9+'2a Aggregate costs'!M$18)</f>
        <v>89.217909878536574</v>
      </c>
      <c r="M24" s="106">
        <f>IF('2a Aggregate costs'!N$15="-","-",SUM('2a Aggregate costs'!N$15,'2a Aggregate costs'!N$16,'2a Aggregate costs'!N$17,'2a Aggregate costs'!N47)*'3a Demand'!$C$9+'2a Aggregate costs'!N$18)</f>
        <v>103.18045219826936</v>
      </c>
      <c r="N24" s="106">
        <f>IF('2a Aggregate costs'!O$15="-","-",SUM('2a Aggregate costs'!O$15,'2a Aggregate costs'!O$16,'2a Aggregate costs'!O$17,'2a Aggregate costs'!O47)*'3a Demand'!$C$9+'2a Aggregate costs'!O$18)</f>
        <v>103.24942201788187</v>
      </c>
      <c r="O24" s="84"/>
      <c r="P24" s="106">
        <f>IF('2a Aggregate costs'!Q$15="-","-",SUM('2a Aggregate costs'!Q$15,'2a Aggregate costs'!Q$16,'2a Aggregate costs'!Q$17,'2a Aggregate costs'!Q47)*'3a Demand'!$C$9+'2a Aggregate costs'!Q$18)</f>
        <v>103.24942201788187</v>
      </c>
      <c r="Q24" s="106">
        <f>IF('2a Aggregate costs'!R$15="-","-",SUM('2a Aggregate costs'!R$15,'2a Aggregate costs'!R$16,'2a Aggregate costs'!R$17,'2a Aggregate costs'!R47)*'3a Demand'!$C$9+'2a Aggregate costs'!R$18)</f>
        <v>110.3805645564847</v>
      </c>
      <c r="R24" s="106">
        <f>IF('2a Aggregate costs'!S$15="-","-",SUM('2a Aggregate costs'!S$15,'2a Aggregate costs'!S$16,'2a Aggregate costs'!S$17,'2a Aggregate costs'!S47)*'3a Demand'!$C$9+'2a Aggregate costs'!S$18)</f>
        <v>111.69121919139204</v>
      </c>
      <c r="S24" s="106">
        <f>IF('2a Aggregate costs'!T$15="-","-",SUM('2a Aggregate costs'!T$15,'2a Aggregate costs'!T$16,'2a Aggregate costs'!T$17,'2a Aggregate costs'!T47)*'3a Demand'!$C$9+'2a Aggregate costs'!T$18)</f>
        <v>114.88219483508649</v>
      </c>
      <c r="T24" s="106">
        <f>IF('2a Aggregate costs'!U$15="-","-",SUM('2a Aggregate costs'!U$15,'2a Aggregate costs'!U$16,'2a Aggregate costs'!U$17,'2a Aggregate costs'!U47)*'3a Demand'!$C$9+'2a Aggregate costs'!U$18)</f>
        <v>114.39718367156834</v>
      </c>
      <c r="U24" s="106">
        <f>IF('2a Aggregate costs'!V$15="-","-",SUM('2a Aggregate costs'!V$15,'2a Aggregate costs'!V$16,'2a Aggregate costs'!V$17,'2a Aggregate costs'!V47)*'3a Demand'!$C$9+'2a Aggregate costs'!V$18)</f>
        <v>121.02601455728704</v>
      </c>
      <c r="V24" s="106">
        <f>IF('2a Aggregate costs'!W$15="-","-",SUM('2a Aggregate costs'!W$15,'2a Aggregate costs'!W$16,'2a Aggregate costs'!W$17,'2a Aggregate costs'!W47)*'3a Demand'!$C$9+'2a Aggregate costs'!W$18)</f>
        <v>120.43609497203327</v>
      </c>
      <c r="W24" s="106">
        <f>IF('2a Aggregate costs'!X$15="-","-",SUM('2a Aggregate costs'!X$15,'2a Aggregate costs'!X$16,'2a Aggregate costs'!X$17,'2a Aggregate costs'!X47)*'3a Demand'!$C$9+'2a Aggregate costs'!X$18)</f>
        <v>126.55825210065206</v>
      </c>
      <c r="X24" s="84"/>
      <c r="Y24" s="106">
        <f>IF('2a Aggregate costs'!Z$15="-","-",SUM('2a Aggregate costs'!Z$15,'2a Aggregate costs'!Z$16,'2a Aggregate costs'!Z$17,'2a Aggregate costs'!Z47)*'3a Demand'!$C$9+'2a Aggregate costs'!Z$18)</f>
        <v>125.4844290531592</v>
      </c>
      <c r="Z24" s="106">
        <f>IF('2a Aggregate costs'!AA$15="-","-",SUM('2a Aggregate costs'!AA$15,'2a Aggregate costs'!AA$16,'2a Aggregate costs'!AA$17,'2a Aggregate costs'!AA47)*'3a Demand'!$C$9+'2a Aggregate costs'!AA$18)</f>
        <v>139.70484944091874</v>
      </c>
      <c r="AA24" s="106" t="str">
        <f>IF('2a Aggregate costs'!AB$15="-","-",SUM('2a Aggregate costs'!AB$15,'2a Aggregate costs'!AB$16,'2a Aggregate costs'!AB$17,'2a Aggregate costs'!AB47)*'3a Demand'!$C$9+'2a Aggregate costs'!AB$18)</f>
        <v>-</v>
      </c>
      <c r="AB24" s="106" t="str">
        <f>IF('2a Aggregate costs'!AC$15="-","-",SUM('2a Aggregate costs'!AC$15,'2a Aggregate costs'!AC$16,'2a Aggregate costs'!AC$17,'2a Aggregate costs'!AC47)*'3a Demand'!$C$9+'2a Aggregate costs'!AC$18)</f>
        <v>-</v>
      </c>
      <c r="AC24" s="106" t="str">
        <f>IF('2a Aggregate costs'!AD$15="-","-",SUM('2a Aggregate costs'!AD$15,'2a Aggregate costs'!AD$16,'2a Aggregate costs'!AD$17,'2a Aggregate costs'!AD47)*'3a Demand'!$C$9+'2a Aggregate costs'!AD$18)</f>
        <v>-</v>
      </c>
      <c r="AD24" s="106" t="str">
        <f>IF('2a Aggregate costs'!AE$15="-","-",SUM('2a Aggregate costs'!AE$15,'2a Aggregate costs'!AE$16,'2a Aggregate costs'!AE$17,'2a Aggregate costs'!AE47)*'3a Demand'!$C$9+'2a Aggregate costs'!AE$18)</f>
        <v>-</v>
      </c>
      <c r="AE24" s="106" t="str">
        <f>IF('2a Aggregate costs'!AF$15="-","-",SUM('2a Aggregate costs'!AF$15,'2a Aggregate costs'!AF$16,'2a Aggregate costs'!AF$17,'2a Aggregate costs'!AF47)*'3a Demand'!$C$9+'2a Aggregate costs'!AF$18)</f>
        <v>-</v>
      </c>
      <c r="AF24" s="106" t="str">
        <f>IF('2a Aggregate costs'!AG$15="-","-",SUM('2a Aggregate costs'!AG$15,'2a Aggregate costs'!AG$16,'2a Aggregate costs'!AG$17,'2a Aggregate costs'!AG47)*'3a Demand'!$C$9+'2a Aggregate costs'!AG$18)</f>
        <v>-</v>
      </c>
      <c r="AG24" s="106" t="str">
        <f>IF('2a Aggregate costs'!AH$15="-","-",SUM('2a Aggregate costs'!AH$15,'2a Aggregate costs'!AH$16,'2a Aggregate costs'!AH$17,'2a Aggregate costs'!AH47)*'3a Demand'!$C$9+'2a Aggregate costs'!AH$18)</f>
        <v>-</v>
      </c>
      <c r="AH24" s="106" t="str">
        <f>IF('2a Aggregate costs'!AI$15="-","-",SUM('2a Aggregate costs'!AI$15,'2a Aggregate costs'!AI$16,'2a Aggregate costs'!AI$17,'2a Aggregate costs'!AI47)*'3a Demand'!$C$9+'2a Aggregate costs'!AI$18)</f>
        <v>-</v>
      </c>
      <c r="AI24" s="106" t="str">
        <f>IF('2a Aggregate costs'!AJ$15="-","-",SUM('2a Aggregate costs'!AJ$15,'2a Aggregate costs'!AJ$16,'2a Aggregate costs'!AJ$17,'2a Aggregate costs'!AJ47)*'3a Demand'!$C$9+'2a Aggregate costs'!AJ$18)</f>
        <v>-</v>
      </c>
      <c r="AJ24" s="106" t="str">
        <f>IF('2a Aggregate costs'!AK$15="-","-",SUM('2a Aggregate costs'!AK$15,'2a Aggregate costs'!AK$16,'2a Aggregate costs'!AK$17,'2a Aggregate costs'!AK47)*'3a Demand'!$C$9+'2a Aggregate costs'!AK$18)</f>
        <v>-</v>
      </c>
      <c r="AK24" s="106" t="str">
        <f>IF('2a Aggregate costs'!AL$15="-","-",SUM('2a Aggregate costs'!AL$15,'2a Aggregate costs'!AL$16,'2a Aggregate costs'!AL$17,'2a Aggregate costs'!AL47)*'3a Demand'!$C$9+'2a Aggregate costs'!AL$18)</f>
        <v>-</v>
      </c>
      <c r="AL24" s="106" t="str">
        <f>IF('2a Aggregate costs'!AM$15="-","-",SUM('2a Aggregate costs'!AM$15,'2a Aggregate costs'!AM$16,'2a Aggregate costs'!AM$17,'2a Aggregate costs'!AM47)*'3a Demand'!$C$9+'2a Aggregate costs'!AM$18)</f>
        <v>-</v>
      </c>
      <c r="AM24" s="106" t="str">
        <f>IF('2a Aggregate costs'!AN$15="-","-",SUM('2a Aggregate costs'!AN$15,'2a Aggregate costs'!AN$16,'2a Aggregate costs'!AN$17,'2a Aggregate costs'!AN47)*'3a Demand'!$C$9+'2a Aggregate costs'!AN$18)</f>
        <v>-</v>
      </c>
      <c r="AN24" s="106" t="str">
        <f>IF('2a Aggregate costs'!AO$15="-","-",SUM('2a Aggregate costs'!AO$15,'2a Aggregate costs'!AO$16,'2a Aggregate costs'!AO$17,'2a Aggregate costs'!AO47)*'3a Demand'!$C$9+'2a Aggregate costs'!AO$18)</f>
        <v>-</v>
      </c>
      <c r="AO24" s="106" t="str">
        <f>IF('2a Aggregate costs'!AP$15="-","-",SUM('2a Aggregate costs'!AP$15,'2a Aggregate costs'!AP$16,'2a Aggregate costs'!AP$17,'2a Aggregate costs'!AP47)*'3a Demand'!$C$9+'2a Aggregate costs'!AP$18)</f>
        <v>-</v>
      </c>
      <c r="AP24" s="106" t="str">
        <f>IF('2a Aggregate costs'!AQ$15="-","-",SUM('2a Aggregate costs'!AQ$15,'2a Aggregate costs'!AQ$16,'2a Aggregate costs'!AQ$17,'2a Aggregate costs'!AQ47)*'3a Demand'!$C$9+'2a Aggregate costs'!AQ$18)</f>
        <v>-</v>
      </c>
      <c r="AQ24" s="106" t="str">
        <f>IF('2a Aggregate costs'!AR$15="-","-",SUM('2a Aggregate costs'!AR$15,'2a Aggregate costs'!AR$16,'2a Aggregate costs'!AR$17,'2a Aggregate costs'!AR47)*'3a Demand'!$C$9+'2a Aggregate costs'!AR$18)</f>
        <v>-</v>
      </c>
      <c r="AR24" s="106" t="str">
        <f>IF('2a Aggregate costs'!AS$15="-","-",SUM('2a Aggregate costs'!AS$15,'2a Aggregate costs'!AS$16,'2a Aggregate costs'!AS$17,'2a Aggregate costs'!AS47)*'3a Demand'!$C$9+'2a Aggregate costs'!AS$18)</f>
        <v>-</v>
      </c>
      <c r="AS24" s="106" t="str">
        <f>IF('2a Aggregate costs'!AT$15="-","-",SUM('2a Aggregate costs'!AT$15,'2a Aggregate costs'!AT$16,'2a Aggregate costs'!AT$17,'2a Aggregate costs'!AT47)*'3a Demand'!$C$9+'2a Aggregate costs'!AT$18)</f>
        <v>-</v>
      </c>
      <c r="AT24" s="106" t="str">
        <f>IF('2a Aggregate costs'!AU$15="-","-",SUM('2a Aggregate costs'!AU$15,'2a Aggregate costs'!AU$16,'2a Aggregate costs'!AU$17,'2a Aggregate costs'!AU47)*'3a Demand'!$C$9+'2a Aggregate costs'!AU$18)</f>
        <v>-</v>
      </c>
      <c r="AU24" s="106" t="str">
        <f>IF('2a Aggregate costs'!AV$15="-","-",SUM('2a Aggregate costs'!AV$15,'2a Aggregate costs'!AV$16,'2a Aggregate costs'!AV$17,'2a Aggregate costs'!AV47)*'3a Demand'!$C$9+'2a Aggregate costs'!AV$18)</f>
        <v>-</v>
      </c>
      <c r="AV24" s="106" t="str">
        <f>IF('2a Aggregate costs'!AW$15="-","-",SUM('2a Aggregate costs'!AW$15,'2a Aggregate costs'!AW$16,'2a Aggregate costs'!AW$17,'2a Aggregate costs'!AW47)*'3a Demand'!$C$9+'2a Aggregate costs'!AW$18)</f>
        <v>-</v>
      </c>
      <c r="AW24" s="106" t="str">
        <f>IF('2a Aggregate costs'!AX$15="-","-",SUM('2a Aggregate costs'!AX$15,'2a Aggregate costs'!AX$16,'2a Aggregate costs'!AX$17,'2a Aggregate costs'!AX47)*'3a Demand'!$C$9+'2a Aggregate costs'!AX$18)</f>
        <v>-</v>
      </c>
      <c r="AX24" s="106" t="str">
        <f>IF('2a Aggregate costs'!AY$15="-","-",SUM('2a Aggregate costs'!AY$15,'2a Aggregate costs'!AY$16,'2a Aggregate costs'!AY$17,'2a Aggregate costs'!AY47)*'3a Demand'!$C$9+'2a Aggregate costs'!AY$18)</f>
        <v>-</v>
      </c>
      <c r="AY24" s="106" t="str">
        <f>IF('2a Aggregate costs'!AZ$15="-","-",SUM('2a Aggregate costs'!AZ$15,'2a Aggregate costs'!AZ$16,'2a Aggregate costs'!AZ$17,'2a Aggregate costs'!AZ47)*'3a Demand'!$C$9+'2a Aggregate costs'!AZ$18)</f>
        <v>-</v>
      </c>
      <c r="AZ24" s="106" t="str">
        <f>IF('2a Aggregate costs'!BA$15="-","-",SUM('2a Aggregate costs'!BA$15,'2a Aggregate costs'!BA$16,'2a Aggregate costs'!BA$17,'2a Aggregate costs'!BA47)*'3a Demand'!$C$9+'2a Aggregate costs'!BA$18)</f>
        <v>-</v>
      </c>
      <c r="BA24" s="106" t="str">
        <f>IF('2a Aggregate costs'!BB$15="-","-",SUM('2a Aggregate costs'!BB$15,'2a Aggregate costs'!BB$16,'2a Aggregate costs'!BB$17,'2a Aggregate costs'!BB47)*'3a Demand'!$C$9+'2a Aggregate costs'!BB$18)</f>
        <v>-</v>
      </c>
      <c r="BB24" s="106" t="str">
        <f>IF('2a Aggregate costs'!BC$15="-","-",SUM('2a Aggregate costs'!BC$15,'2a Aggregate costs'!BC$16,'2a Aggregate costs'!BC$17,'2a Aggregate costs'!BC47)*'3a Demand'!$C$9+'2a Aggregate costs'!BC$18)</f>
        <v>-</v>
      </c>
      <c r="BC24" s="106" t="str">
        <f>IF('2a Aggregate costs'!BD$15="-","-",SUM('2a Aggregate costs'!BD$15,'2a Aggregate costs'!BD$16,'2a Aggregate costs'!BD$17,'2a Aggregate costs'!BD47)*'3a Demand'!$C$9+'2a Aggregate costs'!BD$18)</f>
        <v>-</v>
      </c>
    </row>
    <row r="25" spans="1:55" ht="12.75" customHeight="1">
      <c r="A25" s="14"/>
      <c r="B25" s="311"/>
      <c r="C25" s="108" t="s">
        <v>237</v>
      </c>
      <c r="D25" s="313"/>
      <c r="E25" s="314"/>
      <c r="F25" s="28"/>
      <c r="G25" s="106">
        <f>IF('2a Aggregate costs'!H$15="-","-",SUM('2a Aggregate costs'!H$15,'2a Aggregate costs'!H$16,'2a Aggregate costs'!H$17,'2a Aggregate costs'!H48)*'3a Demand'!$C$9+'2a Aggregate costs'!H$18)</f>
        <v>68.539550896779375</v>
      </c>
      <c r="H25" s="106">
        <f>IF('2a Aggregate costs'!I$15="-","-",SUM('2a Aggregate costs'!I$15,'2a Aggregate costs'!I$16,'2a Aggregate costs'!I$17,'2a Aggregate costs'!I48)*'3a Demand'!$C$9+'2a Aggregate costs'!I$18)</f>
        <v>68.5197239186556</v>
      </c>
      <c r="I25" s="106">
        <f>IF('2a Aggregate costs'!J$15="-","-",SUM('2a Aggregate costs'!J$15,'2a Aggregate costs'!J$16,'2a Aggregate costs'!J$17,'2a Aggregate costs'!J48)*'3a Demand'!$C$9+'2a Aggregate costs'!J$18)</f>
        <v>83.588374818522794</v>
      </c>
      <c r="J25" s="106">
        <f>IF('2a Aggregate costs'!K$15="-","-",SUM('2a Aggregate costs'!K$15,'2a Aggregate costs'!K$16,'2a Aggregate costs'!K$17,'2a Aggregate costs'!K48)*'3a Demand'!$C$9+'2a Aggregate costs'!K$18)</f>
        <v>83.510390798210835</v>
      </c>
      <c r="K25" s="106">
        <f>IF('2a Aggregate costs'!L$15="-","-",SUM('2a Aggregate costs'!L$15,'2a Aggregate costs'!L$16,'2a Aggregate costs'!L$17,'2a Aggregate costs'!L48)*'3a Demand'!$C$9+'2a Aggregate costs'!L$18)</f>
        <v>88.889940178750891</v>
      </c>
      <c r="L25" s="106">
        <f>IF('2a Aggregate costs'!M$15="-","-",SUM('2a Aggregate costs'!M$15,'2a Aggregate costs'!M$16,'2a Aggregate costs'!M$17,'2a Aggregate costs'!M48)*'3a Demand'!$C$9+'2a Aggregate costs'!M$18)</f>
        <v>89.205202312573178</v>
      </c>
      <c r="M25" s="106">
        <f>IF('2a Aggregate costs'!N$15="-","-",SUM('2a Aggregate costs'!N$15,'2a Aggregate costs'!N$16,'2a Aggregate costs'!N$17,'2a Aggregate costs'!N48)*'3a Demand'!$C$9+'2a Aggregate costs'!N$18)</f>
        <v>103.17088658516163</v>
      </c>
      <c r="N25" s="106">
        <f>IF('2a Aggregate costs'!O$15="-","-",SUM('2a Aggregate costs'!O$15,'2a Aggregate costs'!O$16,'2a Aggregate costs'!O$17,'2a Aggregate costs'!O48)*'3a Demand'!$C$9+'2a Aggregate costs'!O$18)</f>
        <v>103.23964607013669</v>
      </c>
      <c r="O25" s="84"/>
      <c r="P25" s="106">
        <f>IF('2a Aggregate costs'!Q$15="-","-",SUM('2a Aggregate costs'!Q$15,'2a Aggregate costs'!Q$16,'2a Aggregate costs'!Q$17,'2a Aggregate costs'!Q48)*'3a Demand'!$C$9+'2a Aggregate costs'!Q$18)</f>
        <v>103.23964607013669</v>
      </c>
      <c r="Q25" s="106">
        <f>IF('2a Aggregate costs'!R$15="-","-",SUM('2a Aggregate costs'!R$15,'2a Aggregate costs'!R$16,'2a Aggregate costs'!R$17,'2a Aggregate costs'!R48)*'3a Demand'!$C$9+'2a Aggregate costs'!R$18)</f>
        <v>110.37504353598116</v>
      </c>
      <c r="R25" s="106">
        <f>IF('2a Aggregate costs'!S$15="-","-",SUM('2a Aggregate costs'!S$15,'2a Aggregate costs'!S$16,'2a Aggregate costs'!S$17,'2a Aggregate costs'!S48)*'3a Demand'!$C$9+'2a Aggregate costs'!S$18)</f>
        <v>111.68549842027564</v>
      </c>
      <c r="S25" s="106">
        <f>IF('2a Aggregate costs'!T$15="-","-",SUM('2a Aggregate costs'!T$15,'2a Aggregate costs'!T$16,'2a Aggregate costs'!T$17,'2a Aggregate costs'!T48)*'3a Demand'!$C$9+'2a Aggregate costs'!T$18)</f>
        <v>114.87963726752957</v>
      </c>
      <c r="T25" s="106">
        <f>IF('2a Aggregate costs'!U$15="-","-",SUM('2a Aggregate costs'!U$15,'2a Aggregate costs'!U$16,'2a Aggregate costs'!U$17,'2a Aggregate costs'!U48)*'3a Demand'!$C$9+'2a Aggregate costs'!U$18)</f>
        <v>114.39430782369746</v>
      </c>
      <c r="U25" s="106">
        <f>IF('2a Aggregate costs'!V$15="-","-",SUM('2a Aggregate costs'!V$15,'2a Aggregate costs'!V$16,'2a Aggregate costs'!V$17,'2a Aggregate costs'!V48)*'3a Demand'!$C$9+'2a Aggregate costs'!V$18)</f>
        <v>121.01750784944342</v>
      </c>
      <c r="V25" s="106">
        <f>IF('2a Aggregate costs'!W$15="-","-",SUM('2a Aggregate costs'!W$15,'2a Aggregate costs'!W$16,'2a Aggregate costs'!W$17,'2a Aggregate costs'!W48)*'3a Demand'!$C$9+'2a Aggregate costs'!W$18)</f>
        <v>120.42817308134462</v>
      </c>
      <c r="W25" s="106">
        <f>IF('2a Aggregate costs'!X$15="-","-",SUM('2a Aggregate costs'!X$15,'2a Aggregate costs'!X$16,'2a Aggregate costs'!X$17,'2a Aggregate costs'!X48)*'3a Demand'!$C$9+'2a Aggregate costs'!X$18)</f>
        <v>126.53507412297992</v>
      </c>
      <c r="X25" s="84"/>
      <c r="Y25" s="106">
        <f>IF('2a Aggregate costs'!Z$15="-","-",SUM('2a Aggregate costs'!Z$15,'2a Aggregate costs'!Z$16,'2a Aggregate costs'!Z$17,'2a Aggregate costs'!Z48)*'3a Demand'!$C$9+'2a Aggregate costs'!Z$18)</f>
        <v>125.46212437871127</v>
      </c>
      <c r="Z25" s="106">
        <f>IF('2a Aggregate costs'!AA$15="-","-",SUM('2a Aggregate costs'!AA$15,'2a Aggregate costs'!AA$16,'2a Aggregate costs'!AA$17,'2a Aggregate costs'!AA48)*'3a Demand'!$C$9+'2a Aggregate costs'!AA$18)</f>
        <v>139.67798529916868</v>
      </c>
      <c r="AA25" s="106" t="str">
        <f>IF('2a Aggregate costs'!AB$15="-","-",SUM('2a Aggregate costs'!AB$15,'2a Aggregate costs'!AB$16,'2a Aggregate costs'!AB$17,'2a Aggregate costs'!AB48)*'3a Demand'!$C$9+'2a Aggregate costs'!AB$18)</f>
        <v>-</v>
      </c>
      <c r="AB25" s="106" t="str">
        <f>IF('2a Aggregate costs'!AC$15="-","-",SUM('2a Aggregate costs'!AC$15,'2a Aggregate costs'!AC$16,'2a Aggregate costs'!AC$17,'2a Aggregate costs'!AC48)*'3a Demand'!$C$9+'2a Aggregate costs'!AC$18)</f>
        <v>-</v>
      </c>
      <c r="AC25" s="106" t="str">
        <f>IF('2a Aggregate costs'!AD$15="-","-",SUM('2a Aggregate costs'!AD$15,'2a Aggregate costs'!AD$16,'2a Aggregate costs'!AD$17,'2a Aggregate costs'!AD48)*'3a Demand'!$C$9+'2a Aggregate costs'!AD$18)</f>
        <v>-</v>
      </c>
      <c r="AD25" s="106" t="str">
        <f>IF('2a Aggregate costs'!AE$15="-","-",SUM('2a Aggregate costs'!AE$15,'2a Aggregate costs'!AE$16,'2a Aggregate costs'!AE$17,'2a Aggregate costs'!AE48)*'3a Demand'!$C$9+'2a Aggregate costs'!AE$18)</f>
        <v>-</v>
      </c>
      <c r="AE25" s="106" t="str">
        <f>IF('2a Aggregate costs'!AF$15="-","-",SUM('2a Aggregate costs'!AF$15,'2a Aggregate costs'!AF$16,'2a Aggregate costs'!AF$17,'2a Aggregate costs'!AF48)*'3a Demand'!$C$9+'2a Aggregate costs'!AF$18)</f>
        <v>-</v>
      </c>
      <c r="AF25" s="106" t="str">
        <f>IF('2a Aggregate costs'!AG$15="-","-",SUM('2a Aggregate costs'!AG$15,'2a Aggregate costs'!AG$16,'2a Aggregate costs'!AG$17,'2a Aggregate costs'!AG48)*'3a Demand'!$C$9+'2a Aggregate costs'!AG$18)</f>
        <v>-</v>
      </c>
      <c r="AG25" s="106" t="str">
        <f>IF('2a Aggregate costs'!AH$15="-","-",SUM('2a Aggregate costs'!AH$15,'2a Aggregate costs'!AH$16,'2a Aggregate costs'!AH$17,'2a Aggregate costs'!AH48)*'3a Demand'!$C$9+'2a Aggregate costs'!AH$18)</f>
        <v>-</v>
      </c>
      <c r="AH25" s="106" t="str">
        <f>IF('2a Aggregate costs'!AI$15="-","-",SUM('2a Aggregate costs'!AI$15,'2a Aggregate costs'!AI$16,'2a Aggregate costs'!AI$17,'2a Aggregate costs'!AI48)*'3a Demand'!$C$9+'2a Aggregate costs'!AI$18)</f>
        <v>-</v>
      </c>
      <c r="AI25" s="106" t="str">
        <f>IF('2a Aggregate costs'!AJ$15="-","-",SUM('2a Aggregate costs'!AJ$15,'2a Aggregate costs'!AJ$16,'2a Aggregate costs'!AJ$17,'2a Aggregate costs'!AJ48)*'3a Demand'!$C$9+'2a Aggregate costs'!AJ$18)</f>
        <v>-</v>
      </c>
      <c r="AJ25" s="106" t="str">
        <f>IF('2a Aggregate costs'!AK$15="-","-",SUM('2a Aggregate costs'!AK$15,'2a Aggregate costs'!AK$16,'2a Aggregate costs'!AK$17,'2a Aggregate costs'!AK48)*'3a Demand'!$C$9+'2a Aggregate costs'!AK$18)</f>
        <v>-</v>
      </c>
      <c r="AK25" s="106" t="str">
        <f>IF('2a Aggregate costs'!AL$15="-","-",SUM('2a Aggregate costs'!AL$15,'2a Aggregate costs'!AL$16,'2a Aggregate costs'!AL$17,'2a Aggregate costs'!AL48)*'3a Demand'!$C$9+'2a Aggregate costs'!AL$18)</f>
        <v>-</v>
      </c>
      <c r="AL25" s="106" t="str">
        <f>IF('2a Aggregate costs'!AM$15="-","-",SUM('2a Aggregate costs'!AM$15,'2a Aggregate costs'!AM$16,'2a Aggregate costs'!AM$17,'2a Aggregate costs'!AM48)*'3a Demand'!$C$9+'2a Aggregate costs'!AM$18)</f>
        <v>-</v>
      </c>
      <c r="AM25" s="106" t="str">
        <f>IF('2a Aggregate costs'!AN$15="-","-",SUM('2a Aggregate costs'!AN$15,'2a Aggregate costs'!AN$16,'2a Aggregate costs'!AN$17,'2a Aggregate costs'!AN48)*'3a Demand'!$C$9+'2a Aggregate costs'!AN$18)</f>
        <v>-</v>
      </c>
      <c r="AN25" s="106" t="str">
        <f>IF('2a Aggregate costs'!AO$15="-","-",SUM('2a Aggregate costs'!AO$15,'2a Aggregate costs'!AO$16,'2a Aggregate costs'!AO$17,'2a Aggregate costs'!AO48)*'3a Demand'!$C$9+'2a Aggregate costs'!AO$18)</f>
        <v>-</v>
      </c>
      <c r="AO25" s="106" t="str">
        <f>IF('2a Aggregate costs'!AP$15="-","-",SUM('2a Aggregate costs'!AP$15,'2a Aggregate costs'!AP$16,'2a Aggregate costs'!AP$17,'2a Aggregate costs'!AP48)*'3a Demand'!$C$9+'2a Aggregate costs'!AP$18)</f>
        <v>-</v>
      </c>
      <c r="AP25" s="106" t="str">
        <f>IF('2a Aggregate costs'!AQ$15="-","-",SUM('2a Aggregate costs'!AQ$15,'2a Aggregate costs'!AQ$16,'2a Aggregate costs'!AQ$17,'2a Aggregate costs'!AQ48)*'3a Demand'!$C$9+'2a Aggregate costs'!AQ$18)</f>
        <v>-</v>
      </c>
      <c r="AQ25" s="106" t="str">
        <f>IF('2a Aggregate costs'!AR$15="-","-",SUM('2a Aggregate costs'!AR$15,'2a Aggregate costs'!AR$16,'2a Aggregate costs'!AR$17,'2a Aggregate costs'!AR48)*'3a Demand'!$C$9+'2a Aggregate costs'!AR$18)</f>
        <v>-</v>
      </c>
      <c r="AR25" s="106" t="str">
        <f>IF('2a Aggregate costs'!AS$15="-","-",SUM('2a Aggregate costs'!AS$15,'2a Aggregate costs'!AS$16,'2a Aggregate costs'!AS$17,'2a Aggregate costs'!AS48)*'3a Demand'!$C$9+'2a Aggregate costs'!AS$18)</f>
        <v>-</v>
      </c>
      <c r="AS25" s="106" t="str">
        <f>IF('2a Aggregate costs'!AT$15="-","-",SUM('2a Aggregate costs'!AT$15,'2a Aggregate costs'!AT$16,'2a Aggregate costs'!AT$17,'2a Aggregate costs'!AT48)*'3a Demand'!$C$9+'2a Aggregate costs'!AT$18)</f>
        <v>-</v>
      </c>
      <c r="AT25" s="106" t="str">
        <f>IF('2a Aggregate costs'!AU$15="-","-",SUM('2a Aggregate costs'!AU$15,'2a Aggregate costs'!AU$16,'2a Aggregate costs'!AU$17,'2a Aggregate costs'!AU48)*'3a Demand'!$C$9+'2a Aggregate costs'!AU$18)</f>
        <v>-</v>
      </c>
      <c r="AU25" s="106" t="str">
        <f>IF('2a Aggregate costs'!AV$15="-","-",SUM('2a Aggregate costs'!AV$15,'2a Aggregate costs'!AV$16,'2a Aggregate costs'!AV$17,'2a Aggregate costs'!AV48)*'3a Demand'!$C$9+'2a Aggregate costs'!AV$18)</f>
        <v>-</v>
      </c>
      <c r="AV25" s="106" t="str">
        <f>IF('2a Aggregate costs'!AW$15="-","-",SUM('2a Aggregate costs'!AW$15,'2a Aggregate costs'!AW$16,'2a Aggregate costs'!AW$17,'2a Aggregate costs'!AW48)*'3a Demand'!$C$9+'2a Aggregate costs'!AW$18)</f>
        <v>-</v>
      </c>
      <c r="AW25" s="106" t="str">
        <f>IF('2a Aggregate costs'!AX$15="-","-",SUM('2a Aggregate costs'!AX$15,'2a Aggregate costs'!AX$16,'2a Aggregate costs'!AX$17,'2a Aggregate costs'!AX48)*'3a Demand'!$C$9+'2a Aggregate costs'!AX$18)</f>
        <v>-</v>
      </c>
      <c r="AX25" s="106" t="str">
        <f>IF('2a Aggregate costs'!AY$15="-","-",SUM('2a Aggregate costs'!AY$15,'2a Aggregate costs'!AY$16,'2a Aggregate costs'!AY$17,'2a Aggregate costs'!AY48)*'3a Demand'!$C$9+'2a Aggregate costs'!AY$18)</f>
        <v>-</v>
      </c>
      <c r="AY25" s="106" t="str">
        <f>IF('2a Aggregate costs'!AZ$15="-","-",SUM('2a Aggregate costs'!AZ$15,'2a Aggregate costs'!AZ$16,'2a Aggregate costs'!AZ$17,'2a Aggregate costs'!AZ48)*'3a Demand'!$C$9+'2a Aggregate costs'!AZ$18)</f>
        <v>-</v>
      </c>
      <c r="AZ25" s="106" t="str">
        <f>IF('2a Aggregate costs'!BA$15="-","-",SUM('2a Aggregate costs'!BA$15,'2a Aggregate costs'!BA$16,'2a Aggregate costs'!BA$17,'2a Aggregate costs'!BA48)*'3a Demand'!$C$9+'2a Aggregate costs'!BA$18)</f>
        <v>-</v>
      </c>
      <c r="BA25" s="106" t="str">
        <f>IF('2a Aggregate costs'!BB$15="-","-",SUM('2a Aggregate costs'!BB$15,'2a Aggregate costs'!BB$16,'2a Aggregate costs'!BB$17,'2a Aggregate costs'!BB48)*'3a Demand'!$C$9+'2a Aggregate costs'!BB$18)</f>
        <v>-</v>
      </c>
      <c r="BB25" s="106" t="str">
        <f>IF('2a Aggregate costs'!BC$15="-","-",SUM('2a Aggregate costs'!BC$15,'2a Aggregate costs'!BC$16,'2a Aggregate costs'!BC$17,'2a Aggregate costs'!BC48)*'3a Demand'!$C$9+'2a Aggregate costs'!BC$18)</f>
        <v>-</v>
      </c>
      <c r="BC25" s="106" t="str">
        <f>IF('2a Aggregate costs'!BD$15="-","-",SUM('2a Aggregate costs'!BD$15,'2a Aggregate costs'!BD$16,'2a Aggregate costs'!BD$17,'2a Aggregate costs'!BD48)*'3a Demand'!$C$9+'2a Aggregate costs'!BD$18)</f>
        <v>-</v>
      </c>
    </row>
    <row r="26" spans="1:55" ht="12.75" customHeight="1">
      <c r="A26" s="14"/>
      <c r="B26" s="311"/>
      <c r="C26" s="108" t="s">
        <v>238</v>
      </c>
      <c r="D26" s="313"/>
      <c r="E26" s="314"/>
      <c r="F26" s="28"/>
      <c r="G26" s="106">
        <f>IF('2a Aggregate costs'!H$15="-","-",SUM('2a Aggregate costs'!H$15,'2a Aggregate costs'!H$16,'2a Aggregate costs'!H$17,'2a Aggregate costs'!H49)*'3a Demand'!$C$9+'2a Aggregate costs'!H$18)</f>
        <v>68.566257480138134</v>
      </c>
      <c r="H26" s="106">
        <f>IF('2a Aggregate costs'!I$15="-","-",SUM('2a Aggregate costs'!I$15,'2a Aggregate costs'!I$16,'2a Aggregate costs'!I$17,'2a Aggregate costs'!I49)*'3a Demand'!$C$9+'2a Aggregate costs'!I$18)</f>
        <v>68.54600222473897</v>
      </c>
      <c r="I26" s="106">
        <f>IF('2a Aggregate costs'!J$15="-","-",SUM('2a Aggregate costs'!J$15,'2a Aggregate costs'!J$16,'2a Aggregate costs'!J$17,'2a Aggregate costs'!J49)*'3a Demand'!$C$9+'2a Aggregate costs'!J$18)</f>
        <v>83.615283803952153</v>
      </c>
      <c r="J26" s="106">
        <f>IF('2a Aggregate costs'!K$15="-","-",SUM('2a Aggregate costs'!K$15,'2a Aggregate costs'!K$16,'2a Aggregate costs'!K$17,'2a Aggregate costs'!K49)*'3a Demand'!$C$9+'2a Aggregate costs'!K$18)</f>
        <v>83.538465579558803</v>
      </c>
      <c r="K26" s="106">
        <f>IF('2a Aggregate costs'!L$15="-","-",SUM('2a Aggregate costs'!L$15,'2a Aggregate costs'!L$16,'2a Aggregate costs'!L$17,'2a Aggregate costs'!L49)*'3a Demand'!$C$9+'2a Aggregate costs'!L$18)</f>
        <v>88.918520306163103</v>
      </c>
      <c r="L26" s="106">
        <f>IF('2a Aggregate costs'!M$15="-","-",SUM('2a Aggregate costs'!M$15,'2a Aggregate costs'!M$16,'2a Aggregate costs'!M$17,'2a Aggregate costs'!M49)*'3a Demand'!$C$9+'2a Aggregate costs'!M$18)</f>
        <v>89.23326131407083</v>
      </c>
      <c r="M26" s="106">
        <f>IF('2a Aggregate costs'!N$15="-","-",SUM('2a Aggregate costs'!N$15,'2a Aggregate costs'!N$16,'2a Aggregate costs'!N$17,'2a Aggregate costs'!N49)*'3a Demand'!$C$9+'2a Aggregate costs'!N$18)</f>
        <v>103.19313190317045</v>
      </c>
      <c r="N26" s="106">
        <f>IF('2a Aggregate costs'!O$15="-","-",SUM('2a Aggregate costs'!O$15,'2a Aggregate costs'!O$16,'2a Aggregate costs'!O$17,'2a Aggregate costs'!O49)*'3a Demand'!$C$9+'2a Aggregate costs'!O$18)</f>
        <v>103.26238053200336</v>
      </c>
      <c r="O26" s="84"/>
      <c r="P26" s="106">
        <f>IF('2a Aggregate costs'!Q$15="-","-",SUM('2a Aggregate costs'!Q$15,'2a Aggregate costs'!Q$16,'2a Aggregate costs'!Q$17,'2a Aggregate costs'!Q49)*'3a Demand'!$C$9+'2a Aggregate costs'!Q$18)</f>
        <v>103.26238053200336</v>
      </c>
      <c r="Q26" s="106">
        <f>IF('2a Aggregate costs'!R$15="-","-",SUM('2a Aggregate costs'!R$15,'2a Aggregate costs'!R$16,'2a Aggregate costs'!R$17,'2a Aggregate costs'!R49)*'3a Demand'!$C$9+'2a Aggregate costs'!R$18)</f>
        <v>110.39362986281387</v>
      </c>
      <c r="R26" s="106">
        <f>IF('2a Aggregate costs'!S$15="-","-",SUM('2a Aggregate costs'!S$15,'2a Aggregate costs'!S$16,'2a Aggregate costs'!S$17,'2a Aggregate costs'!S49)*'3a Demand'!$C$9+'2a Aggregate costs'!S$18)</f>
        <v>111.70476541113041</v>
      </c>
      <c r="S26" s="106">
        <f>IF('2a Aggregate costs'!T$15="-","-",SUM('2a Aggregate costs'!T$15,'2a Aggregate costs'!T$16,'2a Aggregate costs'!T$17,'2a Aggregate costs'!T49)*'3a Demand'!$C$9+'2a Aggregate costs'!T$18)</f>
        <v>114.9046356255967</v>
      </c>
      <c r="T26" s="106">
        <f>IF('2a Aggregate costs'!U$15="-","-",SUM('2a Aggregate costs'!U$15,'2a Aggregate costs'!U$16,'2a Aggregate costs'!U$17,'2a Aggregate costs'!U49)*'3a Demand'!$C$9+'2a Aggregate costs'!U$18)</f>
        <v>114.42248377213858</v>
      </c>
      <c r="U26" s="106">
        <f>IF('2a Aggregate costs'!V$15="-","-",SUM('2a Aggregate costs'!V$15,'2a Aggregate costs'!V$16,'2a Aggregate costs'!V$17,'2a Aggregate costs'!V49)*'3a Demand'!$C$9+'2a Aggregate costs'!V$18)</f>
        <v>121.06347608883701</v>
      </c>
      <c r="V26" s="106">
        <f>IF('2a Aggregate costs'!W$15="-","-",SUM('2a Aggregate costs'!W$15,'2a Aggregate costs'!W$16,'2a Aggregate costs'!W$17,'2a Aggregate costs'!W49)*'3a Demand'!$C$9+'2a Aggregate costs'!W$18)</f>
        <v>120.47092116189678</v>
      </c>
      <c r="W26" s="106">
        <f>IF('2a Aggregate costs'!X$15="-","-",SUM('2a Aggregate costs'!X$15,'2a Aggregate costs'!X$16,'2a Aggregate costs'!X$17,'2a Aggregate costs'!X49)*'3a Demand'!$C$9+'2a Aggregate costs'!X$18)</f>
        <v>126.58490194252974</v>
      </c>
      <c r="X26" s="84"/>
      <c r="Y26" s="106">
        <f>IF('2a Aggregate costs'!Z$15="-","-",SUM('2a Aggregate costs'!Z$15,'2a Aggregate costs'!Z$16,'2a Aggregate costs'!Z$17,'2a Aggregate costs'!Z49)*'3a Demand'!$C$9+'2a Aggregate costs'!Z$18)</f>
        <v>125.51006076203592</v>
      </c>
      <c r="Z26" s="106">
        <f>IF('2a Aggregate costs'!AA$15="-","-",SUM('2a Aggregate costs'!AA$15,'2a Aggregate costs'!AA$16,'2a Aggregate costs'!AA$17,'2a Aggregate costs'!AA49)*'3a Demand'!$C$9+'2a Aggregate costs'!AA$18)</f>
        <v>139.73380995006059</v>
      </c>
      <c r="AA26" s="106" t="str">
        <f>IF('2a Aggregate costs'!AB$15="-","-",SUM('2a Aggregate costs'!AB$15,'2a Aggregate costs'!AB$16,'2a Aggregate costs'!AB$17,'2a Aggregate costs'!AB49)*'3a Demand'!$C$9+'2a Aggregate costs'!AB$18)</f>
        <v>-</v>
      </c>
      <c r="AB26" s="106" t="str">
        <f>IF('2a Aggregate costs'!AC$15="-","-",SUM('2a Aggregate costs'!AC$15,'2a Aggregate costs'!AC$16,'2a Aggregate costs'!AC$17,'2a Aggregate costs'!AC49)*'3a Demand'!$C$9+'2a Aggregate costs'!AC$18)</f>
        <v>-</v>
      </c>
      <c r="AC26" s="106" t="str">
        <f>IF('2a Aggregate costs'!AD$15="-","-",SUM('2a Aggregate costs'!AD$15,'2a Aggregate costs'!AD$16,'2a Aggregate costs'!AD$17,'2a Aggregate costs'!AD49)*'3a Demand'!$C$9+'2a Aggregate costs'!AD$18)</f>
        <v>-</v>
      </c>
      <c r="AD26" s="106" t="str">
        <f>IF('2a Aggregate costs'!AE$15="-","-",SUM('2a Aggregate costs'!AE$15,'2a Aggregate costs'!AE$16,'2a Aggregate costs'!AE$17,'2a Aggregate costs'!AE49)*'3a Demand'!$C$9+'2a Aggregate costs'!AE$18)</f>
        <v>-</v>
      </c>
      <c r="AE26" s="106" t="str">
        <f>IF('2a Aggregate costs'!AF$15="-","-",SUM('2a Aggregate costs'!AF$15,'2a Aggregate costs'!AF$16,'2a Aggregate costs'!AF$17,'2a Aggregate costs'!AF49)*'3a Demand'!$C$9+'2a Aggregate costs'!AF$18)</f>
        <v>-</v>
      </c>
      <c r="AF26" s="106" t="str">
        <f>IF('2a Aggregate costs'!AG$15="-","-",SUM('2a Aggregate costs'!AG$15,'2a Aggregate costs'!AG$16,'2a Aggregate costs'!AG$17,'2a Aggregate costs'!AG49)*'3a Demand'!$C$9+'2a Aggregate costs'!AG$18)</f>
        <v>-</v>
      </c>
      <c r="AG26" s="106" t="str">
        <f>IF('2a Aggregate costs'!AH$15="-","-",SUM('2a Aggregate costs'!AH$15,'2a Aggregate costs'!AH$16,'2a Aggregate costs'!AH$17,'2a Aggregate costs'!AH49)*'3a Demand'!$C$9+'2a Aggregate costs'!AH$18)</f>
        <v>-</v>
      </c>
      <c r="AH26" s="106" t="str">
        <f>IF('2a Aggregate costs'!AI$15="-","-",SUM('2a Aggregate costs'!AI$15,'2a Aggregate costs'!AI$16,'2a Aggregate costs'!AI$17,'2a Aggregate costs'!AI49)*'3a Demand'!$C$9+'2a Aggregate costs'!AI$18)</f>
        <v>-</v>
      </c>
      <c r="AI26" s="106" t="str">
        <f>IF('2a Aggregate costs'!AJ$15="-","-",SUM('2a Aggregate costs'!AJ$15,'2a Aggregate costs'!AJ$16,'2a Aggregate costs'!AJ$17,'2a Aggregate costs'!AJ49)*'3a Demand'!$C$9+'2a Aggregate costs'!AJ$18)</f>
        <v>-</v>
      </c>
      <c r="AJ26" s="106" t="str">
        <f>IF('2a Aggregate costs'!AK$15="-","-",SUM('2a Aggregate costs'!AK$15,'2a Aggregate costs'!AK$16,'2a Aggregate costs'!AK$17,'2a Aggregate costs'!AK49)*'3a Demand'!$C$9+'2a Aggregate costs'!AK$18)</f>
        <v>-</v>
      </c>
      <c r="AK26" s="106" t="str">
        <f>IF('2a Aggregate costs'!AL$15="-","-",SUM('2a Aggregate costs'!AL$15,'2a Aggregate costs'!AL$16,'2a Aggregate costs'!AL$17,'2a Aggregate costs'!AL49)*'3a Demand'!$C$9+'2a Aggregate costs'!AL$18)</f>
        <v>-</v>
      </c>
      <c r="AL26" s="106" t="str">
        <f>IF('2a Aggregate costs'!AM$15="-","-",SUM('2a Aggregate costs'!AM$15,'2a Aggregate costs'!AM$16,'2a Aggregate costs'!AM$17,'2a Aggregate costs'!AM49)*'3a Demand'!$C$9+'2a Aggregate costs'!AM$18)</f>
        <v>-</v>
      </c>
      <c r="AM26" s="106" t="str">
        <f>IF('2a Aggregate costs'!AN$15="-","-",SUM('2a Aggregate costs'!AN$15,'2a Aggregate costs'!AN$16,'2a Aggregate costs'!AN$17,'2a Aggregate costs'!AN49)*'3a Demand'!$C$9+'2a Aggregate costs'!AN$18)</f>
        <v>-</v>
      </c>
      <c r="AN26" s="106" t="str">
        <f>IF('2a Aggregate costs'!AO$15="-","-",SUM('2a Aggregate costs'!AO$15,'2a Aggregate costs'!AO$16,'2a Aggregate costs'!AO$17,'2a Aggregate costs'!AO49)*'3a Demand'!$C$9+'2a Aggregate costs'!AO$18)</f>
        <v>-</v>
      </c>
      <c r="AO26" s="106" t="str">
        <f>IF('2a Aggregate costs'!AP$15="-","-",SUM('2a Aggregate costs'!AP$15,'2a Aggregate costs'!AP$16,'2a Aggregate costs'!AP$17,'2a Aggregate costs'!AP49)*'3a Demand'!$C$9+'2a Aggregate costs'!AP$18)</f>
        <v>-</v>
      </c>
      <c r="AP26" s="106" t="str">
        <f>IF('2a Aggregate costs'!AQ$15="-","-",SUM('2a Aggregate costs'!AQ$15,'2a Aggregate costs'!AQ$16,'2a Aggregate costs'!AQ$17,'2a Aggregate costs'!AQ49)*'3a Demand'!$C$9+'2a Aggregate costs'!AQ$18)</f>
        <v>-</v>
      </c>
      <c r="AQ26" s="106" t="str">
        <f>IF('2a Aggregate costs'!AR$15="-","-",SUM('2a Aggregate costs'!AR$15,'2a Aggregate costs'!AR$16,'2a Aggregate costs'!AR$17,'2a Aggregate costs'!AR49)*'3a Demand'!$C$9+'2a Aggregate costs'!AR$18)</f>
        <v>-</v>
      </c>
      <c r="AR26" s="106" t="str">
        <f>IF('2a Aggregate costs'!AS$15="-","-",SUM('2a Aggregate costs'!AS$15,'2a Aggregate costs'!AS$16,'2a Aggregate costs'!AS$17,'2a Aggregate costs'!AS49)*'3a Demand'!$C$9+'2a Aggregate costs'!AS$18)</f>
        <v>-</v>
      </c>
      <c r="AS26" s="106" t="str">
        <f>IF('2a Aggregate costs'!AT$15="-","-",SUM('2a Aggregate costs'!AT$15,'2a Aggregate costs'!AT$16,'2a Aggregate costs'!AT$17,'2a Aggregate costs'!AT49)*'3a Demand'!$C$9+'2a Aggregate costs'!AT$18)</f>
        <v>-</v>
      </c>
      <c r="AT26" s="106" t="str">
        <f>IF('2a Aggregate costs'!AU$15="-","-",SUM('2a Aggregate costs'!AU$15,'2a Aggregate costs'!AU$16,'2a Aggregate costs'!AU$17,'2a Aggregate costs'!AU49)*'3a Demand'!$C$9+'2a Aggregate costs'!AU$18)</f>
        <v>-</v>
      </c>
      <c r="AU26" s="106" t="str">
        <f>IF('2a Aggregate costs'!AV$15="-","-",SUM('2a Aggregate costs'!AV$15,'2a Aggregate costs'!AV$16,'2a Aggregate costs'!AV$17,'2a Aggregate costs'!AV49)*'3a Demand'!$C$9+'2a Aggregate costs'!AV$18)</f>
        <v>-</v>
      </c>
      <c r="AV26" s="106" t="str">
        <f>IF('2a Aggregate costs'!AW$15="-","-",SUM('2a Aggregate costs'!AW$15,'2a Aggregate costs'!AW$16,'2a Aggregate costs'!AW$17,'2a Aggregate costs'!AW49)*'3a Demand'!$C$9+'2a Aggregate costs'!AW$18)</f>
        <v>-</v>
      </c>
      <c r="AW26" s="106" t="str">
        <f>IF('2a Aggregate costs'!AX$15="-","-",SUM('2a Aggregate costs'!AX$15,'2a Aggregate costs'!AX$16,'2a Aggregate costs'!AX$17,'2a Aggregate costs'!AX49)*'3a Demand'!$C$9+'2a Aggregate costs'!AX$18)</f>
        <v>-</v>
      </c>
      <c r="AX26" s="106" t="str">
        <f>IF('2a Aggregate costs'!AY$15="-","-",SUM('2a Aggregate costs'!AY$15,'2a Aggregate costs'!AY$16,'2a Aggregate costs'!AY$17,'2a Aggregate costs'!AY49)*'3a Demand'!$C$9+'2a Aggregate costs'!AY$18)</f>
        <v>-</v>
      </c>
      <c r="AY26" s="106" t="str">
        <f>IF('2a Aggregate costs'!AZ$15="-","-",SUM('2a Aggregate costs'!AZ$15,'2a Aggregate costs'!AZ$16,'2a Aggregate costs'!AZ$17,'2a Aggregate costs'!AZ49)*'3a Demand'!$C$9+'2a Aggregate costs'!AZ$18)</f>
        <v>-</v>
      </c>
      <c r="AZ26" s="106" t="str">
        <f>IF('2a Aggregate costs'!BA$15="-","-",SUM('2a Aggregate costs'!BA$15,'2a Aggregate costs'!BA$16,'2a Aggregate costs'!BA$17,'2a Aggregate costs'!BA49)*'3a Demand'!$C$9+'2a Aggregate costs'!BA$18)</f>
        <v>-</v>
      </c>
      <c r="BA26" s="106" t="str">
        <f>IF('2a Aggregate costs'!BB$15="-","-",SUM('2a Aggregate costs'!BB$15,'2a Aggregate costs'!BB$16,'2a Aggregate costs'!BB$17,'2a Aggregate costs'!BB49)*'3a Demand'!$C$9+'2a Aggregate costs'!BB$18)</f>
        <v>-</v>
      </c>
      <c r="BB26" s="106" t="str">
        <f>IF('2a Aggregate costs'!BC$15="-","-",SUM('2a Aggregate costs'!BC$15,'2a Aggregate costs'!BC$16,'2a Aggregate costs'!BC$17,'2a Aggregate costs'!BC49)*'3a Demand'!$C$9+'2a Aggregate costs'!BC$18)</f>
        <v>-</v>
      </c>
      <c r="BC26" s="106" t="str">
        <f>IF('2a Aggregate costs'!BD$15="-","-",SUM('2a Aggregate costs'!BD$15,'2a Aggregate costs'!BD$16,'2a Aggregate costs'!BD$17,'2a Aggregate costs'!BD49)*'3a Demand'!$C$9+'2a Aggregate costs'!BD$18)</f>
        <v>-</v>
      </c>
    </row>
    <row r="27" spans="1:55" ht="12.75" customHeight="1">
      <c r="A27" s="14"/>
      <c r="B27" s="311"/>
      <c r="C27" s="108" t="s">
        <v>239</v>
      </c>
      <c r="D27" s="313"/>
      <c r="E27" s="314"/>
      <c r="F27" s="28"/>
      <c r="G27" s="106">
        <f>IF('2a Aggregate costs'!H$15="-","-",SUM('2a Aggregate costs'!H$15,'2a Aggregate costs'!H$16,'2a Aggregate costs'!H$17,'2a Aggregate costs'!H50)*'3a Demand'!$C$9+'2a Aggregate costs'!H$18)</f>
        <v>68.561272633346178</v>
      </c>
      <c r="H27" s="106">
        <f>IF('2a Aggregate costs'!I$15="-","-",SUM('2a Aggregate costs'!I$15,'2a Aggregate costs'!I$16,'2a Aggregate costs'!I$17,'2a Aggregate costs'!I50)*'3a Demand'!$C$9+'2a Aggregate costs'!I$18)</f>
        <v>68.541097316910879</v>
      </c>
      <c r="I27" s="106">
        <f>IF('2a Aggregate costs'!J$15="-","-",SUM('2a Aggregate costs'!J$15,'2a Aggregate costs'!J$16,'2a Aggregate costs'!J$17,'2a Aggregate costs'!J50)*'3a Demand'!$C$9+'2a Aggregate costs'!J$18)</f>
        <v>83.610261178336188</v>
      </c>
      <c r="J27" s="106">
        <f>IF('2a Aggregate costs'!K$15="-","-",SUM('2a Aggregate costs'!K$15,'2a Aggregate costs'!K$16,'2a Aggregate costs'!K$17,'2a Aggregate costs'!K50)*'3a Demand'!$C$9+'2a Aggregate costs'!K$18)</f>
        <v>83.533225355384204</v>
      </c>
      <c r="K27" s="106">
        <f>IF('2a Aggregate costs'!L$15="-","-",SUM('2a Aggregate costs'!L$15,'2a Aggregate costs'!L$16,'2a Aggregate costs'!L$17,'2a Aggregate costs'!L50)*'3a Demand'!$C$9+'2a Aggregate costs'!L$18)</f>
        <v>88.913185757953372</v>
      </c>
      <c r="L27" s="106">
        <f>IF('2a Aggregate costs'!M$15="-","-",SUM('2a Aggregate costs'!M$15,'2a Aggregate costs'!M$16,'2a Aggregate costs'!M$17,'2a Aggregate costs'!M50)*'3a Demand'!$C$9+'2a Aggregate costs'!M$18)</f>
        <v>89.228024035242527</v>
      </c>
      <c r="M27" s="106">
        <f>IF('2a Aggregate costs'!N$15="-","-",SUM('2a Aggregate costs'!N$15,'2a Aggregate costs'!N$16,'2a Aggregate costs'!N$17,'2a Aggregate costs'!N50)*'3a Demand'!$C$9+'2a Aggregate costs'!N$18)</f>
        <v>103.20172610134659</v>
      </c>
      <c r="N27" s="106">
        <f>IF('2a Aggregate costs'!O$15="-","-",SUM('2a Aggregate costs'!O$15,'2a Aggregate costs'!O$16,'2a Aggregate costs'!O$17,'2a Aggregate costs'!O50)*'3a Demand'!$C$9+'2a Aggregate costs'!O$18)</f>
        <v>103.27116370474258</v>
      </c>
      <c r="O27" s="84"/>
      <c r="P27" s="106">
        <f>IF('2a Aggregate costs'!Q$15="-","-",SUM('2a Aggregate costs'!Q$15,'2a Aggregate costs'!Q$16,'2a Aggregate costs'!Q$17,'2a Aggregate costs'!Q50)*'3a Demand'!$C$9+'2a Aggregate costs'!Q$18)</f>
        <v>103.27116370474258</v>
      </c>
      <c r="Q27" s="106">
        <f>IF('2a Aggregate costs'!R$15="-","-",SUM('2a Aggregate costs'!R$15,'2a Aggregate costs'!R$16,'2a Aggregate costs'!R$17,'2a Aggregate costs'!R50)*'3a Demand'!$C$9+'2a Aggregate costs'!R$18)</f>
        <v>110.40261218544866</v>
      </c>
      <c r="R27" s="106">
        <f>IF('2a Aggregate costs'!S$15="-","-",SUM('2a Aggregate costs'!S$15,'2a Aggregate costs'!S$16,'2a Aggregate costs'!S$17,'2a Aggregate costs'!S50)*'3a Demand'!$C$9+'2a Aggregate costs'!S$18)</f>
        <v>111.71407723629213</v>
      </c>
      <c r="S27" s="106">
        <f>IF('2a Aggregate costs'!T$15="-","-",SUM('2a Aggregate costs'!T$15,'2a Aggregate costs'!T$16,'2a Aggregate costs'!T$17,'2a Aggregate costs'!T50)*'3a Demand'!$C$9+'2a Aggregate costs'!T$18)</f>
        <v>114.90968574928812</v>
      </c>
      <c r="T27" s="106">
        <f>IF('2a Aggregate costs'!U$15="-","-",SUM('2a Aggregate costs'!U$15,'2a Aggregate costs'!U$16,'2a Aggregate costs'!U$17,'2a Aggregate costs'!U50)*'3a Demand'!$C$9+'2a Aggregate costs'!U$18)</f>
        <v>114.42817758934933</v>
      </c>
      <c r="U27" s="106">
        <f>IF('2a Aggregate costs'!V$15="-","-",SUM('2a Aggregate costs'!V$15,'2a Aggregate costs'!V$16,'2a Aggregate costs'!V$17,'2a Aggregate costs'!V50)*'3a Demand'!$C$9+'2a Aggregate costs'!V$18)</f>
        <v>121.07147261883324</v>
      </c>
      <c r="V27" s="106">
        <f>IF('2a Aggregate costs'!W$15="-","-",SUM('2a Aggregate costs'!W$15,'2a Aggregate costs'!W$16,'2a Aggregate costs'!W$17,'2a Aggregate costs'!W50)*'3a Demand'!$C$9+'2a Aggregate costs'!W$18)</f>
        <v>120.47834809609292</v>
      </c>
      <c r="W27" s="106">
        <f>IF('2a Aggregate costs'!X$15="-","-",SUM('2a Aggregate costs'!X$15,'2a Aggregate costs'!X$16,'2a Aggregate costs'!X$17,'2a Aggregate costs'!X50)*'3a Demand'!$C$9+'2a Aggregate costs'!X$18)</f>
        <v>126.59583342312249</v>
      </c>
      <c r="X27" s="84"/>
      <c r="Y27" s="106">
        <f>IF('2a Aggregate costs'!Z$15="-","-",SUM('2a Aggregate costs'!Z$15,'2a Aggregate costs'!Z$16,'2a Aggregate costs'!Z$17,'2a Aggregate costs'!Z50)*'3a Demand'!$C$9+'2a Aggregate costs'!Z$18)</f>
        <v>125.52059600564726</v>
      </c>
      <c r="Z27" s="106">
        <f>IF('2a Aggregate costs'!AA$15="-","-",SUM('2a Aggregate costs'!AA$15,'2a Aggregate costs'!AA$16,'2a Aggregate costs'!AA$17,'2a Aggregate costs'!AA50)*'3a Demand'!$C$9+'2a Aggregate costs'!AA$18)</f>
        <v>139.7459433141735</v>
      </c>
      <c r="AA27" s="106" t="str">
        <f>IF('2a Aggregate costs'!AB$15="-","-",SUM('2a Aggregate costs'!AB$15,'2a Aggregate costs'!AB$16,'2a Aggregate costs'!AB$17,'2a Aggregate costs'!AB50)*'3a Demand'!$C$9+'2a Aggregate costs'!AB$18)</f>
        <v>-</v>
      </c>
      <c r="AB27" s="106" t="str">
        <f>IF('2a Aggregate costs'!AC$15="-","-",SUM('2a Aggregate costs'!AC$15,'2a Aggregate costs'!AC$16,'2a Aggregate costs'!AC$17,'2a Aggregate costs'!AC50)*'3a Demand'!$C$9+'2a Aggregate costs'!AC$18)</f>
        <v>-</v>
      </c>
      <c r="AC27" s="106" t="str">
        <f>IF('2a Aggregate costs'!AD$15="-","-",SUM('2a Aggregate costs'!AD$15,'2a Aggregate costs'!AD$16,'2a Aggregate costs'!AD$17,'2a Aggregate costs'!AD50)*'3a Demand'!$C$9+'2a Aggregate costs'!AD$18)</f>
        <v>-</v>
      </c>
      <c r="AD27" s="106" t="str">
        <f>IF('2a Aggregate costs'!AE$15="-","-",SUM('2a Aggregate costs'!AE$15,'2a Aggregate costs'!AE$16,'2a Aggregate costs'!AE$17,'2a Aggregate costs'!AE50)*'3a Demand'!$C$9+'2a Aggregate costs'!AE$18)</f>
        <v>-</v>
      </c>
      <c r="AE27" s="106" t="str">
        <f>IF('2a Aggregate costs'!AF$15="-","-",SUM('2a Aggregate costs'!AF$15,'2a Aggregate costs'!AF$16,'2a Aggregate costs'!AF$17,'2a Aggregate costs'!AF50)*'3a Demand'!$C$9+'2a Aggregate costs'!AF$18)</f>
        <v>-</v>
      </c>
      <c r="AF27" s="106" t="str">
        <f>IF('2a Aggregate costs'!AG$15="-","-",SUM('2a Aggregate costs'!AG$15,'2a Aggregate costs'!AG$16,'2a Aggregate costs'!AG$17,'2a Aggregate costs'!AG50)*'3a Demand'!$C$9+'2a Aggregate costs'!AG$18)</f>
        <v>-</v>
      </c>
      <c r="AG27" s="106" t="str">
        <f>IF('2a Aggregate costs'!AH$15="-","-",SUM('2a Aggregate costs'!AH$15,'2a Aggregate costs'!AH$16,'2a Aggregate costs'!AH$17,'2a Aggregate costs'!AH50)*'3a Demand'!$C$9+'2a Aggregate costs'!AH$18)</f>
        <v>-</v>
      </c>
      <c r="AH27" s="106" t="str">
        <f>IF('2a Aggregate costs'!AI$15="-","-",SUM('2a Aggregate costs'!AI$15,'2a Aggregate costs'!AI$16,'2a Aggregate costs'!AI$17,'2a Aggregate costs'!AI50)*'3a Demand'!$C$9+'2a Aggregate costs'!AI$18)</f>
        <v>-</v>
      </c>
      <c r="AI27" s="106" t="str">
        <f>IF('2a Aggregate costs'!AJ$15="-","-",SUM('2a Aggregate costs'!AJ$15,'2a Aggregate costs'!AJ$16,'2a Aggregate costs'!AJ$17,'2a Aggregate costs'!AJ50)*'3a Demand'!$C$9+'2a Aggregate costs'!AJ$18)</f>
        <v>-</v>
      </c>
      <c r="AJ27" s="106" t="str">
        <f>IF('2a Aggregate costs'!AK$15="-","-",SUM('2a Aggregate costs'!AK$15,'2a Aggregate costs'!AK$16,'2a Aggregate costs'!AK$17,'2a Aggregate costs'!AK50)*'3a Demand'!$C$9+'2a Aggregate costs'!AK$18)</f>
        <v>-</v>
      </c>
      <c r="AK27" s="106" t="str">
        <f>IF('2a Aggregate costs'!AL$15="-","-",SUM('2a Aggregate costs'!AL$15,'2a Aggregate costs'!AL$16,'2a Aggregate costs'!AL$17,'2a Aggregate costs'!AL50)*'3a Demand'!$C$9+'2a Aggregate costs'!AL$18)</f>
        <v>-</v>
      </c>
      <c r="AL27" s="106" t="str">
        <f>IF('2a Aggregate costs'!AM$15="-","-",SUM('2a Aggregate costs'!AM$15,'2a Aggregate costs'!AM$16,'2a Aggregate costs'!AM$17,'2a Aggregate costs'!AM50)*'3a Demand'!$C$9+'2a Aggregate costs'!AM$18)</f>
        <v>-</v>
      </c>
      <c r="AM27" s="106" t="str">
        <f>IF('2a Aggregate costs'!AN$15="-","-",SUM('2a Aggregate costs'!AN$15,'2a Aggregate costs'!AN$16,'2a Aggregate costs'!AN$17,'2a Aggregate costs'!AN50)*'3a Demand'!$C$9+'2a Aggregate costs'!AN$18)</f>
        <v>-</v>
      </c>
      <c r="AN27" s="106" t="str">
        <f>IF('2a Aggregate costs'!AO$15="-","-",SUM('2a Aggregate costs'!AO$15,'2a Aggregate costs'!AO$16,'2a Aggregate costs'!AO$17,'2a Aggregate costs'!AO50)*'3a Demand'!$C$9+'2a Aggregate costs'!AO$18)</f>
        <v>-</v>
      </c>
      <c r="AO27" s="106" t="str">
        <f>IF('2a Aggregate costs'!AP$15="-","-",SUM('2a Aggregate costs'!AP$15,'2a Aggregate costs'!AP$16,'2a Aggregate costs'!AP$17,'2a Aggregate costs'!AP50)*'3a Demand'!$C$9+'2a Aggregate costs'!AP$18)</f>
        <v>-</v>
      </c>
      <c r="AP27" s="106" t="str">
        <f>IF('2a Aggregate costs'!AQ$15="-","-",SUM('2a Aggregate costs'!AQ$15,'2a Aggregate costs'!AQ$16,'2a Aggregate costs'!AQ$17,'2a Aggregate costs'!AQ50)*'3a Demand'!$C$9+'2a Aggregate costs'!AQ$18)</f>
        <v>-</v>
      </c>
      <c r="AQ27" s="106" t="str">
        <f>IF('2a Aggregate costs'!AR$15="-","-",SUM('2a Aggregate costs'!AR$15,'2a Aggregate costs'!AR$16,'2a Aggregate costs'!AR$17,'2a Aggregate costs'!AR50)*'3a Demand'!$C$9+'2a Aggregate costs'!AR$18)</f>
        <v>-</v>
      </c>
      <c r="AR27" s="106" t="str">
        <f>IF('2a Aggregate costs'!AS$15="-","-",SUM('2a Aggregate costs'!AS$15,'2a Aggregate costs'!AS$16,'2a Aggregate costs'!AS$17,'2a Aggregate costs'!AS50)*'3a Demand'!$C$9+'2a Aggregate costs'!AS$18)</f>
        <v>-</v>
      </c>
      <c r="AS27" s="106" t="str">
        <f>IF('2a Aggregate costs'!AT$15="-","-",SUM('2a Aggregate costs'!AT$15,'2a Aggregate costs'!AT$16,'2a Aggregate costs'!AT$17,'2a Aggregate costs'!AT50)*'3a Demand'!$C$9+'2a Aggregate costs'!AT$18)</f>
        <v>-</v>
      </c>
      <c r="AT27" s="106" t="str">
        <f>IF('2a Aggregate costs'!AU$15="-","-",SUM('2a Aggregate costs'!AU$15,'2a Aggregate costs'!AU$16,'2a Aggregate costs'!AU$17,'2a Aggregate costs'!AU50)*'3a Demand'!$C$9+'2a Aggregate costs'!AU$18)</f>
        <v>-</v>
      </c>
      <c r="AU27" s="106" t="str">
        <f>IF('2a Aggregate costs'!AV$15="-","-",SUM('2a Aggregate costs'!AV$15,'2a Aggregate costs'!AV$16,'2a Aggregate costs'!AV$17,'2a Aggregate costs'!AV50)*'3a Demand'!$C$9+'2a Aggregate costs'!AV$18)</f>
        <v>-</v>
      </c>
      <c r="AV27" s="106" t="str">
        <f>IF('2a Aggregate costs'!AW$15="-","-",SUM('2a Aggregate costs'!AW$15,'2a Aggregate costs'!AW$16,'2a Aggregate costs'!AW$17,'2a Aggregate costs'!AW50)*'3a Demand'!$C$9+'2a Aggregate costs'!AW$18)</f>
        <v>-</v>
      </c>
      <c r="AW27" s="106" t="str">
        <f>IF('2a Aggregate costs'!AX$15="-","-",SUM('2a Aggregate costs'!AX$15,'2a Aggregate costs'!AX$16,'2a Aggregate costs'!AX$17,'2a Aggregate costs'!AX50)*'3a Demand'!$C$9+'2a Aggregate costs'!AX$18)</f>
        <v>-</v>
      </c>
      <c r="AX27" s="106" t="str">
        <f>IF('2a Aggregate costs'!AY$15="-","-",SUM('2a Aggregate costs'!AY$15,'2a Aggregate costs'!AY$16,'2a Aggregate costs'!AY$17,'2a Aggregate costs'!AY50)*'3a Demand'!$C$9+'2a Aggregate costs'!AY$18)</f>
        <v>-</v>
      </c>
      <c r="AY27" s="106" t="str">
        <f>IF('2a Aggregate costs'!AZ$15="-","-",SUM('2a Aggregate costs'!AZ$15,'2a Aggregate costs'!AZ$16,'2a Aggregate costs'!AZ$17,'2a Aggregate costs'!AZ50)*'3a Demand'!$C$9+'2a Aggregate costs'!AZ$18)</f>
        <v>-</v>
      </c>
      <c r="AZ27" s="106" t="str">
        <f>IF('2a Aggregate costs'!BA$15="-","-",SUM('2a Aggregate costs'!BA$15,'2a Aggregate costs'!BA$16,'2a Aggregate costs'!BA$17,'2a Aggregate costs'!BA50)*'3a Demand'!$C$9+'2a Aggregate costs'!BA$18)</f>
        <v>-</v>
      </c>
      <c r="BA27" s="106" t="str">
        <f>IF('2a Aggregate costs'!BB$15="-","-",SUM('2a Aggregate costs'!BB$15,'2a Aggregate costs'!BB$16,'2a Aggregate costs'!BB$17,'2a Aggregate costs'!BB50)*'3a Demand'!$C$9+'2a Aggregate costs'!BB$18)</f>
        <v>-</v>
      </c>
      <c r="BB27" s="106" t="str">
        <f>IF('2a Aggregate costs'!BC$15="-","-",SUM('2a Aggregate costs'!BC$15,'2a Aggregate costs'!BC$16,'2a Aggregate costs'!BC$17,'2a Aggregate costs'!BC50)*'3a Demand'!$C$9+'2a Aggregate costs'!BC$18)</f>
        <v>-</v>
      </c>
      <c r="BC27" s="106" t="str">
        <f>IF('2a Aggregate costs'!BD$15="-","-",SUM('2a Aggregate costs'!BD$15,'2a Aggregate costs'!BD$16,'2a Aggregate costs'!BD$17,'2a Aggregate costs'!BD50)*'3a Demand'!$C$9+'2a Aggregate costs'!BD$18)</f>
        <v>-</v>
      </c>
    </row>
    <row r="28" spans="1:55" ht="12.75" customHeight="1">
      <c r="A28" s="14"/>
      <c r="B28" s="312"/>
      <c r="C28" s="108" t="s">
        <v>240</v>
      </c>
      <c r="D28" s="313"/>
      <c r="E28" s="314"/>
      <c r="F28" s="28"/>
      <c r="G28" s="106">
        <f>IF('2a Aggregate costs'!H$15="-","-",SUM('2a Aggregate costs'!H$15,'2a Aggregate costs'!H$16,'2a Aggregate costs'!H$17,'2a Aggregate costs'!H51)*'3a Demand'!$C$9+'2a Aggregate costs'!H$18)</f>
        <v>68.561535547115341</v>
      </c>
      <c r="H28" s="106">
        <f>IF('2a Aggregate costs'!I$15="-","-",SUM('2a Aggregate costs'!I$15,'2a Aggregate costs'!I$16,'2a Aggregate costs'!I$17,'2a Aggregate costs'!I51)*'3a Demand'!$C$9+'2a Aggregate costs'!I$18)</f>
        <v>68.541356014491441</v>
      </c>
      <c r="I28" s="106">
        <f>IF('2a Aggregate costs'!J$15="-","-",SUM('2a Aggregate costs'!J$15,'2a Aggregate costs'!J$16,'2a Aggregate costs'!J$17,'2a Aggregate costs'!J51)*'3a Demand'!$C$9+'2a Aggregate costs'!J$18)</f>
        <v>83.610526084658687</v>
      </c>
      <c r="J28" s="106">
        <f>IF('2a Aggregate costs'!K$15="-","-",SUM('2a Aggregate costs'!K$15,'2a Aggregate costs'!K$16,'2a Aggregate costs'!K$17,'2a Aggregate costs'!K51)*'3a Demand'!$C$9+'2a Aggregate costs'!K$18)</f>
        <v>83.533501738419957</v>
      </c>
      <c r="K28" s="106">
        <f>IF('2a Aggregate costs'!L$15="-","-",SUM('2a Aggregate costs'!L$15,'2a Aggregate costs'!L$16,'2a Aggregate costs'!L$17,'2a Aggregate costs'!L51)*'3a Demand'!$C$9+'2a Aggregate costs'!L$18)</f>
        <v>88.913467115883748</v>
      </c>
      <c r="L28" s="106">
        <f>IF('2a Aggregate costs'!M$15="-","-",SUM('2a Aggregate costs'!M$15,'2a Aggregate costs'!M$16,'2a Aggregate costs'!M$17,'2a Aggregate costs'!M51)*'3a Demand'!$C$9+'2a Aggregate costs'!M$18)</f>
        <v>89.228300262933061</v>
      </c>
      <c r="M28" s="106">
        <f>IF('2a Aggregate costs'!N$15="-","-",SUM('2a Aggregate costs'!N$15,'2a Aggregate costs'!N$16,'2a Aggregate costs'!N$17,'2a Aggregate costs'!N51)*'3a Demand'!$C$9+'2a Aggregate costs'!N$18)</f>
        <v>103.1975772857277</v>
      </c>
      <c r="N28" s="106">
        <f>IF('2a Aggregate costs'!O$15="-","-",SUM('2a Aggregate costs'!O$15,'2a Aggregate costs'!O$16,'2a Aggregate costs'!O$17,'2a Aggregate costs'!O51)*'3a Demand'!$C$9+'2a Aggregate costs'!O$18)</f>
        <v>103.26692366239108</v>
      </c>
      <c r="O28" s="84"/>
      <c r="P28" s="106">
        <f>IF('2a Aggregate costs'!Q$15="-","-",SUM('2a Aggregate costs'!Q$15,'2a Aggregate costs'!Q$16,'2a Aggregate costs'!Q$17,'2a Aggregate costs'!Q51)*'3a Demand'!$C$9+'2a Aggregate costs'!Q$18)</f>
        <v>103.26692366239108</v>
      </c>
      <c r="Q28" s="106">
        <f>IF('2a Aggregate costs'!R$15="-","-",SUM('2a Aggregate costs'!R$15,'2a Aggregate costs'!R$16,'2a Aggregate costs'!R$17,'2a Aggregate costs'!R51)*'3a Demand'!$C$9+'2a Aggregate costs'!R$18)</f>
        <v>110.39865962258104</v>
      </c>
      <c r="R28" s="106">
        <f>IF('2a Aggregate costs'!S$15="-","-",SUM('2a Aggregate costs'!S$15,'2a Aggregate costs'!S$16,'2a Aggregate costs'!S$17,'2a Aggregate costs'!S51)*'3a Demand'!$C$9+'2a Aggregate costs'!S$18)</f>
        <v>111.70578352345682</v>
      </c>
      <c r="S28" s="106">
        <f>IF('2a Aggregate costs'!T$15="-","-",SUM('2a Aggregate costs'!T$15,'2a Aggregate costs'!T$16,'2a Aggregate costs'!T$17,'2a Aggregate costs'!T51)*'3a Demand'!$C$9+'2a Aggregate costs'!T$18)</f>
        <v>114.90052002495398</v>
      </c>
      <c r="T28" s="106">
        <f>IF('2a Aggregate costs'!U$15="-","-",SUM('2a Aggregate costs'!U$15,'2a Aggregate costs'!U$16,'2a Aggregate costs'!U$17,'2a Aggregate costs'!U51)*'3a Demand'!$C$9+'2a Aggregate costs'!U$18)</f>
        <v>114.42647410138612</v>
      </c>
      <c r="U28" s="106">
        <f>IF('2a Aggregate costs'!V$15="-","-",SUM('2a Aggregate costs'!V$15,'2a Aggregate costs'!V$16,'2a Aggregate costs'!V$17,'2a Aggregate costs'!V51)*'3a Demand'!$C$9+'2a Aggregate costs'!V$18)</f>
        <v>121.06777152784824</v>
      </c>
      <c r="V28" s="106">
        <f>IF('2a Aggregate costs'!W$15="-","-",SUM('2a Aggregate costs'!W$15,'2a Aggregate costs'!W$16,'2a Aggregate costs'!W$17,'2a Aggregate costs'!W51)*'3a Demand'!$C$9+'2a Aggregate costs'!W$18)</f>
        <v>120.48357221108611</v>
      </c>
      <c r="W28" s="106">
        <f>IF('2a Aggregate costs'!X$15="-","-",SUM('2a Aggregate costs'!X$15,'2a Aggregate costs'!X$16,'2a Aggregate costs'!X$17,'2a Aggregate costs'!X51)*'3a Demand'!$C$9+'2a Aggregate costs'!X$18)</f>
        <v>126.59301454762269</v>
      </c>
      <c r="X28" s="84"/>
      <c r="Y28" s="106">
        <f>IF('2a Aggregate costs'!Z$15="-","-",SUM('2a Aggregate costs'!Z$15,'2a Aggregate costs'!Z$16,'2a Aggregate costs'!Z$17,'2a Aggregate costs'!Z51)*'3a Demand'!$C$9+'2a Aggregate costs'!Z$18)</f>
        <v>125.51105855929146</v>
      </c>
      <c r="Z28" s="106">
        <f>IF('2a Aggregate costs'!AA$15="-","-",SUM('2a Aggregate costs'!AA$15,'2a Aggregate costs'!AA$16,'2a Aggregate costs'!AA$17,'2a Aggregate costs'!AA51)*'3a Demand'!$C$9+'2a Aggregate costs'!AA$18)</f>
        <v>139.73493733164406</v>
      </c>
      <c r="AA28" s="106" t="str">
        <f>IF('2a Aggregate costs'!AB$15="-","-",SUM('2a Aggregate costs'!AB$15,'2a Aggregate costs'!AB$16,'2a Aggregate costs'!AB$17,'2a Aggregate costs'!AB51)*'3a Demand'!$C$9+'2a Aggregate costs'!AB$18)</f>
        <v>-</v>
      </c>
      <c r="AB28" s="106" t="str">
        <f>IF('2a Aggregate costs'!AC$15="-","-",SUM('2a Aggregate costs'!AC$15,'2a Aggregate costs'!AC$16,'2a Aggregate costs'!AC$17,'2a Aggregate costs'!AC51)*'3a Demand'!$C$9+'2a Aggregate costs'!AC$18)</f>
        <v>-</v>
      </c>
      <c r="AC28" s="106" t="str">
        <f>IF('2a Aggregate costs'!AD$15="-","-",SUM('2a Aggregate costs'!AD$15,'2a Aggregate costs'!AD$16,'2a Aggregate costs'!AD$17,'2a Aggregate costs'!AD51)*'3a Demand'!$C$9+'2a Aggregate costs'!AD$18)</f>
        <v>-</v>
      </c>
      <c r="AD28" s="106" t="str">
        <f>IF('2a Aggregate costs'!AE$15="-","-",SUM('2a Aggregate costs'!AE$15,'2a Aggregate costs'!AE$16,'2a Aggregate costs'!AE$17,'2a Aggregate costs'!AE51)*'3a Demand'!$C$9+'2a Aggregate costs'!AE$18)</f>
        <v>-</v>
      </c>
      <c r="AE28" s="106" t="str">
        <f>IF('2a Aggregate costs'!AF$15="-","-",SUM('2a Aggregate costs'!AF$15,'2a Aggregate costs'!AF$16,'2a Aggregate costs'!AF$17,'2a Aggregate costs'!AF51)*'3a Demand'!$C$9+'2a Aggregate costs'!AF$18)</f>
        <v>-</v>
      </c>
      <c r="AF28" s="106" t="str">
        <f>IF('2a Aggregate costs'!AG$15="-","-",SUM('2a Aggregate costs'!AG$15,'2a Aggregate costs'!AG$16,'2a Aggregate costs'!AG$17,'2a Aggregate costs'!AG51)*'3a Demand'!$C$9+'2a Aggregate costs'!AG$18)</f>
        <v>-</v>
      </c>
      <c r="AG28" s="106" t="str">
        <f>IF('2a Aggregate costs'!AH$15="-","-",SUM('2a Aggregate costs'!AH$15,'2a Aggregate costs'!AH$16,'2a Aggregate costs'!AH$17,'2a Aggregate costs'!AH51)*'3a Demand'!$C$9+'2a Aggregate costs'!AH$18)</f>
        <v>-</v>
      </c>
      <c r="AH28" s="106" t="str">
        <f>IF('2a Aggregate costs'!AI$15="-","-",SUM('2a Aggregate costs'!AI$15,'2a Aggregate costs'!AI$16,'2a Aggregate costs'!AI$17,'2a Aggregate costs'!AI51)*'3a Demand'!$C$9+'2a Aggregate costs'!AI$18)</f>
        <v>-</v>
      </c>
      <c r="AI28" s="106" t="str">
        <f>IF('2a Aggregate costs'!AJ$15="-","-",SUM('2a Aggregate costs'!AJ$15,'2a Aggregate costs'!AJ$16,'2a Aggregate costs'!AJ$17,'2a Aggregate costs'!AJ51)*'3a Demand'!$C$9+'2a Aggregate costs'!AJ$18)</f>
        <v>-</v>
      </c>
      <c r="AJ28" s="106" t="str">
        <f>IF('2a Aggregate costs'!AK$15="-","-",SUM('2a Aggregate costs'!AK$15,'2a Aggregate costs'!AK$16,'2a Aggregate costs'!AK$17,'2a Aggregate costs'!AK51)*'3a Demand'!$C$9+'2a Aggregate costs'!AK$18)</f>
        <v>-</v>
      </c>
      <c r="AK28" s="106" t="str">
        <f>IF('2a Aggregate costs'!AL$15="-","-",SUM('2a Aggregate costs'!AL$15,'2a Aggregate costs'!AL$16,'2a Aggregate costs'!AL$17,'2a Aggregate costs'!AL51)*'3a Demand'!$C$9+'2a Aggregate costs'!AL$18)</f>
        <v>-</v>
      </c>
      <c r="AL28" s="106" t="str">
        <f>IF('2a Aggregate costs'!AM$15="-","-",SUM('2a Aggregate costs'!AM$15,'2a Aggregate costs'!AM$16,'2a Aggregate costs'!AM$17,'2a Aggregate costs'!AM51)*'3a Demand'!$C$9+'2a Aggregate costs'!AM$18)</f>
        <v>-</v>
      </c>
      <c r="AM28" s="106" t="str">
        <f>IF('2a Aggregate costs'!AN$15="-","-",SUM('2a Aggregate costs'!AN$15,'2a Aggregate costs'!AN$16,'2a Aggregate costs'!AN$17,'2a Aggregate costs'!AN51)*'3a Demand'!$C$9+'2a Aggregate costs'!AN$18)</f>
        <v>-</v>
      </c>
      <c r="AN28" s="106" t="str">
        <f>IF('2a Aggregate costs'!AO$15="-","-",SUM('2a Aggregate costs'!AO$15,'2a Aggregate costs'!AO$16,'2a Aggregate costs'!AO$17,'2a Aggregate costs'!AO51)*'3a Demand'!$C$9+'2a Aggregate costs'!AO$18)</f>
        <v>-</v>
      </c>
      <c r="AO28" s="106" t="str">
        <f>IF('2a Aggregate costs'!AP$15="-","-",SUM('2a Aggregate costs'!AP$15,'2a Aggregate costs'!AP$16,'2a Aggregate costs'!AP$17,'2a Aggregate costs'!AP51)*'3a Demand'!$C$9+'2a Aggregate costs'!AP$18)</f>
        <v>-</v>
      </c>
      <c r="AP28" s="106" t="str">
        <f>IF('2a Aggregate costs'!AQ$15="-","-",SUM('2a Aggregate costs'!AQ$15,'2a Aggregate costs'!AQ$16,'2a Aggregate costs'!AQ$17,'2a Aggregate costs'!AQ51)*'3a Demand'!$C$9+'2a Aggregate costs'!AQ$18)</f>
        <v>-</v>
      </c>
      <c r="AQ28" s="106" t="str">
        <f>IF('2a Aggregate costs'!AR$15="-","-",SUM('2a Aggregate costs'!AR$15,'2a Aggregate costs'!AR$16,'2a Aggregate costs'!AR$17,'2a Aggregate costs'!AR51)*'3a Demand'!$C$9+'2a Aggregate costs'!AR$18)</f>
        <v>-</v>
      </c>
      <c r="AR28" s="106" t="str">
        <f>IF('2a Aggregate costs'!AS$15="-","-",SUM('2a Aggregate costs'!AS$15,'2a Aggregate costs'!AS$16,'2a Aggregate costs'!AS$17,'2a Aggregate costs'!AS51)*'3a Demand'!$C$9+'2a Aggregate costs'!AS$18)</f>
        <v>-</v>
      </c>
      <c r="AS28" s="106" t="str">
        <f>IF('2a Aggregate costs'!AT$15="-","-",SUM('2a Aggregate costs'!AT$15,'2a Aggregate costs'!AT$16,'2a Aggregate costs'!AT$17,'2a Aggregate costs'!AT51)*'3a Demand'!$C$9+'2a Aggregate costs'!AT$18)</f>
        <v>-</v>
      </c>
      <c r="AT28" s="106" t="str">
        <f>IF('2a Aggregate costs'!AU$15="-","-",SUM('2a Aggregate costs'!AU$15,'2a Aggregate costs'!AU$16,'2a Aggregate costs'!AU$17,'2a Aggregate costs'!AU51)*'3a Demand'!$C$9+'2a Aggregate costs'!AU$18)</f>
        <v>-</v>
      </c>
      <c r="AU28" s="106" t="str">
        <f>IF('2a Aggregate costs'!AV$15="-","-",SUM('2a Aggregate costs'!AV$15,'2a Aggregate costs'!AV$16,'2a Aggregate costs'!AV$17,'2a Aggregate costs'!AV51)*'3a Demand'!$C$9+'2a Aggregate costs'!AV$18)</f>
        <v>-</v>
      </c>
      <c r="AV28" s="106" t="str">
        <f>IF('2a Aggregate costs'!AW$15="-","-",SUM('2a Aggregate costs'!AW$15,'2a Aggregate costs'!AW$16,'2a Aggregate costs'!AW$17,'2a Aggregate costs'!AW51)*'3a Demand'!$C$9+'2a Aggregate costs'!AW$18)</f>
        <v>-</v>
      </c>
      <c r="AW28" s="106" t="str">
        <f>IF('2a Aggregate costs'!AX$15="-","-",SUM('2a Aggregate costs'!AX$15,'2a Aggregate costs'!AX$16,'2a Aggregate costs'!AX$17,'2a Aggregate costs'!AX51)*'3a Demand'!$C$9+'2a Aggregate costs'!AX$18)</f>
        <v>-</v>
      </c>
      <c r="AX28" s="106" t="str">
        <f>IF('2a Aggregate costs'!AY$15="-","-",SUM('2a Aggregate costs'!AY$15,'2a Aggregate costs'!AY$16,'2a Aggregate costs'!AY$17,'2a Aggregate costs'!AY51)*'3a Demand'!$C$9+'2a Aggregate costs'!AY$18)</f>
        <v>-</v>
      </c>
      <c r="AY28" s="106" t="str">
        <f>IF('2a Aggregate costs'!AZ$15="-","-",SUM('2a Aggregate costs'!AZ$15,'2a Aggregate costs'!AZ$16,'2a Aggregate costs'!AZ$17,'2a Aggregate costs'!AZ51)*'3a Demand'!$C$9+'2a Aggregate costs'!AZ$18)</f>
        <v>-</v>
      </c>
      <c r="AZ28" s="106" t="str">
        <f>IF('2a Aggregate costs'!BA$15="-","-",SUM('2a Aggregate costs'!BA$15,'2a Aggregate costs'!BA$16,'2a Aggregate costs'!BA$17,'2a Aggregate costs'!BA51)*'3a Demand'!$C$9+'2a Aggregate costs'!BA$18)</f>
        <v>-</v>
      </c>
      <c r="BA28" s="106" t="str">
        <f>IF('2a Aggregate costs'!BB$15="-","-",SUM('2a Aggregate costs'!BB$15,'2a Aggregate costs'!BB$16,'2a Aggregate costs'!BB$17,'2a Aggregate costs'!BB51)*'3a Demand'!$C$9+'2a Aggregate costs'!BB$18)</f>
        <v>-</v>
      </c>
      <c r="BB28" s="106" t="str">
        <f>IF('2a Aggregate costs'!BC$15="-","-",SUM('2a Aggregate costs'!BC$15,'2a Aggregate costs'!BC$16,'2a Aggregate costs'!BC$17,'2a Aggregate costs'!BC51)*'3a Demand'!$C$9+'2a Aggregate costs'!BC$18)</f>
        <v>-</v>
      </c>
      <c r="BC28" s="106" t="str">
        <f>IF('2a Aggregate costs'!BD$15="-","-",SUM('2a Aggregate costs'!BD$15,'2a Aggregate costs'!BD$16,'2a Aggregate costs'!BD$17,'2a Aggregate costs'!BD51)*'3a Demand'!$C$9+'2a Aggregate costs'!BD$18)</f>
        <v>-</v>
      </c>
    </row>
    <row r="29" spans="1:55" ht="12.75" customHeight="1">
      <c r="A29" s="14"/>
      <c r="B29" s="310" t="s">
        <v>241</v>
      </c>
      <c r="C29" s="108" t="s">
        <v>226</v>
      </c>
      <c r="D29" s="313"/>
      <c r="E29" s="314"/>
      <c r="F29" s="28"/>
      <c r="G29" s="106">
        <f>IF('2a Aggregate costs'!H$20="-","-",SUM('2a Aggregate costs'!H$20,'2a Aggregate costs'!H$21,'2a Aggregate costs'!H$22,'2a Aggregate costs'!H52)*'3a Demand'!$C$10+'2a Aggregate costs'!H$23)</f>
        <v>90.567117574535118</v>
      </c>
      <c r="H29" s="106">
        <f>IF('2a Aggregate costs'!I$20="-","-",SUM('2a Aggregate costs'!I$20,'2a Aggregate costs'!I$21,'2a Aggregate costs'!I$22,'2a Aggregate costs'!I52)*'3a Demand'!$C$10+'2a Aggregate costs'!I$23)</f>
        <v>90.539715227948449</v>
      </c>
      <c r="I29" s="106">
        <f>IF('2a Aggregate costs'!J$20="-","-",SUM('2a Aggregate costs'!J$20,'2a Aggregate costs'!J$21,'2a Aggregate costs'!J$22,'2a Aggregate costs'!J52)*'3a Demand'!$C$10+'2a Aggregate costs'!J$23)</f>
        <v>110.93375524613953</v>
      </c>
      <c r="J29" s="106">
        <f>IF('2a Aggregate costs'!K$20="-","-",SUM('2a Aggregate costs'!K$20,'2a Aggregate costs'!K$21,'2a Aggregate costs'!K$22,'2a Aggregate costs'!K52)*'3a Demand'!$C$10+'2a Aggregate costs'!K$23)</f>
        <v>110.82956935883448</v>
      </c>
      <c r="K29" s="106">
        <f>IF('2a Aggregate costs'!L$20="-","-",SUM('2a Aggregate costs'!L$20,'2a Aggregate costs'!L$21,'2a Aggregate costs'!L$22,'2a Aggregate costs'!L52)*'3a Demand'!$C$10+'2a Aggregate costs'!L$23)</f>
        <v>118.09032386370301</v>
      </c>
      <c r="L29" s="106">
        <f>IF('2a Aggregate costs'!M$20="-","-",SUM('2a Aggregate costs'!M$20,'2a Aggregate costs'!M$21,'2a Aggregate costs'!M$22,'2a Aggregate costs'!M52)*'3a Demand'!$C$10+'2a Aggregate costs'!M$23)</f>
        <v>118.51679614989217</v>
      </c>
      <c r="M29" s="106">
        <f>IF('2a Aggregate costs'!N$20="-","-",SUM('2a Aggregate costs'!N$20,'2a Aggregate costs'!N$21,'2a Aggregate costs'!N$22,'2a Aggregate costs'!N52)*'3a Demand'!$C$10+'2a Aggregate costs'!N$23)</f>
        <v>137.28103747432181</v>
      </c>
      <c r="N29" s="106">
        <f>IF('2a Aggregate costs'!O$20="-","-",SUM('2a Aggregate costs'!O$20,'2a Aggregate costs'!O$21,'2a Aggregate costs'!O$22,'2a Aggregate costs'!O52)*'3a Demand'!$C$10+'2a Aggregate costs'!O$23)</f>
        <v>137.37474822713054</v>
      </c>
      <c r="O29" s="84"/>
      <c r="P29" s="106">
        <f>IF('2a Aggregate costs'!Q$20="-","-",SUM('2a Aggregate costs'!Q$20,'2a Aggregate costs'!Q$21,'2a Aggregate costs'!Q$22,'2a Aggregate costs'!Q52)*'3a Demand'!$C$10+'2a Aggregate costs'!Q$23)</f>
        <v>137.37474822713054</v>
      </c>
      <c r="Q29" s="106">
        <f>IF('2a Aggregate costs'!R$20="-","-",SUM('2a Aggregate costs'!R$20,'2a Aggregate costs'!R$21,'2a Aggregate costs'!R$22,'2a Aggregate costs'!R52)*'3a Demand'!$C$10+'2a Aggregate costs'!R$23)</f>
        <v>146.98247069035597</v>
      </c>
      <c r="R29" s="106">
        <f>IF('2a Aggregate costs'!S$20="-","-",SUM('2a Aggregate costs'!S$20,'2a Aggregate costs'!S$21,'2a Aggregate costs'!S$22,'2a Aggregate costs'!S52)*'3a Demand'!$C$10+'2a Aggregate costs'!S$23)</f>
        <v>148.78953098726072</v>
      </c>
      <c r="S29" s="106">
        <f>IF('2a Aggregate costs'!T$20="-","-",SUM('2a Aggregate costs'!T$20,'2a Aggregate costs'!T$21,'2a Aggregate costs'!T$22,'2a Aggregate costs'!T52)*'3a Demand'!$C$10+'2a Aggregate costs'!T$23)</f>
        <v>153.05757283847046</v>
      </c>
      <c r="T29" s="106">
        <f>IF('2a Aggregate costs'!U$20="-","-",SUM('2a Aggregate costs'!U$20,'2a Aggregate costs'!U$21,'2a Aggregate costs'!U$22,'2a Aggregate costs'!U52)*'3a Demand'!$C$10+'2a Aggregate costs'!U$23)</f>
        <v>152.51322827949241</v>
      </c>
      <c r="U29" s="106">
        <f>IF('2a Aggregate costs'!V$20="-","-",SUM('2a Aggregate costs'!V$20,'2a Aggregate costs'!V$21,'2a Aggregate costs'!V$22,'2a Aggregate costs'!V52)*'3a Demand'!$C$10+'2a Aggregate costs'!V$23)</f>
        <v>161.48084871216054</v>
      </c>
      <c r="V29" s="106">
        <f>IF('2a Aggregate costs'!W$20="-","-",SUM('2a Aggregate costs'!W$20,'2a Aggregate costs'!W$21,'2a Aggregate costs'!W$22,'2a Aggregate costs'!W52)*'3a Demand'!$C$10+'2a Aggregate costs'!W$23)</f>
        <v>160.72410222778456</v>
      </c>
      <c r="W29" s="106">
        <f>IF('2a Aggregate costs'!X$20="-","-",SUM('2a Aggregate costs'!X$20,'2a Aggregate costs'!X$21,'2a Aggregate costs'!X$22,'2a Aggregate costs'!X52)*'3a Demand'!$C$10+'2a Aggregate costs'!X$23)</f>
        <v>168.0685826419278</v>
      </c>
      <c r="X29" s="84"/>
      <c r="Y29" s="106">
        <f>IF('2a Aggregate costs'!Z$20="-","-",SUM('2a Aggregate costs'!Z$20,'2a Aggregate costs'!Z$21,'2a Aggregate costs'!Z$22,'2a Aggregate costs'!Z52)*'3a Demand'!$C$10+'2a Aggregate costs'!Z$23)</f>
        <v>166.4986566806993</v>
      </c>
      <c r="Z29" s="106">
        <f>IF('2a Aggregate costs'!AA$20="-","-",SUM('2a Aggregate costs'!AA$20,'2a Aggregate costs'!AA$21,'2a Aggregate costs'!AA$22,'2a Aggregate costs'!AA52)*'3a Demand'!$C$10+'2a Aggregate costs'!AA$23)</f>
        <v>185.65371798796323</v>
      </c>
      <c r="AA29" s="106" t="str">
        <f>IF('2a Aggregate costs'!AB$20="-","-",SUM('2a Aggregate costs'!AB$20,'2a Aggregate costs'!AB$21,'2a Aggregate costs'!AB$22,'2a Aggregate costs'!AB52)*'3a Demand'!$C$10+'2a Aggregate costs'!AB$23)</f>
        <v>-</v>
      </c>
      <c r="AB29" s="106" t="str">
        <f>IF('2a Aggregate costs'!AC$20="-","-",SUM('2a Aggregate costs'!AC$20,'2a Aggregate costs'!AC$21,'2a Aggregate costs'!AC$22,'2a Aggregate costs'!AC52)*'3a Demand'!$C$10+'2a Aggregate costs'!AC$23)</f>
        <v>-</v>
      </c>
      <c r="AC29" s="106" t="str">
        <f>IF('2a Aggregate costs'!AD$20="-","-",SUM('2a Aggregate costs'!AD$20,'2a Aggregate costs'!AD$21,'2a Aggregate costs'!AD$22,'2a Aggregate costs'!AD52)*'3a Demand'!$C$10+'2a Aggregate costs'!AD$23)</f>
        <v>-</v>
      </c>
      <c r="AD29" s="106" t="str">
        <f>IF('2a Aggregate costs'!AE$20="-","-",SUM('2a Aggregate costs'!AE$20,'2a Aggregate costs'!AE$21,'2a Aggregate costs'!AE$22,'2a Aggregate costs'!AE52)*'3a Demand'!$C$10+'2a Aggregate costs'!AE$23)</f>
        <v>-</v>
      </c>
      <c r="AE29" s="106" t="str">
        <f>IF('2a Aggregate costs'!AF$20="-","-",SUM('2a Aggregate costs'!AF$20,'2a Aggregate costs'!AF$21,'2a Aggregate costs'!AF$22,'2a Aggregate costs'!AF52)*'3a Demand'!$C$10+'2a Aggregate costs'!AF$23)</f>
        <v>-</v>
      </c>
      <c r="AF29" s="106" t="str">
        <f>IF('2a Aggregate costs'!AG$20="-","-",SUM('2a Aggregate costs'!AG$20,'2a Aggregate costs'!AG$21,'2a Aggregate costs'!AG$22,'2a Aggregate costs'!AG52)*'3a Demand'!$C$10+'2a Aggregate costs'!AG$23)</f>
        <v>-</v>
      </c>
      <c r="AG29" s="106" t="str">
        <f>IF('2a Aggregate costs'!AH$20="-","-",SUM('2a Aggregate costs'!AH$20,'2a Aggregate costs'!AH$21,'2a Aggregate costs'!AH$22,'2a Aggregate costs'!AH52)*'3a Demand'!$C$10+'2a Aggregate costs'!AH$23)</f>
        <v>-</v>
      </c>
      <c r="AH29" s="106" t="str">
        <f>IF('2a Aggregate costs'!AI$20="-","-",SUM('2a Aggregate costs'!AI$20,'2a Aggregate costs'!AI$21,'2a Aggregate costs'!AI$22,'2a Aggregate costs'!AI52)*'3a Demand'!$C$10+'2a Aggregate costs'!AI$23)</f>
        <v>-</v>
      </c>
      <c r="AI29" s="106" t="str">
        <f>IF('2a Aggregate costs'!AJ$20="-","-",SUM('2a Aggregate costs'!AJ$20,'2a Aggregate costs'!AJ$21,'2a Aggregate costs'!AJ$22,'2a Aggregate costs'!AJ52)*'3a Demand'!$C$10+'2a Aggregate costs'!AJ$23)</f>
        <v>-</v>
      </c>
      <c r="AJ29" s="106" t="str">
        <f>IF('2a Aggregate costs'!AK$20="-","-",SUM('2a Aggregate costs'!AK$20,'2a Aggregate costs'!AK$21,'2a Aggregate costs'!AK$22,'2a Aggregate costs'!AK52)*'3a Demand'!$C$10+'2a Aggregate costs'!AK$23)</f>
        <v>-</v>
      </c>
      <c r="AK29" s="106" t="str">
        <f>IF('2a Aggregate costs'!AL$20="-","-",SUM('2a Aggregate costs'!AL$20,'2a Aggregate costs'!AL$21,'2a Aggregate costs'!AL$22,'2a Aggregate costs'!AL52)*'3a Demand'!$C$10+'2a Aggregate costs'!AL$23)</f>
        <v>-</v>
      </c>
      <c r="AL29" s="106" t="str">
        <f>IF('2a Aggregate costs'!AM$20="-","-",SUM('2a Aggregate costs'!AM$20,'2a Aggregate costs'!AM$21,'2a Aggregate costs'!AM$22,'2a Aggregate costs'!AM52)*'3a Demand'!$C$10+'2a Aggregate costs'!AM$23)</f>
        <v>-</v>
      </c>
      <c r="AM29" s="106" t="str">
        <f>IF('2a Aggregate costs'!AN$20="-","-",SUM('2a Aggregate costs'!AN$20,'2a Aggregate costs'!AN$21,'2a Aggregate costs'!AN$22,'2a Aggregate costs'!AN52)*'3a Demand'!$C$10+'2a Aggregate costs'!AN$23)</f>
        <v>-</v>
      </c>
      <c r="AN29" s="106" t="str">
        <f>IF('2a Aggregate costs'!AO$20="-","-",SUM('2a Aggregate costs'!AO$20,'2a Aggregate costs'!AO$21,'2a Aggregate costs'!AO$22,'2a Aggregate costs'!AO52)*'3a Demand'!$C$10+'2a Aggregate costs'!AO$23)</f>
        <v>-</v>
      </c>
      <c r="AO29" s="106" t="str">
        <f>IF('2a Aggregate costs'!AP$20="-","-",SUM('2a Aggregate costs'!AP$20,'2a Aggregate costs'!AP$21,'2a Aggregate costs'!AP$22,'2a Aggregate costs'!AP52)*'3a Demand'!$C$10+'2a Aggregate costs'!AP$23)</f>
        <v>-</v>
      </c>
      <c r="AP29" s="106" t="str">
        <f>IF('2a Aggregate costs'!AQ$20="-","-",SUM('2a Aggregate costs'!AQ$20,'2a Aggregate costs'!AQ$21,'2a Aggregate costs'!AQ$22,'2a Aggregate costs'!AQ52)*'3a Demand'!$C$10+'2a Aggregate costs'!AQ$23)</f>
        <v>-</v>
      </c>
      <c r="AQ29" s="106" t="str">
        <f>IF('2a Aggregate costs'!AR$20="-","-",SUM('2a Aggregate costs'!AR$20,'2a Aggregate costs'!AR$21,'2a Aggregate costs'!AR$22,'2a Aggregate costs'!AR52)*'3a Demand'!$C$10+'2a Aggregate costs'!AR$23)</f>
        <v>-</v>
      </c>
      <c r="AR29" s="106" t="str">
        <f>IF('2a Aggregate costs'!AS$20="-","-",SUM('2a Aggregate costs'!AS$20,'2a Aggregate costs'!AS$21,'2a Aggregate costs'!AS$22,'2a Aggregate costs'!AS52)*'3a Demand'!$C$10+'2a Aggregate costs'!AS$23)</f>
        <v>-</v>
      </c>
      <c r="AS29" s="106" t="str">
        <f>IF('2a Aggregate costs'!AT$20="-","-",SUM('2a Aggregate costs'!AT$20,'2a Aggregate costs'!AT$21,'2a Aggregate costs'!AT$22,'2a Aggregate costs'!AT52)*'3a Demand'!$C$10+'2a Aggregate costs'!AT$23)</f>
        <v>-</v>
      </c>
      <c r="AT29" s="106" t="str">
        <f>IF('2a Aggregate costs'!AU$20="-","-",SUM('2a Aggregate costs'!AU$20,'2a Aggregate costs'!AU$21,'2a Aggregate costs'!AU$22,'2a Aggregate costs'!AU52)*'3a Demand'!$C$10+'2a Aggregate costs'!AU$23)</f>
        <v>-</v>
      </c>
      <c r="AU29" s="106" t="str">
        <f>IF('2a Aggregate costs'!AV$20="-","-",SUM('2a Aggregate costs'!AV$20,'2a Aggregate costs'!AV$21,'2a Aggregate costs'!AV$22,'2a Aggregate costs'!AV52)*'3a Demand'!$C$10+'2a Aggregate costs'!AV$23)</f>
        <v>-</v>
      </c>
      <c r="AV29" s="106" t="str">
        <f>IF('2a Aggregate costs'!AW$20="-","-",SUM('2a Aggregate costs'!AW$20,'2a Aggregate costs'!AW$21,'2a Aggregate costs'!AW$22,'2a Aggregate costs'!AW52)*'3a Demand'!$C$10+'2a Aggregate costs'!AW$23)</f>
        <v>-</v>
      </c>
      <c r="AW29" s="106" t="str">
        <f>IF('2a Aggregate costs'!AX$20="-","-",SUM('2a Aggregate costs'!AX$20,'2a Aggregate costs'!AX$21,'2a Aggregate costs'!AX$22,'2a Aggregate costs'!AX52)*'3a Demand'!$C$10+'2a Aggregate costs'!AX$23)</f>
        <v>-</v>
      </c>
      <c r="AX29" s="106" t="str">
        <f>IF('2a Aggregate costs'!AY$20="-","-",SUM('2a Aggregate costs'!AY$20,'2a Aggregate costs'!AY$21,'2a Aggregate costs'!AY$22,'2a Aggregate costs'!AY52)*'3a Demand'!$C$10+'2a Aggregate costs'!AY$23)</f>
        <v>-</v>
      </c>
      <c r="AY29" s="106" t="str">
        <f>IF('2a Aggregate costs'!AZ$20="-","-",SUM('2a Aggregate costs'!AZ$20,'2a Aggregate costs'!AZ$21,'2a Aggregate costs'!AZ$22,'2a Aggregate costs'!AZ52)*'3a Demand'!$C$10+'2a Aggregate costs'!AZ$23)</f>
        <v>-</v>
      </c>
      <c r="AZ29" s="106" t="str">
        <f>IF('2a Aggregate costs'!BA$20="-","-",SUM('2a Aggregate costs'!BA$20,'2a Aggregate costs'!BA$21,'2a Aggregate costs'!BA$22,'2a Aggregate costs'!BA52)*'3a Demand'!$C$10+'2a Aggregate costs'!BA$23)</f>
        <v>-</v>
      </c>
      <c r="BA29" s="106" t="str">
        <f>IF('2a Aggregate costs'!BB$20="-","-",SUM('2a Aggregate costs'!BB$20,'2a Aggregate costs'!BB$21,'2a Aggregate costs'!BB$22,'2a Aggregate costs'!BB52)*'3a Demand'!$C$10+'2a Aggregate costs'!BB$23)</f>
        <v>-</v>
      </c>
      <c r="BB29" s="106" t="str">
        <f>IF('2a Aggregate costs'!BC$20="-","-",SUM('2a Aggregate costs'!BC$20,'2a Aggregate costs'!BC$21,'2a Aggregate costs'!BC$22,'2a Aggregate costs'!BC52)*'3a Demand'!$C$10+'2a Aggregate costs'!BC$23)</f>
        <v>-</v>
      </c>
      <c r="BC29" s="106" t="str">
        <f>IF('2a Aggregate costs'!BD$20="-","-",SUM('2a Aggregate costs'!BD$20,'2a Aggregate costs'!BD$21,'2a Aggregate costs'!BD$22,'2a Aggregate costs'!BD52)*'3a Demand'!$C$10+'2a Aggregate costs'!BD$23)</f>
        <v>-</v>
      </c>
    </row>
    <row r="30" spans="1:55" ht="12.75" customHeight="1">
      <c r="A30" s="14"/>
      <c r="B30" s="311"/>
      <c r="C30" s="108" t="s">
        <v>228</v>
      </c>
      <c r="D30" s="313"/>
      <c r="E30" s="314"/>
      <c r="F30" s="28"/>
      <c r="G30" s="106">
        <f>IF('2a Aggregate costs'!H$20="-","-",SUM('2a Aggregate costs'!H$20,'2a Aggregate costs'!H$21,'2a Aggregate costs'!H$22,'2a Aggregate costs'!H53)*'3a Demand'!$C$10+'2a Aggregate costs'!H$23)</f>
        <v>90.54609019473989</v>
      </c>
      <c r="H30" s="106">
        <f>IF('2a Aggregate costs'!I$20="-","-",SUM('2a Aggregate costs'!I$20,'2a Aggregate costs'!I$21,'2a Aggregate costs'!I$22,'2a Aggregate costs'!I53)*'3a Demand'!$C$10+'2a Aggregate costs'!I$23)</f>
        <v>90.519025051486423</v>
      </c>
      <c r="I30" s="106">
        <f>IF('2a Aggregate costs'!J$20="-","-",SUM('2a Aggregate costs'!J$20,'2a Aggregate costs'!J$21,'2a Aggregate costs'!J$22,'2a Aggregate costs'!J53)*'3a Demand'!$C$10+'2a Aggregate costs'!J$23)</f>
        <v>110.91256850544242</v>
      </c>
      <c r="J30" s="106">
        <f>IF('2a Aggregate costs'!K$20="-","-",SUM('2a Aggregate costs'!K$20,'2a Aggregate costs'!K$21,'2a Aggregate costs'!K$22,'2a Aggregate costs'!K53)*'3a Demand'!$C$10+'2a Aggregate costs'!K$23)</f>
        <v>110.80746473084288</v>
      </c>
      <c r="K30" s="106">
        <f>IF('2a Aggregate costs'!L$20="-","-",SUM('2a Aggregate costs'!L$20,'2a Aggregate costs'!L$21,'2a Aggregate costs'!L$22,'2a Aggregate costs'!L53)*'3a Demand'!$C$10+'2a Aggregate costs'!L$23)</f>
        <v>118.06782135240756</v>
      </c>
      <c r="L30" s="106">
        <f>IF('2a Aggregate costs'!M$20="-","-",SUM('2a Aggregate costs'!M$20,'2a Aggregate costs'!M$21,'2a Aggregate costs'!M$22,'2a Aggregate costs'!M53)*'3a Demand'!$C$10+'2a Aggregate costs'!M$23)</f>
        <v>118.49470394613698</v>
      </c>
      <c r="M30" s="106">
        <f>IF('2a Aggregate costs'!N$20="-","-",SUM('2a Aggregate costs'!N$20,'2a Aggregate costs'!N$21,'2a Aggregate costs'!N$22,'2a Aggregate costs'!N53)*'3a Demand'!$C$10+'2a Aggregate costs'!N$23)</f>
        <v>137.26969325567961</v>
      </c>
      <c r="N30" s="106">
        <f>IF('2a Aggregate costs'!O$20="-","-",SUM('2a Aggregate costs'!O$20,'2a Aggregate costs'!O$21,'2a Aggregate costs'!O$22,'2a Aggregate costs'!O53)*'3a Demand'!$C$10+'2a Aggregate costs'!O$23)</f>
        <v>137.36315456476859</v>
      </c>
      <c r="O30" s="84"/>
      <c r="P30" s="106">
        <f>IF('2a Aggregate costs'!Q$20="-","-",SUM('2a Aggregate costs'!Q$20,'2a Aggregate costs'!Q$21,'2a Aggregate costs'!Q$22,'2a Aggregate costs'!Q53)*'3a Demand'!$C$10+'2a Aggregate costs'!Q$23)</f>
        <v>137.36315456476859</v>
      </c>
      <c r="Q30" s="106">
        <f>IF('2a Aggregate costs'!R$20="-","-",SUM('2a Aggregate costs'!R$20,'2a Aggregate costs'!R$21,'2a Aggregate costs'!R$22,'2a Aggregate costs'!R53)*'3a Demand'!$C$10+'2a Aggregate costs'!R$23)</f>
        <v>146.96230604572821</v>
      </c>
      <c r="R30" s="106">
        <f>IF('2a Aggregate costs'!S$20="-","-",SUM('2a Aggregate costs'!S$20,'2a Aggregate costs'!S$21,'2a Aggregate costs'!S$22,'2a Aggregate costs'!S53)*'3a Demand'!$C$10+'2a Aggregate costs'!S$23)</f>
        <v>148.76874688451312</v>
      </c>
      <c r="S30" s="106">
        <f>IF('2a Aggregate costs'!T$20="-","-",SUM('2a Aggregate costs'!T$20,'2a Aggregate costs'!T$21,'2a Aggregate costs'!T$22,'2a Aggregate costs'!T53)*'3a Demand'!$C$10+'2a Aggregate costs'!T$23)</f>
        <v>153.03761316947248</v>
      </c>
      <c r="T30" s="106">
        <f>IF('2a Aggregate costs'!U$20="-","-",SUM('2a Aggregate costs'!U$20,'2a Aggregate costs'!U$21,'2a Aggregate costs'!U$22,'2a Aggregate costs'!U53)*'3a Demand'!$C$10+'2a Aggregate costs'!U$23)</f>
        <v>152.49081670836932</v>
      </c>
      <c r="U30" s="106">
        <f>IF('2a Aggregate costs'!V$20="-","-",SUM('2a Aggregate costs'!V$20,'2a Aggregate costs'!V$21,'2a Aggregate costs'!V$22,'2a Aggregate costs'!V53)*'3a Demand'!$C$10+'2a Aggregate costs'!V$23)</f>
        <v>161.44950082969834</v>
      </c>
      <c r="V30" s="106">
        <f>IF('2a Aggregate costs'!W$20="-","-",SUM('2a Aggregate costs'!W$20,'2a Aggregate costs'!W$21,'2a Aggregate costs'!W$22,'2a Aggregate costs'!W53)*'3a Demand'!$C$10+'2a Aggregate costs'!W$23)</f>
        <v>160.69485302841051</v>
      </c>
      <c r="W30" s="106">
        <f>IF('2a Aggregate costs'!X$20="-","-",SUM('2a Aggregate costs'!X$20,'2a Aggregate costs'!X$21,'2a Aggregate costs'!X$22,'2a Aggregate costs'!X53)*'3a Demand'!$C$10+'2a Aggregate costs'!X$23)</f>
        <v>168.03133237582864</v>
      </c>
      <c r="X30" s="84"/>
      <c r="Y30" s="106">
        <f>IF('2a Aggregate costs'!Z$20="-","-",SUM('2a Aggregate costs'!Z$20,'2a Aggregate costs'!Z$21,'2a Aggregate costs'!Z$22,'2a Aggregate costs'!Z53)*'3a Demand'!$C$10+'2a Aggregate costs'!Z$23)</f>
        <v>166.46231249158026</v>
      </c>
      <c r="Z30" s="106">
        <f>IF('2a Aggregate costs'!AA$20="-","-",SUM('2a Aggregate costs'!AA$20,'2a Aggregate costs'!AA$21,'2a Aggregate costs'!AA$22,'2a Aggregate costs'!AA53)*'3a Demand'!$C$10+'2a Aggregate costs'!AA$23)</f>
        <v>185.62461706082144</v>
      </c>
      <c r="AA30" s="106" t="str">
        <f>IF('2a Aggregate costs'!AB$20="-","-",SUM('2a Aggregate costs'!AB$20,'2a Aggregate costs'!AB$21,'2a Aggregate costs'!AB$22,'2a Aggregate costs'!AB53)*'3a Demand'!$C$10+'2a Aggregate costs'!AB$23)</f>
        <v>-</v>
      </c>
      <c r="AB30" s="106" t="str">
        <f>IF('2a Aggregate costs'!AC$20="-","-",SUM('2a Aggregate costs'!AC$20,'2a Aggregate costs'!AC$21,'2a Aggregate costs'!AC$22,'2a Aggregate costs'!AC53)*'3a Demand'!$C$10+'2a Aggregate costs'!AC$23)</f>
        <v>-</v>
      </c>
      <c r="AC30" s="106" t="str">
        <f>IF('2a Aggregate costs'!AD$20="-","-",SUM('2a Aggregate costs'!AD$20,'2a Aggregate costs'!AD$21,'2a Aggregate costs'!AD$22,'2a Aggregate costs'!AD53)*'3a Demand'!$C$10+'2a Aggregate costs'!AD$23)</f>
        <v>-</v>
      </c>
      <c r="AD30" s="106" t="str">
        <f>IF('2a Aggregate costs'!AE$20="-","-",SUM('2a Aggregate costs'!AE$20,'2a Aggregate costs'!AE$21,'2a Aggregate costs'!AE$22,'2a Aggregate costs'!AE53)*'3a Demand'!$C$10+'2a Aggregate costs'!AE$23)</f>
        <v>-</v>
      </c>
      <c r="AE30" s="106" t="str">
        <f>IF('2a Aggregate costs'!AF$20="-","-",SUM('2a Aggregate costs'!AF$20,'2a Aggregate costs'!AF$21,'2a Aggregate costs'!AF$22,'2a Aggregate costs'!AF53)*'3a Demand'!$C$10+'2a Aggregate costs'!AF$23)</f>
        <v>-</v>
      </c>
      <c r="AF30" s="106" t="str">
        <f>IF('2a Aggregate costs'!AG$20="-","-",SUM('2a Aggregate costs'!AG$20,'2a Aggregate costs'!AG$21,'2a Aggregate costs'!AG$22,'2a Aggregate costs'!AG53)*'3a Demand'!$C$10+'2a Aggregate costs'!AG$23)</f>
        <v>-</v>
      </c>
      <c r="AG30" s="106" t="str">
        <f>IF('2a Aggregate costs'!AH$20="-","-",SUM('2a Aggregate costs'!AH$20,'2a Aggregate costs'!AH$21,'2a Aggregate costs'!AH$22,'2a Aggregate costs'!AH53)*'3a Demand'!$C$10+'2a Aggregate costs'!AH$23)</f>
        <v>-</v>
      </c>
      <c r="AH30" s="106" t="str">
        <f>IF('2a Aggregate costs'!AI$20="-","-",SUM('2a Aggregate costs'!AI$20,'2a Aggregate costs'!AI$21,'2a Aggregate costs'!AI$22,'2a Aggregate costs'!AI53)*'3a Demand'!$C$10+'2a Aggregate costs'!AI$23)</f>
        <v>-</v>
      </c>
      <c r="AI30" s="106" t="str">
        <f>IF('2a Aggregate costs'!AJ$20="-","-",SUM('2a Aggregate costs'!AJ$20,'2a Aggregate costs'!AJ$21,'2a Aggregate costs'!AJ$22,'2a Aggregate costs'!AJ53)*'3a Demand'!$C$10+'2a Aggregate costs'!AJ$23)</f>
        <v>-</v>
      </c>
      <c r="AJ30" s="106" t="str">
        <f>IF('2a Aggregate costs'!AK$20="-","-",SUM('2a Aggregate costs'!AK$20,'2a Aggregate costs'!AK$21,'2a Aggregate costs'!AK$22,'2a Aggregate costs'!AK53)*'3a Demand'!$C$10+'2a Aggregate costs'!AK$23)</f>
        <v>-</v>
      </c>
      <c r="AK30" s="106" t="str">
        <f>IF('2a Aggregate costs'!AL$20="-","-",SUM('2a Aggregate costs'!AL$20,'2a Aggregate costs'!AL$21,'2a Aggregate costs'!AL$22,'2a Aggregate costs'!AL53)*'3a Demand'!$C$10+'2a Aggregate costs'!AL$23)</f>
        <v>-</v>
      </c>
      <c r="AL30" s="106" t="str">
        <f>IF('2a Aggregate costs'!AM$20="-","-",SUM('2a Aggregate costs'!AM$20,'2a Aggregate costs'!AM$21,'2a Aggregate costs'!AM$22,'2a Aggregate costs'!AM53)*'3a Demand'!$C$10+'2a Aggregate costs'!AM$23)</f>
        <v>-</v>
      </c>
      <c r="AM30" s="106" t="str">
        <f>IF('2a Aggregate costs'!AN$20="-","-",SUM('2a Aggregate costs'!AN$20,'2a Aggregate costs'!AN$21,'2a Aggregate costs'!AN$22,'2a Aggregate costs'!AN53)*'3a Demand'!$C$10+'2a Aggregate costs'!AN$23)</f>
        <v>-</v>
      </c>
      <c r="AN30" s="106" t="str">
        <f>IF('2a Aggregate costs'!AO$20="-","-",SUM('2a Aggregate costs'!AO$20,'2a Aggregate costs'!AO$21,'2a Aggregate costs'!AO$22,'2a Aggregate costs'!AO53)*'3a Demand'!$C$10+'2a Aggregate costs'!AO$23)</f>
        <v>-</v>
      </c>
      <c r="AO30" s="106" t="str">
        <f>IF('2a Aggregate costs'!AP$20="-","-",SUM('2a Aggregate costs'!AP$20,'2a Aggregate costs'!AP$21,'2a Aggregate costs'!AP$22,'2a Aggregate costs'!AP53)*'3a Demand'!$C$10+'2a Aggregate costs'!AP$23)</f>
        <v>-</v>
      </c>
      <c r="AP30" s="106" t="str">
        <f>IF('2a Aggregate costs'!AQ$20="-","-",SUM('2a Aggregate costs'!AQ$20,'2a Aggregate costs'!AQ$21,'2a Aggregate costs'!AQ$22,'2a Aggregate costs'!AQ53)*'3a Demand'!$C$10+'2a Aggregate costs'!AQ$23)</f>
        <v>-</v>
      </c>
      <c r="AQ30" s="106" t="str">
        <f>IF('2a Aggregate costs'!AR$20="-","-",SUM('2a Aggregate costs'!AR$20,'2a Aggregate costs'!AR$21,'2a Aggregate costs'!AR$22,'2a Aggregate costs'!AR53)*'3a Demand'!$C$10+'2a Aggregate costs'!AR$23)</f>
        <v>-</v>
      </c>
      <c r="AR30" s="106" t="str">
        <f>IF('2a Aggregate costs'!AS$20="-","-",SUM('2a Aggregate costs'!AS$20,'2a Aggregate costs'!AS$21,'2a Aggregate costs'!AS$22,'2a Aggregate costs'!AS53)*'3a Demand'!$C$10+'2a Aggregate costs'!AS$23)</f>
        <v>-</v>
      </c>
      <c r="AS30" s="106" t="str">
        <f>IF('2a Aggregate costs'!AT$20="-","-",SUM('2a Aggregate costs'!AT$20,'2a Aggregate costs'!AT$21,'2a Aggregate costs'!AT$22,'2a Aggregate costs'!AT53)*'3a Demand'!$C$10+'2a Aggregate costs'!AT$23)</f>
        <v>-</v>
      </c>
      <c r="AT30" s="106" t="str">
        <f>IF('2a Aggregate costs'!AU$20="-","-",SUM('2a Aggregate costs'!AU$20,'2a Aggregate costs'!AU$21,'2a Aggregate costs'!AU$22,'2a Aggregate costs'!AU53)*'3a Demand'!$C$10+'2a Aggregate costs'!AU$23)</f>
        <v>-</v>
      </c>
      <c r="AU30" s="106" t="str">
        <f>IF('2a Aggregate costs'!AV$20="-","-",SUM('2a Aggregate costs'!AV$20,'2a Aggregate costs'!AV$21,'2a Aggregate costs'!AV$22,'2a Aggregate costs'!AV53)*'3a Demand'!$C$10+'2a Aggregate costs'!AV$23)</f>
        <v>-</v>
      </c>
      <c r="AV30" s="106" t="str">
        <f>IF('2a Aggregate costs'!AW$20="-","-",SUM('2a Aggregate costs'!AW$20,'2a Aggregate costs'!AW$21,'2a Aggregate costs'!AW$22,'2a Aggregate costs'!AW53)*'3a Demand'!$C$10+'2a Aggregate costs'!AW$23)</f>
        <v>-</v>
      </c>
      <c r="AW30" s="106" t="str">
        <f>IF('2a Aggregate costs'!AX$20="-","-",SUM('2a Aggregate costs'!AX$20,'2a Aggregate costs'!AX$21,'2a Aggregate costs'!AX$22,'2a Aggregate costs'!AX53)*'3a Demand'!$C$10+'2a Aggregate costs'!AX$23)</f>
        <v>-</v>
      </c>
      <c r="AX30" s="106" t="str">
        <f>IF('2a Aggregate costs'!AY$20="-","-",SUM('2a Aggregate costs'!AY$20,'2a Aggregate costs'!AY$21,'2a Aggregate costs'!AY$22,'2a Aggregate costs'!AY53)*'3a Demand'!$C$10+'2a Aggregate costs'!AY$23)</f>
        <v>-</v>
      </c>
      <c r="AY30" s="106" t="str">
        <f>IF('2a Aggregate costs'!AZ$20="-","-",SUM('2a Aggregate costs'!AZ$20,'2a Aggregate costs'!AZ$21,'2a Aggregate costs'!AZ$22,'2a Aggregate costs'!AZ53)*'3a Demand'!$C$10+'2a Aggregate costs'!AZ$23)</f>
        <v>-</v>
      </c>
      <c r="AZ30" s="106" t="str">
        <f>IF('2a Aggregate costs'!BA$20="-","-",SUM('2a Aggregate costs'!BA$20,'2a Aggregate costs'!BA$21,'2a Aggregate costs'!BA$22,'2a Aggregate costs'!BA53)*'3a Demand'!$C$10+'2a Aggregate costs'!BA$23)</f>
        <v>-</v>
      </c>
      <c r="BA30" s="106" t="str">
        <f>IF('2a Aggregate costs'!BB$20="-","-",SUM('2a Aggregate costs'!BB$20,'2a Aggregate costs'!BB$21,'2a Aggregate costs'!BB$22,'2a Aggregate costs'!BB53)*'3a Demand'!$C$10+'2a Aggregate costs'!BB$23)</f>
        <v>-</v>
      </c>
      <c r="BB30" s="106" t="str">
        <f>IF('2a Aggregate costs'!BC$20="-","-",SUM('2a Aggregate costs'!BC$20,'2a Aggregate costs'!BC$21,'2a Aggregate costs'!BC$22,'2a Aggregate costs'!BC53)*'3a Demand'!$C$10+'2a Aggregate costs'!BC$23)</f>
        <v>-</v>
      </c>
      <c r="BC30" s="106" t="str">
        <f>IF('2a Aggregate costs'!BD$20="-","-",SUM('2a Aggregate costs'!BD$20,'2a Aggregate costs'!BD$21,'2a Aggregate costs'!BD$22,'2a Aggregate costs'!BD53)*'3a Demand'!$C$10+'2a Aggregate costs'!BD$23)</f>
        <v>-</v>
      </c>
    </row>
    <row r="31" spans="1:55" ht="12.75" customHeight="1">
      <c r="A31" s="14"/>
      <c r="B31" s="311"/>
      <c r="C31" s="108" t="s">
        <v>229</v>
      </c>
      <c r="D31" s="313"/>
      <c r="E31" s="314"/>
      <c r="F31" s="28"/>
      <c r="G31" s="106">
        <f>IF('2a Aggregate costs'!H$20="-","-",SUM('2a Aggregate costs'!H$20,'2a Aggregate costs'!H$21,'2a Aggregate costs'!H$22,'2a Aggregate costs'!H54)*'3a Demand'!$C$10+'2a Aggregate costs'!H$23)</f>
        <v>90.554631742897769</v>
      </c>
      <c r="H31" s="106">
        <f>IF('2a Aggregate costs'!I$20="-","-",SUM('2a Aggregate costs'!I$20,'2a Aggregate costs'!I$21,'2a Aggregate costs'!I$22,'2a Aggregate costs'!I54)*'3a Demand'!$C$10+'2a Aggregate costs'!I$23)</f>
        <v>90.527429624018353</v>
      </c>
      <c r="I31" s="106">
        <f>IF('2a Aggregate costs'!J$20="-","-",SUM('2a Aggregate costs'!J$20,'2a Aggregate costs'!J$21,'2a Aggregate costs'!J$22,'2a Aggregate costs'!J54)*'3a Demand'!$C$10+'2a Aggregate costs'!J$23)</f>
        <v>110.9211747877151</v>
      </c>
      <c r="J31" s="106">
        <f>IF('2a Aggregate costs'!K$20="-","-",SUM('2a Aggregate costs'!K$20,'2a Aggregate costs'!K$21,'2a Aggregate costs'!K$22,'2a Aggregate costs'!K54)*'3a Demand'!$C$10+'2a Aggregate costs'!K$23)</f>
        <v>110.81644386882112</v>
      </c>
      <c r="K31" s="106">
        <f>IF('2a Aggregate costs'!L$20="-","-",SUM('2a Aggregate costs'!L$20,'2a Aggregate costs'!L$21,'2a Aggregate costs'!L$22,'2a Aggregate costs'!L54)*'3a Demand'!$C$10+'2a Aggregate costs'!L$23)</f>
        <v>118.0769621148694</v>
      </c>
      <c r="L31" s="106">
        <f>IF('2a Aggregate costs'!M$20="-","-",SUM('2a Aggregate costs'!M$20,'2a Aggregate costs'!M$21,'2a Aggregate costs'!M$22,'2a Aggregate costs'!M54)*'3a Demand'!$C$10+'2a Aggregate costs'!M$23)</f>
        <v>118.50367803725658</v>
      </c>
      <c r="M31" s="106">
        <f>IF('2a Aggregate costs'!N$20="-","-",SUM('2a Aggregate costs'!N$20,'2a Aggregate costs'!N$21,'2a Aggregate costs'!N$22,'2a Aggregate costs'!N54)*'3a Demand'!$C$10+'2a Aggregate costs'!N$23)</f>
        <v>137.28023595371837</v>
      </c>
      <c r="N31" s="106">
        <f>IF('2a Aggregate costs'!O$20="-","-",SUM('2a Aggregate costs'!O$20,'2a Aggregate costs'!O$21,'2a Aggregate costs'!O$22,'2a Aggregate costs'!O54)*'3a Demand'!$C$10+'2a Aggregate costs'!O$23)</f>
        <v>137.37392908219465</v>
      </c>
      <c r="O31" s="84"/>
      <c r="P31" s="106">
        <f>IF('2a Aggregate costs'!Q$20="-","-",SUM('2a Aggregate costs'!Q$20,'2a Aggregate costs'!Q$21,'2a Aggregate costs'!Q$22,'2a Aggregate costs'!Q54)*'3a Demand'!$C$10+'2a Aggregate costs'!Q$23)</f>
        <v>137.37392908219465</v>
      </c>
      <c r="Q31" s="106">
        <f>IF('2a Aggregate costs'!R$20="-","-",SUM('2a Aggregate costs'!R$20,'2a Aggregate costs'!R$21,'2a Aggregate costs'!R$22,'2a Aggregate costs'!R54)*'3a Demand'!$C$10+'2a Aggregate costs'!R$23)</f>
        <v>146.97498741432821</v>
      </c>
      <c r="R31" s="106">
        <f>IF('2a Aggregate costs'!S$20="-","-",SUM('2a Aggregate costs'!S$20,'2a Aggregate costs'!S$21,'2a Aggregate costs'!S$22,'2a Aggregate costs'!S54)*'3a Demand'!$C$10+'2a Aggregate costs'!S$23)</f>
        <v>148.78175714405452</v>
      </c>
      <c r="S31" s="106">
        <f>IF('2a Aggregate costs'!T$20="-","-",SUM('2a Aggregate costs'!T$20,'2a Aggregate costs'!T$21,'2a Aggregate costs'!T$22,'2a Aggregate costs'!T54)*'3a Demand'!$C$10+'2a Aggregate costs'!T$23)</f>
        <v>153.04920556322577</v>
      </c>
      <c r="T31" s="106">
        <f>IF('2a Aggregate costs'!U$20="-","-",SUM('2a Aggregate costs'!U$20,'2a Aggregate costs'!U$21,'2a Aggregate costs'!U$22,'2a Aggregate costs'!U54)*'3a Demand'!$C$10+'2a Aggregate costs'!U$23)</f>
        <v>152.5037434187328</v>
      </c>
      <c r="U31" s="106">
        <f>IF('2a Aggregate costs'!V$20="-","-",SUM('2a Aggregate costs'!V$20,'2a Aggregate costs'!V$21,'2a Aggregate costs'!V$22,'2a Aggregate costs'!V54)*'3a Demand'!$C$10+'2a Aggregate costs'!V$23)</f>
        <v>161.47027942059188</v>
      </c>
      <c r="V31" s="106">
        <f>IF('2a Aggregate costs'!W$20="-","-",SUM('2a Aggregate costs'!W$20,'2a Aggregate costs'!W$21,'2a Aggregate costs'!W$22,'2a Aggregate costs'!W54)*'3a Demand'!$C$10+'2a Aggregate costs'!W$23)</f>
        <v>160.71428617598053</v>
      </c>
      <c r="W31" s="106">
        <f>IF('2a Aggregate costs'!X$20="-","-",SUM('2a Aggregate costs'!X$20,'2a Aggregate costs'!X$21,'2a Aggregate costs'!X$22,'2a Aggregate costs'!X54)*'3a Demand'!$C$10+'2a Aggregate costs'!X$23)</f>
        <v>168.06577993437384</v>
      </c>
      <c r="X31" s="84"/>
      <c r="Y31" s="106">
        <f>IF('2a Aggregate costs'!Z$20="-","-",SUM('2a Aggregate costs'!Z$20,'2a Aggregate costs'!Z$21,'2a Aggregate costs'!Z$22,'2a Aggregate costs'!Z54)*'3a Demand'!$C$10+'2a Aggregate costs'!Z$23)</f>
        <v>166.49619911863121</v>
      </c>
      <c r="Z31" s="106">
        <f>IF('2a Aggregate costs'!AA$20="-","-",SUM('2a Aggregate costs'!AA$20,'2a Aggregate costs'!AA$21,'2a Aggregate costs'!AA$22,'2a Aggregate costs'!AA54)*'3a Demand'!$C$10+'2a Aggregate costs'!AA$23)</f>
        <v>185.63710581968712</v>
      </c>
      <c r="AA31" s="106" t="str">
        <f>IF('2a Aggregate costs'!AB$20="-","-",SUM('2a Aggregate costs'!AB$20,'2a Aggregate costs'!AB$21,'2a Aggregate costs'!AB$22,'2a Aggregate costs'!AB54)*'3a Demand'!$C$10+'2a Aggregate costs'!AB$23)</f>
        <v>-</v>
      </c>
      <c r="AB31" s="106" t="str">
        <f>IF('2a Aggregate costs'!AC$20="-","-",SUM('2a Aggregate costs'!AC$20,'2a Aggregate costs'!AC$21,'2a Aggregate costs'!AC$22,'2a Aggregate costs'!AC54)*'3a Demand'!$C$10+'2a Aggregate costs'!AC$23)</f>
        <v>-</v>
      </c>
      <c r="AC31" s="106" t="str">
        <f>IF('2a Aggregate costs'!AD$20="-","-",SUM('2a Aggregate costs'!AD$20,'2a Aggregate costs'!AD$21,'2a Aggregate costs'!AD$22,'2a Aggregate costs'!AD54)*'3a Demand'!$C$10+'2a Aggregate costs'!AD$23)</f>
        <v>-</v>
      </c>
      <c r="AD31" s="106" t="str">
        <f>IF('2a Aggregate costs'!AE$20="-","-",SUM('2a Aggregate costs'!AE$20,'2a Aggregate costs'!AE$21,'2a Aggregate costs'!AE$22,'2a Aggregate costs'!AE54)*'3a Demand'!$C$10+'2a Aggregate costs'!AE$23)</f>
        <v>-</v>
      </c>
      <c r="AE31" s="106" t="str">
        <f>IF('2a Aggregate costs'!AF$20="-","-",SUM('2a Aggregate costs'!AF$20,'2a Aggregate costs'!AF$21,'2a Aggregate costs'!AF$22,'2a Aggregate costs'!AF54)*'3a Demand'!$C$10+'2a Aggregate costs'!AF$23)</f>
        <v>-</v>
      </c>
      <c r="AF31" s="106" t="str">
        <f>IF('2a Aggregate costs'!AG$20="-","-",SUM('2a Aggregate costs'!AG$20,'2a Aggregate costs'!AG$21,'2a Aggregate costs'!AG$22,'2a Aggregate costs'!AG54)*'3a Demand'!$C$10+'2a Aggregate costs'!AG$23)</f>
        <v>-</v>
      </c>
      <c r="AG31" s="106" t="str">
        <f>IF('2a Aggregate costs'!AH$20="-","-",SUM('2a Aggregate costs'!AH$20,'2a Aggregate costs'!AH$21,'2a Aggregate costs'!AH$22,'2a Aggregate costs'!AH54)*'3a Demand'!$C$10+'2a Aggregate costs'!AH$23)</f>
        <v>-</v>
      </c>
      <c r="AH31" s="106" t="str">
        <f>IF('2a Aggregate costs'!AI$20="-","-",SUM('2a Aggregate costs'!AI$20,'2a Aggregate costs'!AI$21,'2a Aggregate costs'!AI$22,'2a Aggregate costs'!AI54)*'3a Demand'!$C$10+'2a Aggregate costs'!AI$23)</f>
        <v>-</v>
      </c>
      <c r="AI31" s="106" t="str">
        <f>IF('2a Aggregate costs'!AJ$20="-","-",SUM('2a Aggregate costs'!AJ$20,'2a Aggregate costs'!AJ$21,'2a Aggregate costs'!AJ$22,'2a Aggregate costs'!AJ54)*'3a Demand'!$C$10+'2a Aggregate costs'!AJ$23)</f>
        <v>-</v>
      </c>
      <c r="AJ31" s="106" t="str">
        <f>IF('2a Aggregate costs'!AK$20="-","-",SUM('2a Aggregate costs'!AK$20,'2a Aggregate costs'!AK$21,'2a Aggregate costs'!AK$22,'2a Aggregate costs'!AK54)*'3a Demand'!$C$10+'2a Aggregate costs'!AK$23)</f>
        <v>-</v>
      </c>
      <c r="AK31" s="106" t="str">
        <f>IF('2a Aggregate costs'!AL$20="-","-",SUM('2a Aggregate costs'!AL$20,'2a Aggregate costs'!AL$21,'2a Aggregate costs'!AL$22,'2a Aggregate costs'!AL54)*'3a Demand'!$C$10+'2a Aggregate costs'!AL$23)</f>
        <v>-</v>
      </c>
      <c r="AL31" s="106" t="str">
        <f>IF('2a Aggregate costs'!AM$20="-","-",SUM('2a Aggregate costs'!AM$20,'2a Aggregate costs'!AM$21,'2a Aggregate costs'!AM$22,'2a Aggregate costs'!AM54)*'3a Demand'!$C$10+'2a Aggregate costs'!AM$23)</f>
        <v>-</v>
      </c>
      <c r="AM31" s="106" t="str">
        <f>IF('2a Aggregate costs'!AN$20="-","-",SUM('2a Aggregate costs'!AN$20,'2a Aggregate costs'!AN$21,'2a Aggregate costs'!AN$22,'2a Aggregate costs'!AN54)*'3a Demand'!$C$10+'2a Aggregate costs'!AN$23)</f>
        <v>-</v>
      </c>
      <c r="AN31" s="106" t="str">
        <f>IF('2a Aggregate costs'!AO$20="-","-",SUM('2a Aggregate costs'!AO$20,'2a Aggregate costs'!AO$21,'2a Aggregate costs'!AO$22,'2a Aggregate costs'!AO54)*'3a Demand'!$C$10+'2a Aggregate costs'!AO$23)</f>
        <v>-</v>
      </c>
      <c r="AO31" s="106" t="str">
        <f>IF('2a Aggregate costs'!AP$20="-","-",SUM('2a Aggregate costs'!AP$20,'2a Aggregate costs'!AP$21,'2a Aggregate costs'!AP$22,'2a Aggregate costs'!AP54)*'3a Demand'!$C$10+'2a Aggregate costs'!AP$23)</f>
        <v>-</v>
      </c>
      <c r="AP31" s="106" t="str">
        <f>IF('2a Aggregate costs'!AQ$20="-","-",SUM('2a Aggregate costs'!AQ$20,'2a Aggregate costs'!AQ$21,'2a Aggregate costs'!AQ$22,'2a Aggregate costs'!AQ54)*'3a Demand'!$C$10+'2a Aggregate costs'!AQ$23)</f>
        <v>-</v>
      </c>
      <c r="AQ31" s="106" t="str">
        <f>IF('2a Aggregate costs'!AR$20="-","-",SUM('2a Aggregate costs'!AR$20,'2a Aggregate costs'!AR$21,'2a Aggregate costs'!AR$22,'2a Aggregate costs'!AR54)*'3a Demand'!$C$10+'2a Aggregate costs'!AR$23)</f>
        <v>-</v>
      </c>
      <c r="AR31" s="106" t="str">
        <f>IF('2a Aggregate costs'!AS$20="-","-",SUM('2a Aggregate costs'!AS$20,'2a Aggregate costs'!AS$21,'2a Aggregate costs'!AS$22,'2a Aggregate costs'!AS54)*'3a Demand'!$C$10+'2a Aggregate costs'!AS$23)</f>
        <v>-</v>
      </c>
      <c r="AS31" s="106" t="str">
        <f>IF('2a Aggregate costs'!AT$20="-","-",SUM('2a Aggregate costs'!AT$20,'2a Aggregate costs'!AT$21,'2a Aggregate costs'!AT$22,'2a Aggregate costs'!AT54)*'3a Demand'!$C$10+'2a Aggregate costs'!AT$23)</f>
        <v>-</v>
      </c>
      <c r="AT31" s="106" t="str">
        <f>IF('2a Aggregate costs'!AU$20="-","-",SUM('2a Aggregate costs'!AU$20,'2a Aggregate costs'!AU$21,'2a Aggregate costs'!AU$22,'2a Aggregate costs'!AU54)*'3a Demand'!$C$10+'2a Aggregate costs'!AU$23)</f>
        <v>-</v>
      </c>
      <c r="AU31" s="106" t="str">
        <f>IF('2a Aggregate costs'!AV$20="-","-",SUM('2a Aggregate costs'!AV$20,'2a Aggregate costs'!AV$21,'2a Aggregate costs'!AV$22,'2a Aggregate costs'!AV54)*'3a Demand'!$C$10+'2a Aggregate costs'!AV$23)</f>
        <v>-</v>
      </c>
      <c r="AV31" s="106" t="str">
        <f>IF('2a Aggregate costs'!AW$20="-","-",SUM('2a Aggregate costs'!AW$20,'2a Aggregate costs'!AW$21,'2a Aggregate costs'!AW$22,'2a Aggregate costs'!AW54)*'3a Demand'!$C$10+'2a Aggregate costs'!AW$23)</f>
        <v>-</v>
      </c>
      <c r="AW31" s="106" t="str">
        <f>IF('2a Aggregate costs'!AX$20="-","-",SUM('2a Aggregate costs'!AX$20,'2a Aggregate costs'!AX$21,'2a Aggregate costs'!AX$22,'2a Aggregate costs'!AX54)*'3a Demand'!$C$10+'2a Aggregate costs'!AX$23)</f>
        <v>-</v>
      </c>
      <c r="AX31" s="106" t="str">
        <f>IF('2a Aggregate costs'!AY$20="-","-",SUM('2a Aggregate costs'!AY$20,'2a Aggregate costs'!AY$21,'2a Aggregate costs'!AY$22,'2a Aggregate costs'!AY54)*'3a Demand'!$C$10+'2a Aggregate costs'!AY$23)</f>
        <v>-</v>
      </c>
      <c r="AY31" s="106" t="str">
        <f>IF('2a Aggregate costs'!AZ$20="-","-",SUM('2a Aggregate costs'!AZ$20,'2a Aggregate costs'!AZ$21,'2a Aggregate costs'!AZ$22,'2a Aggregate costs'!AZ54)*'3a Demand'!$C$10+'2a Aggregate costs'!AZ$23)</f>
        <v>-</v>
      </c>
      <c r="AZ31" s="106" t="str">
        <f>IF('2a Aggregate costs'!BA$20="-","-",SUM('2a Aggregate costs'!BA$20,'2a Aggregate costs'!BA$21,'2a Aggregate costs'!BA$22,'2a Aggregate costs'!BA54)*'3a Demand'!$C$10+'2a Aggregate costs'!BA$23)</f>
        <v>-</v>
      </c>
      <c r="BA31" s="106" t="str">
        <f>IF('2a Aggregate costs'!BB$20="-","-",SUM('2a Aggregate costs'!BB$20,'2a Aggregate costs'!BB$21,'2a Aggregate costs'!BB$22,'2a Aggregate costs'!BB54)*'3a Demand'!$C$10+'2a Aggregate costs'!BB$23)</f>
        <v>-</v>
      </c>
      <c r="BB31" s="106" t="str">
        <f>IF('2a Aggregate costs'!BC$20="-","-",SUM('2a Aggregate costs'!BC$20,'2a Aggregate costs'!BC$21,'2a Aggregate costs'!BC$22,'2a Aggregate costs'!BC54)*'3a Demand'!$C$10+'2a Aggregate costs'!BC$23)</f>
        <v>-</v>
      </c>
      <c r="BC31" s="106" t="str">
        <f>IF('2a Aggregate costs'!BD$20="-","-",SUM('2a Aggregate costs'!BD$20,'2a Aggregate costs'!BD$21,'2a Aggregate costs'!BD$22,'2a Aggregate costs'!BD54)*'3a Demand'!$C$10+'2a Aggregate costs'!BD$23)</f>
        <v>-</v>
      </c>
    </row>
    <row r="32" spans="1:55" ht="12.75" customHeight="1">
      <c r="A32" s="14"/>
      <c r="B32" s="311"/>
      <c r="C32" s="108" t="s">
        <v>230</v>
      </c>
      <c r="D32" s="313"/>
      <c r="E32" s="314"/>
      <c r="F32" s="28"/>
      <c r="G32" s="106">
        <f>IF('2a Aggregate costs'!H$20="-","-",SUM('2a Aggregate costs'!H$20,'2a Aggregate costs'!H$21,'2a Aggregate costs'!H$22,'2a Aggregate costs'!H55)*'3a Demand'!$C$10+'2a Aggregate costs'!H$23)</f>
        <v>90.566085462850637</v>
      </c>
      <c r="H32" s="106">
        <f>IF('2a Aggregate costs'!I$20="-","-",SUM('2a Aggregate costs'!I$20,'2a Aggregate costs'!I$21,'2a Aggregate costs'!I$22,'2a Aggregate costs'!I55)*'3a Demand'!$C$10+'2a Aggregate costs'!I$23)</f>
        <v>90.538699667612903</v>
      </c>
      <c r="I32" s="106">
        <f>IF('2a Aggregate costs'!J$20="-","-",SUM('2a Aggregate costs'!J$20,'2a Aggregate costs'!J$21,'2a Aggregate costs'!J$22,'2a Aggregate costs'!J55)*'3a Demand'!$C$10+'2a Aggregate costs'!J$23)</f>
        <v>110.93271531235592</v>
      </c>
      <c r="J32" s="106">
        <f>IF('2a Aggregate costs'!K$20="-","-",SUM('2a Aggregate costs'!K$20,'2a Aggregate costs'!K$21,'2a Aggregate costs'!K$22,'2a Aggregate costs'!K55)*'3a Demand'!$C$10+'2a Aggregate costs'!K$23)</f>
        <v>110.82848437130616</v>
      </c>
      <c r="K32" s="106">
        <f>IF('2a Aggregate costs'!L$20="-","-",SUM('2a Aggregate costs'!L$20,'2a Aggregate costs'!L$21,'2a Aggregate costs'!L$22,'2a Aggregate costs'!L55)*'3a Demand'!$C$10+'2a Aggregate costs'!L$23)</f>
        <v>118.08921934639916</v>
      </c>
      <c r="L32" s="106">
        <f>IF('2a Aggregate costs'!M$20="-","-",SUM('2a Aggregate costs'!M$20,'2a Aggregate costs'!M$21,'2a Aggregate costs'!M$22,'2a Aggregate costs'!M55)*'3a Demand'!$C$10+'2a Aggregate costs'!M$23)</f>
        <v>118.51571177219728</v>
      </c>
      <c r="M32" s="106">
        <f>IF('2a Aggregate costs'!N$20="-","-",SUM('2a Aggregate costs'!N$20,'2a Aggregate costs'!N$21,'2a Aggregate costs'!N$22,'2a Aggregate costs'!N55)*'3a Demand'!$C$10+'2a Aggregate costs'!N$23)</f>
        <v>137.2989597103923</v>
      </c>
      <c r="N32" s="106">
        <f>IF('2a Aggregate costs'!O$20="-","-",SUM('2a Aggregate costs'!O$20,'2a Aggregate costs'!O$21,'2a Aggregate costs'!O$22,'2a Aggregate costs'!O55)*'3a Demand'!$C$10+'2a Aggregate costs'!O$23)</f>
        <v>137.39306454845033</v>
      </c>
      <c r="O32" s="84"/>
      <c r="P32" s="106">
        <f>IF('2a Aggregate costs'!Q$20="-","-",SUM('2a Aggregate costs'!Q$20,'2a Aggregate costs'!Q$21,'2a Aggregate costs'!Q$22,'2a Aggregate costs'!Q55)*'3a Demand'!$C$10+'2a Aggregate costs'!Q$23)</f>
        <v>137.39306454845033</v>
      </c>
      <c r="Q32" s="106">
        <f>IF('2a Aggregate costs'!R$20="-","-",SUM('2a Aggregate costs'!R$20,'2a Aggregate costs'!R$21,'2a Aggregate costs'!R$22,'2a Aggregate costs'!R55)*'3a Demand'!$C$10+'2a Aggregate costs'!R$23)</f>
        <v>146.99821221191939</v>
      </c>
      <c r="R32" s="106">
        <f>IF('2a Aggregate costs'!S$20="-","-",SUM('2a Aggregate costs'!S$20,'2a Aggregate costs'!S$21,'2a Aggregate costs'!S$22,'2a Aggregate costs'!S55)*'3a Demand'!$C$10+'2a Aggregate costs'!S$23)</f>
        <v>148.80581336321671</v>
      </c>
      <c r="S32" s="106">
        <f>IF('2a Aggregate costs'!T$20="-","-",SUM('2a Aggregate costs'!T$20,'2a Aggregate costs'!T$21,'2a Aggregate costs'!T$22,'2a Aggregate costs'!T55)*'3a Demand'!$C$10+'2a Aggregate costs'!T$23)</f>
        <v>153.08319350618063</v>
      </c>
      <c r="T32" s="106">
        <f>IF('2a Aggregate costs'!U$20="-","-",SUM('2a Aggregate costs'!U$20,'2a Aggregate costs'!U$21,'2a Aggregate costs'!U$22,'2a Aggregate costs'!U55)*'3a Demand'!$C$10+'2a Aggregate costs'!U$23)</f>
        <v>152.54196742438145</v>
      </c>
      <c r="U32" s="106">
        <f>IF('2a Aggregate costs'!V$20="-","-",SUM('2a Aggregate costs'!V$20,'2a Aggregate costs'!V$21,'2a Aggregate costs'!V$22,'2a Aggregate costs'!V55)*'3a Demand'!$C$10+'2a Aggregate costs'!V$23)</f>
        <v>161.5173170709491</v>
      </c>
      <c r="V32" s="106">
        <f>IF('2a Aggregate costs'!W$20="-","-",SUM('2a Aggregate costs'!W$20,'2a Aggregate costs'!W$21,'2a Aggregate costs'!W$22,'2a Aggregate costs'!W55)*'3a Demand'!$C$10+'2a Aggregate costs'!W$23)</f>
        <v>160.75795065027589</v>
      </c>
      <c r="W32" s="106">
        <f>IF('2a Aggregate costs'!X$20="-","-",SUM('2a Aggregate costs'!X$20,'2a Aggregate costs'!X$21,'2a Aggregate costs'!X$22,'2a Aggregate costs'!X55)*'3a Demand'!$C$10+'2a Aggregate costs'!X$23)</f>
        <v>168.11166074758674</v>
      </c>
      <c r="X32" s="84"/>
      <c r="Y32" s="106">
        <f>IF('2a Aggregate costs'!Z$20="-","-",SUM('2a Aggregate costs'!Z$20,'2a Aggregate costs'!Z$21,'2a Aggregate costs'!Z$22,'2a Aggregate costs'!Z55)*'3a Demand'!$C$10+'2a Aggregate costs'!Z$23)</f>
        <v>166.54056806817232</v>
      </c>
      <c r="Z32" s="106">
        <f>IF('2a Aggregate costs'!AA$20="-","-",SUM('2a Aggregate costs'!AA$20,'2a Aggregate costs'!AA$21,'2a Aggregate costs'!AA$22,'2a Aggregate costs'!AA55)*'3a Demand'!$C$10+'2a Aggregate costs'!AA$23)</f>
        <v>185.6892977908378</v>
      </c>
      <c r="AA32" s="106" t="str">
        <f>IF('2a Aggregate costs'!AB$20="-","-",SUM('2a Aggregate costs'!AB$20,'2a Aggregate costs'!AB$21,'2a Aggregate costs'!AB$22,'2a Aggregate costs'!AB55)*'3a Demand'!$C$10+'2a Aggregate costs'!AB$23)</f>
        <v>-</v>
      </c>
      <c r="AB32" s="106" t="str">
        <f>IF('2a Aggregate costs'!AC$20="-","-",SUM('2a Aggregate costs'!AC$20,'2a Aggregate costs'!AC$21,'2a Aggregate costs'!AC$22,'2a Aggregate costs'!AC55)*'3a Demand'!$C$10+'2a Aggregate costs'!AC$23)</f>
        <v>-</v>
      </c>
      <c r="AC32" s="106" t="str">
        <f>IF('2a Aggregate costs'!AD$20="-","-",SUM('2a Aggregate costs'!AD$20,'2a Aggregate costs'!AD$21,'2a Aggregate costs'!AD$22,'2a Aggregate costs'!AD55)*'3a Demand'!$C$10+'2a Aggregate costs'!AD$23)</f>
        <v>-</v>
      </c>
      <c r="AD32" s="106" t="str">
        <f>IF('2a Aggregate costs'!AE$20="-","-",SUM('2a Aggregate costs'!AE$20,'2a Aggregate costs'!AE$21,'2a Aggregate costs'!AE$22,'2a Aggregate costs'!AE55)*'3a Demand'!$C$10+'2a Aggregate costs'!AE$23)</f>
        <v>-</v>
      </c>
      <c r="AE32" s="106" t="str">
        <f>IF('2a Aggregate costs'!AF$20="-","-",SUM('2a Aggregate costs'!AF$20,'2a Aggregate costs'!AF$21,'2a Aggregate costs'!AF$22,'2a Aggregate costs'!AF55)*'3a Demand'!$C$10+'2a Aggregate costs'!AF$23)</f>
        <v>-</v>
      </c>
      <c r="AF32" s="106" t="str">
        <f>IF('2a Aggregate costs'!AG$20="-","-",SUM('2a Aggregate costs'!AG$20,'2a Aggregate costs'!AG$21,'2a Aggregate costs'!AG$22,'2a Aggregate costs'!AG55)*'3a Demand'!$C$10+'2a Aggregate costs'!AG$23)</f>
        <v>-</v>
      </c>
      <c r="AG32" s="106" t="str">
        <f>IF('2a Aggregate costs'!AH$20="-","-",SUM('2a Aggregate costs'!AH$20,'2a Aggregate costs'!AH$21,'2a Aggregate costs'!AH$22,'2a Aggregate costs'!AH55)*'3a Demand'!$C$10+'2a Aggregate costs'!AH$23)</f>
        <v>-</v>
      </c>
      <c r="AH32" s="106" t="str">
        <f>IF('2a Aggregate costs'!AI$20="-","-",SUM('2a Aggregate costs'!AI$20,'2a Aggregate costs'!AI$21,'2a Aggregate costs'!AI$22,'2a Aggregate costs'!AI55)*'3a Demand'!$C$10+'2a Aggregate costs'!AI$23)</f>
        <v>-</v>
      </c>
      <c r="AI32" s="106" t="str">
        <f>IF('2a Aggregate costs'!AJ$20="-","-",SUM('2a Aggregate costs'!AJ$20,'2a Aggregate costs'!AJ$21,'2a Aggregate costs'!AJ$22,'2a Aggregate costs'!AJ55)*'3a Demand'!$C$10+'2a Aggregate costs'!AJ$23)</f>
        <v>-</v>
      </c>
      <c r="AJ32" s="106" t="str">
        <f>IF('2a Aggregate costs'!AK$20="-","-",SUM('2a Aggregate costs'!AK$20,'2a Aggregate costs'!AK$21,'2a Aggregate costs'!AK$22,'2a Aggregate costs'!AK55)*'3a Demand'!$C$10+'2a Aggregate costs'!AK$23)</f>
        <v>-</v>
      </c>
      <c r="AK32" s="106" t="str">
        <f>IF('2a Aggregate costs'!AL$20="-","-",SUM('2a Aggregate costs'!AL$20,'2a Aggregate costs'!AL$21,'2a Aggregate costs'!AL$22,'2a Aggregate costs'!AL55)*'3a Demand'!$C$10+'2a Aggregate costs'!AL$23)</f>
        <v>-</v>
      </c>
      <c r="AL32" s="106" t="str">
        <f>IF('2a Aggregate costs'!AM$20="-","-",SUM('2a Aggregate costs'!AM$20,'2a Aggregate costs'!AM$21,'2a Aggregate costs'!AM$22,'2a Aggregate costs'!AM55)*'3a Demand'!$C$10+'2a Aggregate costs'!AM$23)</f>
        <v>-</v>
      </c>
      <c r="AM32" s="106" t="str">
        <f>IF('2a Aggregate costs'!AN$20="-","-",SUM('2a Aggregate costs'!AN$20,'2a Aggregate costs'!AN$21,'2a Aggregate costs'!AN$22,'2a Aggregate costs'!AN55)*'3a Demand'!$C$10+'2a Aggregate costs'!AN$23)</f>
        <v>-</v>
      </c>
      <c r="AN32" s="106" t="str">
        <f>IF('2a Aggregate costs'!AO$20="-","-",SUM('2a Aggregate costs'!AO$20,'2a Aggregate costs'!AO$21,'2a Aggregate costs'!AO$22,'2a Aggregate costs'!AO55)*'3a Demand'!$C$10+'2a Aggregate costs'!AO$23)</f>
        <v>-</v>
      </c>
      <c r="AO32" s="106" t="str">
        <f>IF('2a Aggregate costs'!AP$20="-","-",SUM('2a Aggregate costs'!AP$20,'2a Aggregate costs'!AP$21,'2a Aggregate costs'!AP$22,'2a Aggregate costs'!AP55)*'3a Demand'!$C$10+'2a Aggregate costs'!AP$23)</f>
        <v>-</v>
      </c>
      <c r="AP32" s="106" t="str">
        <f>IF('2a Aggregate costs'!AQ$20="-","-",SUM('2a Aggregate costs'!AQ$20,'2a Aggregate costs'!AQ$21,'2a Aggregate costs'!AQ$22,'2a Aggregate costs'!AQ55)*'3a Demand'!$C$10+'2a Aggregate costs'!AQ$23)</f>
        <v>-</v>
      </c>
      <c r="AQ32" s="106" t="str">
        <f>IF('2a Aggregate costs'!AR$20="-","-",SUM('2a Aggregate costs'!AR$20,'2a Aggregate costs'!AR$21,'2a Aggregate costs'!AR$22,'2a Aggregate costs'!AR55)*'3a Demand'!$C$10+'2a Aggregate costs'!AR$23)</f>
        <v>-</v>
      </c>
      <c r="AR32" s="106" t="str">
        <f>IF('2a Aggregate costs'!AS$20="-","-",SUM('2a Aggregate costs'!AS$20,'2a Aggregate costs'!AS$21,'2a Aggregate costs'!AS$22,'2a Aggregate costs'!AS55)*'3a Demand'!$C$10+'2a Aggregate costs'!AS$23)</f>
        <v>-</v>
      </c>
      <c r="AS32" s="106" t="str">
        <f>IF('2a Aggregate costs'!AT$20="-","-",SUM('2a Aggregate costs'!AT$20,'2a Aggregate costs'!AT$21,'2a Aggregate costs'!AT$22,'2a Aggregate costs'!AT55)*'3a Demand'!$C$10+'2a Aggregate costs'!AT$23)</f>
        <v>-</v>
      </c>
      <c r="AT32" s="106" t="str">
        <f>IF('2a Aggregate costs'!AU$20="-","-",SUM('2a Aggregate costs'!AU$20,'2a Aggregate costs'!AU$21,'2a Aggregate costs'!AU$22,'2a Aggregate costs'!AU55)*'3a Demand'!$C$10+'2a Aggregate costs'!AU$23)</f>
        <v>-</v>
      </c>
      <c r="AU32" s="106" t="str">
        <f>IF('2a Aggregate costs'!AV$20="-","-",SUM('2a Aggregate costs'!AV$20,'2a Aggregate costs'!AV$21,'2a Aggregate costs'!AV$22,'2a Aggregate costs'!AV55)*'3a Demand'!$C$10+'2a Aggregate costs'!AV$23)</f>
        <v>-</v>
      </c>
      <c r="AV32" s="106" t="str">
        <f>IF('2a Aggregate costs'!AW$20="-","-",SUM('2a Aggregate costs'!AW$20,'2a Aggregate costs'!AW$21,'2a Aggregate costs'!AW$22,'2a Aggregate costs'!AW55)*'3a Demand'!$C$10+'2a Aggregate costs'!AW$23)</f>
        <v>-</v>
      </c>
      <c r="AW32" s="106" t="str">
        <f>IF('2a Aggregate costs'!AX$20="-","-",SUM('2a Aggregate costs'!AX$20,'2a Aggregate costs'!AX$21,'2a Aggregate costs'!AX$22,'2a Aggregate costs'!AX55)*'3a Demand'!$C$10+'2a Aggregate costs'!AX$23)</f>
        <v>-</v>
      </c>
      <c r="AX32" s="106" t="str">
        <f>IF('2a Aggregate costs'!AY$20="-","-",SUM('2a Aggregate costs'!AY$20,'2a Aggregate costs'!AY$21,'2a Aggregate costs'!AY$22,'2a Aggregate costs'!AY55)*'3a Demand'!$C$10+'2a Aggregate costs'!AY$23)</f>
        <v>-</v>
      </c>
      <c r="AY32" s="106" t="str">
        <f>IF('2a Aggregate costs'!AZ$20="-","-",SUM('2a Aggregate costs'!AZ$20,'2a Aggregate costs'!AZ$21,'2a Aggregate costs'!AZ$22,'2a Aggregate costs'!AZ55)*'3a Demand'!$C$10+'2a Aggregate costs'!AZ$23)</f>
        <v>-</v>
      </c>
      <c r="AZ32" s="106" t="str">
        <f>IF('2a Aggregate costs'!BA$20="-","-",SUM('2a Aggregate costs'!BA$20,'2a Aggregate costs'!BA$21,'2a Aggregate costs'!BA$22,'2a Aggregate costs'!BA55)*'3a Demand'!$C$10+'2a Aggregate costs'!BA$23)</f>
        <v>-</v>
      </c>
      <c r="BA32" s="106" t="str">
        <f>IF('2a Aggregate costs'!BB$20="-","-",SUM('2a Aggregate costs'!BB$20,'2a Aggregate costs'!BB$21,'2a Aggregate costs'!BB$22,'2a Aggregate costs'!BB55)*'3a Demand'!$C$10+'2a Aggregate costs'!BB$23)</f>
        <v>-</v>
      </c>
      <c r="BB32" s="106" t="str">
        <f>IF('2a Aggregate costs'!BC$20="-","-",SUM('2a Aggregate costs'!BC$20,'2a Aggregate costs'!BC$21,'2a Aggregate costs'!BC$22,'2a Aggregate costs'!BC55)*'3a Demand'!$C$10+'2a Aggregate costs'!BC$23)</f>
        <v>-</v>
      </c>
      <c r="BC32" s="106" t="str">
        <f>IF('2a Aggregate costs'!BD$20="-","-",SUM('2a Aggregate costs'!BD$20,'2a Aggregate costs'!BD$21,'2a Aggregate costs'!BD$22,'2a Aggregate costs'!BD55)*'3a Demand'!$C$10+'2a Aggregate costs'!BD$23)</f>
        <v>-</v>
      </c>
    </row>
    <row r="33" spans="1:55" ht="12.75" customHeight="1">
      <c r="A33" s="14"/>
      <c r="B33" s="311"/>
      <c r="C33" s="108" t="s">
        <v>231</v>
      </c>
      <c r="D33" s="313"/>
      <c r="E33" s="314"/>
      <c r="F33" s="28"/>
      <c r="G33" s="106">
        <f>IF('2a Aggregate costs'!H$20="-","-",SUM('2a Aggregate costs'!H$20,'2a Aggregate costs'!H$21,'2a Aggregate costs'!H$22,'2a Aggregate costs'!H56)*'3a Demand'!$C$10+'2a Aggregate costs'!H$23)</f>
        <v>90.547556444583833</v>
      </c>
      <c r="H33" s="106">
        <f>IF('2a Aggregate costs'!I$20="-","-",SUM('2a Aggregate costs'!I$20,'2a Aggregate costs'!I$21,'2a Aggregate costs'!I$22,'2a Aggregate costs'!I56)*'3a Demand'!$C$10+'2a Aggregate costs'!I$23)</f>
        <v>90.520467787971157</v>
      </c>
      <c r="I33" s="106">
        <f>IF('2a Aggregate costs'!J$20="-","-",SUM('2a Aggregate costs'!J$20,'2a Aggregate costs'!J$21,'2a Aggregate costs'!J$22,'2a Aggregate costs'!J56)*'3a Demand'!$C$10+'2a Aggregate costs'!J$23)</f>
        <v>110.91404586760278</v>
      </c>
      <c r="J33" s="106">
        <f>IF('2a Aggregate costs'!K$20="-","-",SUM('2a Aggregate costs'!K$20,'2a Aggregate costs'!K$21,'2a Aggregate costs'!K$22,'2a Aggregate costs'!K56)*'3a Demand'!$C$10+'2a Aggregate costs'!K$23)</f>
        <v>110.80900609774923</v>
      </c>
      <c r="K33" s="106">
        <f>IF('2a Aggregate costs'!L$20="-","-",SUM('2a Aggregate costs'!L$20,'2a Aggregate costs'!L$21,'2a Aggregate costs'!L$22,'2a Aggregate costs'!L56)*'3a Demand'!$C$10+'2a Aggregate costs'!L$23)</f>
        <v>118.06939046391821</v>
      </c>
      <c r="L33" s="106">
        <f>IF('2a Aggregate costs'!M$20="-","-",SUM('2a Aggregate costs'!M$20,'2a Aggregate costs'!M$21,'2a Aggregate costs'!M$22,'2a Aggregate costs'!M56)*'3a Demand'!$C$10+'2a Aggregate costs'!M$23)</f>
        <v>118.49624444669503</v>
      </c>
      <c r="M33" s="106">
        <f>IF('2a Aggregate costs'!N$20="-","-",SUM('2a Aggregate costs'!N$20,'2a Aggregate costs'!N$21,'2a Aggregate costs'!N$22,'2a Aggregate costs'!N56)*'3a Demand'!$C$10+'2a Aggregate costs'!N$23)</f>
        <v>137.26899813137376</v>
      </c>
      <c r="N33" s="106">
        <f>IF('2a Aggregate costs'!O$20="-","-",SUM('2a Aggregate costs'!O$20,'2a Aggregate costs'!O$21,'2a Aggregate costs'!O$22,'2a Aggregate costs'!O56)*'3a Demand'!$C$10+'2a Aggregate costs'!O$23)</f>
        <v>137.36244415563814</v>
      </c>
      <c r="O33" s="84"/>
      <c r="P33" s="106">
        <f>IF('2a Aggregate costs'!Q$20="-","-",SUM('2a Aggregate costs'!Q$20,'2a Aggregate costs'!Q$21,'2a Aggregate costs'!Q$22,'2a Aggregate costs'!Q56)*'3a Demand'!$C$10+'2a Aggregate costs'!Q$23)</f>
        <v>137.36244415563814</v>
      </c>
      <c r="Q33" s="106">
        <f>IF('2a Aggregate costs'!R$20="-","-",SUM('2a Aggregate costs'!R$20,'2a Aggregate costs'!R$21,'2a Aggregate costs'!R$22,'2a Aggregate costs'!R56)*'3a Demand'!$C$10+'2a Aggregate costs'!R$23)</f>
        <v>146.96461957304555</v>
      </c>
      <c r="R33" s="106">
        <f>IF('2a Aggregate costs'!S$20="-","-",SUM('2a Aggregate costs'!S$20,'2a Aggregate costs'!S$21,'2a Aggregate costs'!S$22,'2a Aggregate costs'!S56)*'3a Demand'!$C$10+'2a Aggregate costs'!S$23)</f>
        <v>148.77112454814815</v>
      </c>
      <c r="S33" s="106">
        <f>IF('2a Aggregate costs'!T$20="-","-",SUM('2a Aggregate costs'!T$20,'2a Aggregate costs'!T$21,'2a Aggregate costs'!T$22,'2a Aggregate costs'!T56)*'3a Demand'!$C$10+'2a Aggregate costs'!T$23)</f>
        <v>153.04604975974598</v>
      </c>
      <c r="T33" s="106">
        <f>IF('2a Aggregate costs'!U$20="-","-",SUM('2a Aggregate costs'!U$20,'2a Aggregate costs'!U$21,'2a Aggregate costs'!U$22,'2a Aggregate costs'!U56)*'3a Demand'!$C$10+'2a Aggregate costs'!U$23)</f>
        <v>152.50029132864336</v>
      </c>
      <c r="U33" s="106">
        <f>IF('2a Aggregate costs'!V$20="-","-",SUM('2a Aggregate costs'!V$20,'2a Aggregate costs'!V$21,'2a Aggregate costs'!V$22,'2a Aggregate costs'!V56)*'3a Demand'!$C$10+'2a Aggregate costs'!V$23)</f>
        <v>161.46515228886494</v>
      </c>
      <c r="V33" s="106">
        <f>IF('2a Aggregate costs'!W$20="-","-",SUM('2a Aggregate costs'!W$20,'2a Aggregate costs'!W$21,'2a Aggregate costs'!W$22,'2a Aggregate costs'!W56)*'3a Demand'!$C$10+'2a Aggregate costs'!W$23)</f>
        <v>160.70940848032686</v>
      </c>
      <c r="W33" s="106">
        <f>IF('2a Aggregate costs'!X$20="-","-",SUM('2a Aggregate costs'!X$20,'2a Aggregate costs'!X$21,'2a Aggregate costs'!X$22,'2a Aggregate costs'!X56)*'3a Demand'!$C$10+'2a Aggregate costs'!X$23)</f>
        <v>168.0520523863828</v>
      </c>
      <c r="X33" s="84"/>
      <c r="Y33" s="106">
        <f>IF('2a Aggregate costs'!Z$20="-","-",SUM('2a Aggregate costs'!Z$20,'2a Aggregate costs'!Z$21,'2a Aggregate costs'!Z$22,'2a Aggregate costs'!Z56)*'3a Demand'!$C$10+'2a Aggregate costs'!Z$23)</f>
        <v>166.48245877803822</v>
      </c>
      <c r="Z33" s="106">
        <f>IF('2a Aggregate costs'!AA$20="-","-",SUM('2a Aggregate costs'!AA$20,'2a Aggregate costs'!AA$21,'2a Aggregate costs'!AA$22,'2a Aggregate costs'!AA56)*'3a Demand'!$C$10+'2a Aggregate costs'!AA$23)</f>
        <v>185.62557180081791</v>
      </c>
      <c r="AA33" s="106" t="str">
        <f>IF('2a Aggregate costs'!AB$20="-","-",SUM('2a Aggregate costs'!AB$20,'2a Aggregate costs'!AB$21,'2a Aggregate costs'!AB$22,'2a Aggregate costs'!AB56)*'3a Demand'!$C$10+'2a Aggregate costs'!AB$23)</f>
        <v>-</v>
      </c>
      <c r="AB33" s="106" t="str">
        <f>IF('2a Aggregate costs'!AC$20="-","-",SUM('2a Aggregate costs'!AC$20,'2a Aggregate costs'!AC$21,'2a Aggregate costs'!AC$22,'2a Aggregate costs'!AC56)*'3a Demand'!$C$10+'2a Aggregate costs'!AC$23)</f>
        <v>-</v>
      </c>
      <c r="AC33" s="106" t="str">
        <f>IF('2a Aggregate costs'!AD$20="-","-",SUM('2a Aggregate costs'!AD$20,'2a Aggregate costs'!AD$21,'2a Aggregate costs'!AD$22,'2a Aggregate costs'!AD56)*'3a Demand'!$C$10+'2a Aggregate costs'!AD$23)</f>
        <v>-</v>
      </c>
      <c r="AD33" s="106" t="str">
        <f>IF('2a Aggregate costs'!AE$20="-","-",SUM('2a Aggregate costs'!AE$20,'2a Aggregate costs'!AE$21,'2a Aggregate costs'!AE$22,'2a Aggregate costs'!AE56)*'3a Demand'!$C$10+'2a Aggregate costs'!AE$23)</f>
        <v>-</v>
      </c>
      <c r="AE33" s="106" t="str">
        <f>IF('2a Aggregate costs'!AF$20="-","-",SUM('2a Aggregate costs'!AF$20,'2a Aggregate costs'!AF$21,'2a Aggregate costs'!AF$22,'2a Aggregate costs'!AF56)*'3a Demand'!$C$10+'2a Aggregate costs'!AF$23)</f>
        <v>-</v>
      </c>
      <c r="AF33" s="106" t="str">
        <f>IF('2a Aggregate costs'!AG$20="-","-",SUM('2a Aggregate costs'!AG$20,'2a Aggregate costs'!AG$21,'2a Aggregate costs'!AG$22,'2a Aggregate costs'!AG56)*'3a Demand'!$C$10+'2a Aggregate costs'!AG$23)</f>
        <v>-</v>
      </c>
      <c r="AG33" s="106" t="str">
        <f>IF('2a Aggregate costs'!AH$20="-","-",SUM('2a Aggregate costs'!AH$20,'2a Aggregate costs'!AH$21,'2a Aggregate costs'!AH$22,'2a Aggregate costs'!AH56)*'3a Demand'!$C$10+'2a Aggregate costs'!AH$23)</f>
        <v>-</v>
      </c>
      <c r="AH33" s="106" t="str">
        <f>IF('2a Aggregate costs'!AI$20="-","-",SUM('2a Aggregate costs'!AI$20,'2a Aggregate costs'!AI$21,'2a Aggregate costs'!AI$22,'2a Aggregate costs'!AI56)*'3a Demand'!$C$10+'2a Aggregate costs'!AI$23)</f>
        <v>-</v>
      </c>
      <c r="AI33" s="106" t="str">
        <f>IF('2a Aggregate costs'!AJ$20="-","-",SUM('2a Aggregate costs'!AJ$20,'2a Aggregate costs'!AJ$21,'2a Aggregate costs'!AJ$22,'2a Aggregate costs'!AJ56)*'3a Demand'!$C$10+'2a Aggregate costs'!AJ$23)</f>
        <v>-</v>
      </c>
      <c r="AJ33" s="106" t="str">
        <f>IF('2a Aggregate costs'!AK$20="-","-",SUM('2a Aggregate costs'!AK$20,'2a Aggregate costs'!AK$21,'2a Aggregate costs'!AK$22,'2a Aggregate costs'!AK56)*'3a Demand'!$C$10+'2a Aggregate costs'!AK$23)</f>
        <v>-</v>
      </c>
      <c r="AK33" s="106" t="str">
        <f>IF('2a Aggregate costs'!AL$20="-","-",SUM('2a Aggregate costs'!AL$20,'2a Aggregate costs'!AL$21,'2a Aggregate costs'!AL$22,'2a Aggregate costs'!AL56)*'3a Demand'!$C$10+'2a Aggregate costs'!AL$23)</f>
        <v>-</v>
      </c>
      <c r="AL33" s="106" t="str">
        <f>IF('2a Aggregate costs'!AM$20="-","-",SUM('2a Aggregate costs'!AM$20,'2a Aggregate costs'!AM$21,'2a Aggregate costs'!AM$22,'2a Aggregate costs'!AM56)*'3a Demand'!$C$10+'2a Aggregate costs'!AM$23)</f>
        <v>-</v>
      </c>
      <c r="AM33" s="106" t="str">
        <f>IF('2a Aggregate costs'!AN$20="-","-",SUM('2a Aggregate costs'!AN$20,'2a Aggregate costs'!AN$21,'2a Aggregate costs'!AN$22,'2a Aggregate costs'!AN56)*'3a Demand'!$C$10+'2a Aggregate costs'!AN$23)</f>
        <v>-</v>
      </c>
      <c r="AN33" s="106" t="str">
        <f>IF('2a Aggregate costs'!AO$20="-","-",SUM('2a Aggregate costs'!AO$20,'2a Aggregate costs'!AO$21,'2a Aggregate costs'!AO$22,'2a Aggregate costs'!AO56)*'3a Demand'!$C$10+'2a Aggregate costs'!AO$23)</f>
        <v>-</v>
      </c>
      <c r="AO33" s="106" t="str">
        <f>IF('2a Aggregate costs'!AP$20="-","-",SUM('2a Aggregate costs'!AP$20,'2a Aggregate costs'!AP$21,'2a Aggregate costs'!AP$22,'2a Aggregate costs'!AP56)*'3a Demand'!$C$10+'2a Aggregate costs'!AP$23)</f>
        <v>-</v>
      </c>
      <c r="AP33" s="106" t="str">
        <f>IF('2a Aggregate costs'!AQ$20="-","-",SUM('2a Aggregate costs'!AQ$20,'2a Aggregate costs'!AQ$21,'2a Aggregate costs'!AQ$22,'2a Aggregate costs'!AQ56)*'3a Demand'!$C$10+'2a Aggregate costs'!AQ$23)</f>
        <v>-</v>
      </c>
      <c r="AQ33" s="106" t="str">
        <f>IF('2a Aggregate costs'!AR$20="-","-",SUM('2a Aggregate costs'!AR$20,'2a Aggregate costs'!AR$21,'2a Aggregate costs'!AR$22,'2a Aggregate costs'!AR56)*'3a Demand'!$C$10+'2a Aggregate costs'!AR$23)</f>
        <v>-</v>
      </c>
      <c r="AR33" s="106" t="str">
        <f>IF('2a Aggregate costs'!AS$20="-","-",SUM('2a Aggregate costs'!AS$20,'2a Aggregate costs'!AS$21,'2a Aggregate costs'!AS$22,'2a Aggregate costs'!AS56)*'3a Demand'!$C$10+'2a Aggregate costs'!AS$23)</f>
        <v>-</v>
      </c>
      <c r="AS33" s="106" t="str">
        <f>IF('2a Aggregate costs'!AT$20="-","-",SUM('2a Aggregate costs'!AT$20,'2a Aggregate costs'!AT$21,'2a Aggregate costs'!AT$22,'2a Aggregate costs'!AT56)*'3a Demand'!$C$10+'2a Aggregate costs'!AT$23)</f>
        <v>-</v>
      </c>
      <c r="AT33" s="106" t="str">
        <f>IF('2a Aggregate costs'!AU$20="-","-",SUM('2a Aggregate costs'!AU$20,'2a Aggregate costs'!AU$21,'2a Aggregate costs'!AU$22,'2a Aggregate costs'!AU56)*'3a Demand'!$C$10+'2a Aggregate costs'!AU$23)</f>
        <v>-</v>
      </c>
      <c r="AU33" s="106" t="str">
        <f>IF('2a Aggregate costs'!AV$20="-","-",SUM('2a Aggregate costs'!AV$20,'2a Aggregate costs'!AV$21,'2a Aggregate costs'!AV$22,'2a Aggregate costs'!AV56)*'3a Demand'!$C$10+'2a Aggregate costs'!AV$23)</f>
        <v>-</v>
      </c>
      <c r="AV33" s="106" t="str">
        <f>IF('2a Aggregate costs'!AW$20="-","-",SUM('2a Aggregate costs'!AW$20,'2a Aggregate costs'!AW$21,'2a Aggregate costs'!AW$22,'2a Aggregate costs'!AW56)*'3a Demand'!$C$10+'2a Aggregate costs'!AW$23)</f>
        <v>-</v>
      </c>
      <c r="AW33" s="106" t="str">
        <f>IF('2a Aggregate costs'!AX$20="-","-",SUM('2a Aggregate costs'!AX$20,'2a Aggregate costs'!AX$21,'2a Aggregate costs'!AX$22,'2a Aggregate costs'!AX56)*'3a Demand'!$C$10+'2a Aggregate costs'!AX$23)</f>
        <v>-</v>
      </c>
      <c r="AX33" s="106" t="str">
        <f>IF('2a Aggregate costs'!AY$20="-","-",SUM('2a Aggregate costs'!AY$20,'2a Aggregate costs'!AY$21,'2a Aggregate costs'!AY$22,'2a Aggregate costs'!AY56)*'3a Demand'!$C$10+'2a Aggregate costs'!AY$23)</f>
        <v>-</v>
      </c>
      <c r="AY33" s="106" t="str">
        <f>IF('2a Aggregate costs'!AZ$20="-","-",SUM('2a Aggregate costs'!AZ$20,'2a Aggregate costs'!AZ$21,'2a Aggregate costs'!AZ$22,'2a Aggregate costs'!AZ56)*'3a Demand'!$C$10+'2a Aggregate costs'!AZ$23)</f>
        <v>-</v>
      </c>
      <c r="AZ33" s="106" t="str">
        <f>IF('2a Aggregate costs'!BA$20="-","-",SUM('2a Aggregate costs'!BA$20,'2a Aggregate costs'!BA$21,'2a Aggregate costs'!BA$22,'2a Aggregate costs'!BA56)*'3a Demand'!$C$10+'2a Aggregate costs'!BA$23)</f>
        <v>-</v>
      </c>
      <c r="BA33" s="106" t="str">
        <f>IF('2a Aggregate costs'!BB$20="-","-",SUM('2a Aggregate costs'!BB$20,'2a Aggregate costs'!BB$21,'2a Aggregate costs'!BB$22,'2a Aggregate costs'!BB56)*'3a Demand'!$C$10+'2a Aggregate costs'!BB$23)</f>
        <v>-</v>
      </c>
      <c r="BB33" s="106" t="str">
        <f>IF('2a Aggregate costs'!BC$20="-","-",SUM('2a Aggregate costs'!BC$20,'2a Aggregate costs'!BC$21,'2a Aggregate costs'!BC$22,'2a Aggregate costs'!BC56)*'3a Demand'!$C$10+'2a Aggregate costs'!BC$23)</f>
        <v>-</v>
      </c>
      <c r="BC33" s="106" t="str">
        <f>IF('2a Aggregate costs'!BD$20="-","-",SUM('2a Aggregate costs'!BD$20,'2a Aggregate costs'!BD$21,'2a Aggregate costs'!BD$22,'2a Aggregate costs'!BD56)*'3a Demand'!$C$10+'2a Aggregate costs'!BD$23)</f>
        <v>-</v>
      </c>
    </row>
    <row r="34" spans="1:55" ht="12.75" customHeight="1">
      <c r="A34" s="14"/>
      <c r="B34" s="311"/>
      <c r="C34" s="108" t="s">
        <v>232</v>
      </c>
      <c r="D34" s="313"/>
      <c r="E34" s="314"/>
      <c r="F34" s="28"/>
      <c r="G34" s="106">
        <f>IF('2a Aggregate costs'!H$20="-","-",SUM('2a Aggregate costs'!H$20,'2a Aggregate costs'!H$21,'2a Aggregate costs'!H$22,'2a Aggregate costs'!H57)*'3a Demand'!$C$10+'2a Aggregate costs'!H$23)</f>
        <v>90.554689231973299</v>
      </c>
      <c r="H34" s="106">
        <f>IF('2a Aggregate costs'!I$20="-","-",SUM('2a Aggregate costs'!I$20,'2a Aggregate costs'!I$21,'2a Aggregate costs'!I$22,'2a Aggregate costs'!I57)*'3a Demand'!$C$10+'2a Aggregate costs'!I$23)</f>
        <v>90.52748619117645</v>
      </c>
      <c r="I34" s="106">
        <f>IF('2a Aggregate costs'!J$20="-","-",SUM('2a Aggregate costs'!J$20,'2a Aggregate costs'!J$21,'2a Aggregate costs'!J$22,'2a Aggregate costs'!J57)*'3a Demand'!$C$10+'2a Aggregate costs'!J$23)</f>
        <v>110.92123271248501</v>
      </c>
      <c r="J34" s="106">
        <f>IF('2a Aggregate costs'!K$20="-","-",SUM('2a Aggregate costs'!K$20,'2a Aggregate costs'!K$21,'2a Aggregate costs'!K$22,'2a Aggregate costs'!K57)*'3a Demand'!$C$10+'2a Aggregate costs'!K$23)</f>
        <v>110.81650430310445</v>
      </c>
      <c r="K34" s="106">
        <f>IF('2a Aggregate costs'!L$20="-","-",SUM('2a Aggregate costs'!L$20,'2a Aggregate costs'!L$21,'2a Aggregate costs'!L$22,'2a Aggregate costs'!L57)*'3a Demand'!$C$10+'2a Aggregate costs'!L$23)</f>
        <v>118.07702363696983</v>
      </c>
      <c r="L34" s="106">
        <f>IF('2a Aggregate costs'!M$20="-","-",SUM('2a Aggregate costs'!M$20,'2a Aggregate costs'!M$21,'2a Aggregate costs'!M$22,'2a Aggregate costs'!M57)*'3a Demand'!$C$10+'2a Aggregate costs'!M$23)</f>
        <v>118.50373843757191</v>
      </c>
      <c r="M34" s="106">
        <f>IF('2a Aggregate costs'!N$20="-","-",SUM('2a Aggregate costs'!N$20,'2a Aggregate costs'!N$21,'2a Aggregate costs'!N$22,'2a Aggregate costs'!N57)*'3a Demand'!$C$10+'2a Aggregate costs'!N$23)</f>
        <v>137.27470611703933</v>
      </c>
      <c r="N34" s="106">
        <f>IF('2a Aggregate costs'!O$20="-","-",SUM('2a Aggregate costs'!O$20,'2a Aggregate costs'!O$21,'2a Aggregate costs'!O$22,'2a Aggregate costs'!O57)*'3a Demand'!$C$10+'2a Aggregate costs'!O$23)</f>
        <v>137.36827765203489</v>
      </c>
      <c r="O34" s="84"/>
      <c r="P34" s="106">
        <f>IF('2a Aggregate costs'!Q$20="-","-",SUM('2a Aggregate costs'!Q$20,'2a Aggregate costs'!Q$21,'2a Aggregate costs'!Q$22,'2a Aggregate costs'!Q57)*'3a Demand'!$C$10+'2a Aggregate costs'!Q$23)</f>
        <v>137.36827765203489</v>
      </c>
      <c r="Q34" s="106">
        <f>IF('2a Aggregate costs'!R$20="-","-",SUM('2a Aggregate costs'!R$20,'2a Aggregate costs'!R$21,'2a Aggregate costs'!R$22,'2a Aggregate costs'!R57)*'3a Demand'!$C$10+'2a Aggregate costs'!R$23)</f>
        <v>146.96516386155642</v>
      </c>
      <c r="R34" s="106">
        <f>IF('2a Aggregate costs'!S$20="-","-",SUM('2a Aggregate costs'!S$20,'2a Aggregate costs'!S$21,'2a Aggregate costs'!S$22,'2a Aggregate costs'!S57)*'3a Demand'!$C$10+'2a Aggregate costs'!S$23)</f>
        <v>148.77169347757575</v>
      </c>
      <c r="S34" s="106">
        <f>IF('2a Aggregate costs'!T$20="-","-",SUM('2a Aggregate costs'!T$20,'2a Aggregate costs'!T$21,'2a Aggregate costs'!T$22,'2a Aggregate costs'!T57)*'3a Demand'!$C$10+'2a Aggregate costs'!T$23)</f>
        <v>153.03731623623639</v>
      </c>
      <c r="T34" s="106">
        <f>IF('2a Aggregate costs'!U$20="-","-",SUM('2a Aggregate costs'!U$20,'2a Aggregate costs'!U$21,'2a Aggregate costs'!U$22,'2a Aggregate costs'!U57)*'3a Demand'!$C$10+'2a Aggregate costs'!U$23)</f>
        <v>152.4904789077261</v>
      </c>
      <c r="U34" s="106">
        <f>IF('2a Aggregate costs'!V$20="-","-",SUM('2a Aggregate costs'!V$20,'2a Aggregate costs'!V$21,'2a Aggregate costs'!V$22,'2a Aggregate costs'!V57)*'3a Demand'!$C$10+'2a Aggregate costs'!V$23)</f>
        <v>161.45028237819352</v>
      </c>
      <c r="V34" s="106">
        <f>IF('2a Aggregate costs'!W$20="-","-",SUM('2a Aggregate costs'!W$20,'2a Aggregate costs'!W$21,'2a Aggregate costs'!W$22,'2a Aggregate costs'!W57)*'3a Demand'!$C$10+'2a Aggregate costs'!W$23)</f>
        <v>160.69557419311451</v>
      </c>
      <c r="W34" s="106">
        <f>IF('2a Aggregate costs'!X$20="-","-",SUM('2a Aggregate costs'!X$20,'2a Aggregate costs'!X$21,'2a Aggregate costs'!X$22,'2a Aggregate costs'!X57)*'3a Demand'!$C$10+'2a Aggregate costs'!X$23)</f>
        <v>168.03454146468238</v>
      </c>
      <c r="X34" s="84"/>
      <c r="Y34" s="106">
        <f>IF('2a Aggregate costs'!Z$20="-","-",SUM('2a Aggregate costs'!Z$20,'2a Aggregate costs'!Z$21,'2a Aggregate costs'!Z$22,'2a Aggregate costs'!Z57)*'3a Demand'!$C$10+'2a Aggregate costs'!Z$23)</f>
        <v>166.46554915770139</v>
      </c>
      <c r="Z34" s="106">
        <f>IF('2a Aggregate costs'!AA$20="-","-",SUM('2a Aggregate costs'!AA$20,'2a Aggregate costs'!AA$21,'2a Aggregate costs'!AA$22,'2a Aggregate costs'!AA57)*'3a Demand'!$C$10+'2a Aggregate costs'!AA$23)</f>
        <v>185.61589025339802</v>
      </c>
      <c r="AA34" s="106" t="str">
        <f>IF('2a Aggregate costs'!AB$20="-","-",SUM('2a Aggregate costs'!AB$20,'2a Aggregate costs'!AB$21,'2a Aggregate costs'!AB$22,'2a Aggregate costs'!AB57)*'3a Demand'!$C$10+'2a Aggregate costs'!AB$23)</f>
        <v>-</v>
      </c>
      <c r="AB34" s="106" t="str">
        <f>IF('2a Aggregate costs'!AC$20="-","-",SUM('2a Aggregate costs'!AC$20,'2a Aggregate costs'!AC$21,'2a Aggregate costs'!AC$22,'2a Aggregate costs'!AC57)*'3a Demand'!$C$10+'2a Aggregate costs'!AC$23)</f>
        <v>-</v>
      </c>
      <c r="AC34" s="106" t="str">
        <f>IF('2a Aggregate costs'!AD$20="-","-",SUM('2a Aggregate costs'!AD$20,'2a Aggregate costs'!AD$21,'2a Aggregate costs'!AD$22,'2a Aggregate costs'!AD57)*'3a Demand'!$C$10+'2a Aggregate costs'!AD$23)</f>
        <v>-</v>
      </c>
      <c r="AD34" s="106" t="str">
        <f>IF('2a Aggregate costs'!AE$20="-","-",SUM('2a Aggregate costs'!AE$20,'2a Aggregate costs'!AE$21,'2a Aggregate costs'!AE$22,'2a Aggregate costs'!AE57)*'3a Demand'!$C$10+'2a Aggregate costs'!AE$23)</f>
        <v>-</v>
      </c>
      <c r="AE34" s="106" t="str">
        <f>IF('2a Aggregate costs'!AF$20="-","-",SUM('2a Aggregate costs'!AF$20,'2a Aggregate costs'!AF$21,'2a Aggregate costs'!AF$22,'2a Aggregate costs'!AF57)*'3a Demand'!$C$10+'2a Aggregate costs'!AF$23)</f>
        <v>-</v>
      </c>
      <c r="AF34" s="106" t="str">
        <f>IF('2a Aggregate costs'!AG$20="-","-",SUM('2a Aggregate costs'!AG$20,'2a Aggregate costs'!AG$21,'2a Aggregate costs'!AG$22,'2a Aggregate costs'!AG57)*'3a Demand'!$C$10+'2a Aggregate costs'!AG$23)</f>
        <v>-</v>
      </c>
      <c r="AG34" s="106" t="str">
        <f>IF('2a Aggregate costs'!AH$20="-","-",SUM('2a Aggregate costs'!AH$20,'2a Aggregate costs'!AH$21,'2a Aggregate costs'!AH$22,'2a Aggregate costs'!AH57)*'3a Demand'!$C$10+'2a Aggregate costs'!AH$23)</f>
        <v>-</v>
      </c>
      <c r="AH34" s="106" t="str">
        <f>IF('2a Aggregate costs'!AI$20="-","-",SUM('2a Aggregate costs'!AI$20,'2a Aggregate costs'!AI$21,'2a Aggregate costs'!AI$22,'2a Aggregate costs'!AI57)*'3a Demand'!$C$10+'2a Aggregate costs'!AI$23)</f>
        <v>-</v>
      </c>
      <c r="AI34" s="106" t="str">
        <f>IF('2a Aggregate costs'!AJ$20="-","-",SUM('2a Aggregate costs'!AJ$20,'2a Aggregate costs'!AJ$21,'2a Aggregate costs'!AJ$22,'2a Aggregate costs'!AJ57)*'3a Demand'!$C$10+'2a Aggregate costs'!AJ$23)</f>
        <v>-</v>
      </c>
      <c r="AJ34" s="106" t="str">
        <f>IF('2a Aggregate costs'!AK$20="-","-",SUM('2a Aggregate costs'!AK$20,'2a Aggregate costs'!AK$21,'2a Aggregate costs'!AK$22,'2a Aggregate costs'!AK57)*'3a Demand'!$C$10+'2a Aggregate costs'!AK$23)</f>
        <v>-</v>
      </c>
      <c r="AK34" s="106" t="str">
        <f>IF('2a Aggregate costs'!AL$20="-","-",SUM('2a Aggregate costs'!AL$20,'2a Aggregate costs'!AL$21,'2a Aggregate costs'!AL$22,'2a Aggregate costs'!AL57)*'3a Demand'!$C$10+'2a Aggregate costs'!AL$23)</f>
        <v>-</v>
      </c>
      <c r="AL34" s="106" t="str">
        <f>IF('2a Aggregate costs'!AM$20="-","-",SUM('2a Aggregate costs'!AM$20,'2a Aggregate costs'!AM$21,'2a Aggregate costs'!AM$22,'2a Aggregate costs'!AM57)*'3a Demand'!$C$10+'2a Aggregate costs'!AM$23)</f>
        <v>-</v>
      </c>
      <c r="AM34" s="106" t="str">
        <f>IF('2a Aggregate costs'!AN$20="-","-",SUM('2a Aggregate costs'!AN$20,'2a Aggregate costs'!AN$21,'2a Aggregate costs'!AN$22,'2a Aggregate costs'!AN57)*'3a Demand'!$C$10+'2a Aggregate costs'!AN$23)</f>
        <v>-</v>
      </c>
      <c r="AN34" s="106" t="str">
        <f>IF('2a Aggregate costs'!AO$20="-","-",SUM('2a Aggregate costs'!AO$20,'2a Aggregate costs'!AO$21,'2a Aggregate costs'!AO$22,'2a Aggregate costs'!AO57)*'3a Demand'!$C$10+'2a Aggregate costs'!AO$23)</f>
        <v>-</v>
      </c>
      <c r="AO34" s="106" t="str">
        <f>IF('2a Aggregate costs'!AP$20="-","-",SUM('2a Aggregate costs'!AP$20,'2a Aggregate costs'!AP$21,'2a Aggregate costs'!AP$22,'2a Aggregate costs'!AP57)*'3a Demand'!$C$10+'2a Aggregate costs'!AP$23)</f>
        <v>-</v>
      </c>
      <c r="AP34" s="106" t="str">
        <f>IF('2a Aggregate costs'!AQ$20="-","-",SUM('2a Aggregate costs'!AQ$20,'2a Aggregate costs'!AQ$21,'2a Aggregate costs'!AQ$22,'2a Aggregate costs'!AQ57)*'3a Demand'!$C$10+'2a Aggregate costs'!AQ$23)</f>
        <v>-</v>
      </c>
      <c r="AQ34" s="106" t="str">
        <f>IF('2a Aggregate costs'!AR$20="-","-",SUM('2a Aggregate costs'!AR$20,'2a Aggregate costs'!AR$21,'2a Aggregate costs'!AR$22,'2a Aggregate costs'!AR57)*'3a Demand'!$C$10+'2a Aggregate costs'!AR$23)</f>
        <v>-</v>
      </c>
      <c r="AR34" s="106" t="str">
        <f>IF('2a Aggregate costs'!AS$20="-","-",SUM('2a Aggregate costs'!AS$20,'2a Aggregate costs'!AS$21,'2a Aggregate costs'!AS$22,'2a Aggregate costs'!AS57)*'3a Demand'!$C$10+'2a Aggregate costs'!AS$23)</f>
        <v>-</v>
      </c>
      <c r="AS34" s="106" t="str">
        <f>IF('2a Aggregate costs'!AT$20="-","-",SUM('2a Aggregate costs'!AT$20,'2a Aggregate costs'!AT$21,'2a Aggregate costs'!AT$22,'2a Aggregate costs'!AT57)*'3a Demand'!$C$10+'2a Aggregate costs'!AT$23)</f>
        <v>-</v>
      </c>
      <c r="AT34" s="106" t="str">
        <f>IF('2a Aggregate costs'!AU$20="-","-",SUM('2a Aggregate costs'!AU$20,'2a Aggregate costs'!AU$21,'2a Aggregate costs'!AU$22,'2a Aggregate costs'!AU57)*'3a Demand'!$C$10+'2a Aggregate costs'!AU$23)</f>
        <v>-</v>
      </c>
      <c r="AU34" s="106" t="str">
        <f>IF('2a Aggregate costs'!AV$20="-","-",SUM('2a Aggregate costs'!AV$20,'2a Aggregate costs'!AV$21,'2a Aggregate costs'!AV$22,'2a Aggregate costs'!AV57)*'3a Demand'!$C$10+'2a Aggregate costs'!AV$23)</f>
        <v>-</v>
      </c>
      <c r="AV34" s="106" t="str">
        <f>IF('2a Aggregate costs'!AW$20="-","-",SUM('2a Aggregate costs'!AW$20,'2a Aggregate costs'!AW$21,'2a Aggregate costs'!AW$22,'2a Aggregate costs'!AW57)*'3a Demand'!$C$10+'2a Aggregate costs'!AW$23)</f>
        <v>-</v>
      </c>
      <c r="AW34" s="106" t="str">
        <f>IF('2a Aggregate costs'!AX$20="-","-",SUM('2a Aggregate costs'!AX$20,'2a Aggregate costs'!AX$21,'2a Aggregate costs'!AX$22,'2a Aggregate costs'!AX57)*'3a Demand'!$C$10+'2a Aggregate costs'!AX$23)</f>
        <v>-</v>
      </c>
      <c r="AX34" s="106" t="str">
        <f>IF('2a Aggregate costs'!AY$20="-","-",SUM('2a Aggregate costs'!AY$20,'2a Aggregate costs'!AY$21,'2a Aggregate costs'!AY$22,'2a Aggregate costs'!AY57)*'3a Demand'!$C$10+'2a Aggregate costs'!AY$23)</f>
        <v>-</v>
      </c>
      <c r="AY34" s="106" t="str">
        <f>IF('2a Aggregate costs'!AZ$20="-","-",SUM('2a Aggregate costs'!AZ$20,'2a Aggregate costs'!AZ$21,'2a Aggregate costs'!AZ$22,'2a Aggregate costs'!AZ57)*'3a Demand'!$C$10+'2a Aggregate costs'!AZ$23)</f>
        <v>-</v>
      </c>
      <c r="AZ34" s="106" t="str">
        <f>IF('2a Aggregate costs'!BA$20="-","-",SUM('2a Aggregate costs'!BA$20,'2a Aggregate costs'!BA$21,'2a Aggregate costs'!BA$22,'2a Aggregate costs'!BA57)*'3a Demand'!$C$10+'2a Aggregate costs'!BA$23)</f>
        <v>-</v>
      </c>
      <c r="BA34" s="106" t="str">
        <f>IF('2a Aggregate costs'!BB$20="-","-",SUM('2a Aggregate costs'!BB$20,'2a Aggregate costs'!BB$21,'2a Aggregate costs'!BB$22,'2a Aggregate costs'!BB57)*'3a Demand'!$C$10+'2a Aggregate costs'!BB$23)</f>
        <v>-</v>
      </c>
      <c r="BB34" s="106" t="str">
        <f>IF('2a Aggregate costs'!BC$20="-","-",SUM('2a Aggregate costs'!BC$20,'2a Aggregate costs'!BC$21,'2a Aggregate costs'!BC$22,'2a Aggregate costs'!BC57)*'3a Demand'!$C$10+'2a Aggregate costs'!BC$23)</f>
        <v>-</v>
      </c>
      <c r="BC34" s="106" t="str">
        <f>IF('2a Aggregate costs'!BD$20="-","-",SUM('2a Aggregate costs'!BD$20,'2a Aggregate costs'!BD$21,'2a Aggregate costs'!BD$22,'2a Aggregate costs'!BD57)*'3a Demand'!$C$10+'2a Aggregate costs'!BD$23)</f>
        <v>-</v>
      </c>
    </row>
    <row r="35" spans="1:55" ht="12.75" customHeight="1">
      <c r="A35" s="14"/>
      <c r="B35" s="311"/>
      <c r="C35" s="108" t="s">
        <v>233</v>
      </c>
      <c r="D35" s="313"/>
      <c r="E35" s="314"/>
      <c r="F35" s="28"/>
      <c r="G35" s="106">
        <f>IF('2a Aggregate costs'!H$20="-","-",SUM('2a Aggregate costs'!H$20,'2a Aggregate costs'!H$21,'2a Aggregate costs'!H$22,'2a Aggregate costs'!H58)*'3a Demand'!$C$10+'2a Aggregate costs'!H$23)</f>
        <v>90.560159994303291</v>
      </c>
      <c r="H35" s="106">
        <f>IF('2a Aggregate costs'!I$20="-","-",SUM('2a Aggregate costs'!I$20,'2a Aggregate costs'!I$21,'2a Aggregate costs'!I$22,'2a Aggregate costs'!I58)*'3a Demand'!$C$10+'2a Aggregate costs'!I$23)</f>
        <v>90.532869222209868</v>
      </c>
      <c r="I35" s="106">
        <f>IF('2a Aggregate costs'!J$20="-","-",SUM('2a Aggregate costs'!J$20,'2a Aggregate costs'!J$21,'2a Aggregate costs'!J$22,'2a Aggregate costs'!J58)*'3a Demand'!$C$10+'2a Aggregate costs'!J$23)</f>
        <v>110.92674493626322</v>
      </c>
      <c r="J35" s="106">
        <f>IF('2a Aggregate costs'!K$20="-","-",SUM('2a Aggregate costs'!K$20,'2a Aggregate costs'!K$21,'2a Aggregate costs'!K$22,'2a Aggregate costs'!K58)*'3a Demand'!$C$10+'2a Aggregate costs'!K$23)</f>
        <v>110.82225533662896</v>
      </c>
      <c r="K35" s="106">
        <f>IF('2a Aggregate costs'!L$20="-","-",SUM('2a Aggregate costs'!L$20,'2a Aggregate costs'!L$21,'2a Aggregate costs'!L$22,'2a Aggregate costs'!L58)*'3a Demand'!$C$10+'2a Aggregate costs'!L$23)</f>
        <v>118.08287818909777</v>
      </c>
      <c r="L35" s="106">
        <f>IF('2a Aggregate costs'!M$20="-","-",SUM('2a Aggregate costs'!M$20,'2a Aggregate costs'!M$21,'2a Aggregate costs'!M$22,'2a Aggregate costs'!M58)*'3a Demand'!$C$10+'2a Aggregate costs'!M$23)</f>
        <v>118.5094862386421</v>
      </c>
      <c r="M35" s="106">
        <f>IF('2a Aggregate costs'!N$20="-","-",SUM('2a Aggregate costs'!N$20,'2a Aggregate costs'!N$21,'2a Aggregate costs'!N$22,'2a Aggregate costs'!N58)*'3a Demand'!$C$10+'2a Aggregate costs'!N$23)</f>
        <v>137.28979342581226</v>
      </c>
      <c r="N35" s="106">
        <f>IF('2a Aggregate costs'!O$20="-","-",SUM('2a Aggregate costs'!O$20,'2a Aggregate costs'!O$21,'2a Aggregate costs'!O$22,'2a Aggregate costs'!O58)*'3a Demand'!$C$10+'2a Aggregate costs'!O$23)</f>
        <v>137.38369670991634</v>
      </c>
      <c r="O35" s="84"/>
      <c r="P35" s="106">
        <f>IF('2a Aggregate costs'!Q$20="-","-",SUM('2a Aggregate costs'!Q$20,'2a Aggregate costs'!Q$21,'2a Aggregate costs'!Q$22,'2a Aggregate costs'!Q58)*'3a Demand'!$C$10+'2a Aggregate costs'!Q$23)</f>
        <v>137.38369670991634</v>
      </c>
      <c r="Q35" s="106">
        <f>IF('2a Aggregate costs'!R$20="-","-",SUM('2a Aggregate costs'!R$20,'2a Aggregate costs'!R$21,'2a Aggregate costs'!R$22,'2a Aggregate costs'!R58)*'3a Demand'!$C$10+'2a Aggregate costs'!R$23)</f>
        <v>146.98659272957821</v>
      </c>
      <c r="R35" s="106">
        <f>IF('2a Aggregate costs'!S$20="-","-",SUM('2a Aggregate costs'!S$20,'2a Aggregate costs'!S$21,'2a Aggregate costs'!S$22,'2a Aggregate costs'!S58)*'3a Demand'!$C$10+'2a Aggregate costs'!S$23)</f>
        <v>148.79387311541902</v>
      </c>
      <c r="S35" s="106">
        <f>IF('2a Aggregate costs'!T$20="-","-",SUM('2a Aggregate costs'!T$20,'2a Aggregate costs'!T$21,'2a Aggregate costs'!T$22,'2a Aggregate costs'!T58)*'3a Demand'!$C$10+'2a Aggregate costs'!T$23)</f>
        <v>153.06084641349003</v>
      </c>
      <c r="T35" s="106">
        <f>IF('2a Aggregate costs'!U$20="-","-",SUM('2a Aggregate costs'!U$20,'2a Aggregate costs'!U$21,'2a Aggregate costs'!U$22,'2a Aggregate costs'!U58)*'3a Demand'!$C$10+'2a Aggregate costs'!U$23)</f>
        <v>152.51690130303038</v>
      </c>
      <c r="U35" s="106">
        <f>IF('2a Aggregate costs'!V$20="-","-",SUM('2a Aggregate costs'!V$20,'2a Aggregate costs'!V$21,'2a Aggregate costs'!V$22,'2a Aggregate costs'!V58)*'3a Demand'!$C$10+'2a Aggregate costs'!V$23)</f>
        <v>161.47498713489335</v>
      </c>
      <c r="V35" s="106">
        <f>IF('2a Aggregate costs'!W$20="-","-",SUM('2a Aggregate costs'!W$20,'2a Aggregate costs'!W$21,'2a Aggregate costs'!W$22,'2a Aggregate costs'!W58)*'3a Demand'!$C$10+'2a Aggregate costs'!W$23)</f>
        <v>160.71857782937983</v>
      </c>
      <c r="W35" s="106">
        <f>IF('2a Aggregate costs'!X$20="-","-",SUM('2a Aggregate costs'!X$20,'2a Aggregate costs'!X$21,'2a Aggregate costs'!X$22,'2a Aggregate costs'!X58)*'3a Demand'!$C$10+'2a Aggregate costs'!X$23)</f>
        <v>168.05614549201195</v>
      </c>
      <c r="X35" s="84"/>
      <c r="Y35" s="106">
        <f>IF('2a Aggregate costs'!Z$20="-","-",SUM('2a Aggregate costs'!Z$20,'2a Aggregate costs'!Z$21,'2a Aggregate costs'!Z$22,'2a Aggregate costs'!Z58)*'3a Demand'!$C$10+'2a Aggregate costs'!Z$23)</f>
        <v>166.48343447129616</v>
      </c>
      <c r="Z35" s="106">
        <f>IF('2a Aggregate costs'!AA$20="-","-",SUM('2a Aggregate costs'!AA$20,'2a Aggregate costs'!AA$21,'2a Aggregate costs'!AA$22,'2a Aggregate costs'!AA58)*'3a Demand'!$C$10+'2a Aggregate costs'!AA$23)</f>
        <v>185.61507639344055</v>
      </c>
      <c r="AA35" s="106" t="str">
        <f>IF('2a Aggregate costs'!AB$20="-","-",SUM('2a Aggregate costs'!AB$20,'2a Aggregate costs'!AB$21,'2a Aggregate costs'!AB$22,'2a Aggregate costs'!AB58)*'3a Demand'!$C$10+'2a Aggregate costs'!AB$23)</f>
        <v>-</v>
      </c>
      <c r="AB35" s="106" t="str">
        <f>IF('2a Aggregate costs'!AC$20="-","-",SUM('2a Aggregate costs'!AC$20,'2a Aggregate costs'!AC$21,'2a Aggregate costs'!AC$22,'2a Aggregate costs'!AC58)*'3a Demand'!$C$10+'2a Aggregate costs'!AC$23)</f>
        <v>-</v>
      </c>
      <c r="AC35" s="106" t="str">
        <f>IF('2a Aggregate costs'!AD$20="-","-",SUM('2a Aggregate costs'!AD$20,'2a Aggregate costs'!AD$21,'2a Aggregate costs'!AD$22,'2a Aggregate costs'!AD58)*'3a Demand'!$C$10+'2a Aggregate costs'!AD$23)</f>
        <v>-</v>
      </c>
      <c r="AD35" s="106" t="str">
        <f>IF('2a Aggregate costs'!AE$20="-","-",SUM('2a Aggregate costs'!AE$20,'2a Aggregate costs'!AE$21,'2a Aggregate costs'!AE$22,'2a Aggregate costs'!AE58)*'3a Demand'!$C$10+'2a Aggregate costs'!AE$23)</f>
        <v>-</v>
      </c>
      <c r="AE35" s="106" t="str">
        <f>IF('2a Aggregate costs'!AF$20="-","-",SUM('2a Aggregate costs'!AF$20,'2a Aggregate costs'!AF$21,'2a Aggregate costs'!AF$22,'2a Aggregate costs'!AF58)*'3a Demand'!$C$10+'2a Aggregate costs'!AF$23)</f>
        <v>-</v>
      </c>
      <c r="AF35" s="106" t="str">
        <f>IF('2a Aggregate costs'!AG$20="-","-",SUM('2a Aggregate costs'!AG$20,'2a Aggregate costs'!AG$21,'2a Aggregate costs'!AG$22,'2a Aggregate costs'!AG58)*'3a Demand'!$C$10+'2a Aggregate costs'!AG$23)</f>
        <v>-</v>
      </c>
      <c r="AG35" s="106" t="str">
        <f>IF('2a Aggregate costs'!AH$20="-","-",SUM('2a Aggregate costs'!AH$20,'2a Aggregate costs'!AH$21,'2a Aggregate costs'!AH$22,'2a Aggregate costs'!AH58)*'3a Demand'!$C$10+'2a Aggregate costs'!AH$23)</f>
        <v>-</v>
      </c>
      <c r="AH35" s="106" t="str">
        <f>IF('2a Aggregate costs'!AI$20="-","-",SUM('2a Aggregate costs'!AI$20,'2a Aggregate costs'!AI$21,'2a Aggregate costs'!AI$22,'2a Aggregate costs'!AI58)*'3a Demand'!$C$10+'2a Aggregate costs'!AI$23)</f>
        <v>-</v>
      </c>
      <c r="AI35" s="106" t="str">
        <f>IF('2a Aggregate costs'!AJ$20="-","-",SUM('2a Aggregate costs'!AJ$20,'2a Aggregate costs'!AJ$21,'2a Aggregate costs'!AJ$22,'2a Aggregate costs'!AJ58)*'3a Demand'!$C$10+'2a Aggregate costs'!AJ$23)</f>
        <v>-</v>
      </c>
      <c r="AJ35" s="106" t="str">
        <f>IF('2a Aggregate costs'!AK$20="-","-",SUM('2a Aggregate costs'!AK$20,'2a Aggregate costs'!AK$21,'2a Aggregate costs'!AK$22,'2a Aggregate costs'!AK58)*'3a Demand'!$C$10+'2a Aggregate costs'!AK$23)</f>
        <v>-</v>
      </c>
      <c r="AK35" s="106" t="str">
        <f>IF('2a Aggregate costs'!AL$20="-","-",SUM('2a Aggregate costs'!AL$20,'2a Aggregate costs'!AL$21,'2a Aggregate costs'!AL$22,'2a Aggregate costs'!AL58)*'3a Demand'!$C$10+'2a Aggregate costs'!AL$23)</f>
        <v>-</v>
      </c>
      <c r="AL35" s="106" t="str">
        <f>IF('2a Aggregate costs'!AM$20="-","-",SUM('2a Aggregate costs'!AM$20,'2a Aggregate costs'!AM$21,'2a Aggregate costs'!AM$22,'2a Aggregate costs'!AM58)*'3a Demand'!$C$10+'2a Aggregate costs'!AM$23)</f>
        <v>-</v>
      </c>
      <c r="AM35" s="106" t="str">
        <f>IF('2a Aggregate costs'!AN$20="-","-",SUM('2a Aggregate costs'!AN$20,'2a Aggregate costs'!AN$21,'2a Aggregate costs'!AN$22,'2a Aggregate costs'!AN58)*'3a Demand'!$C$10+'2a Aggregate costs'!AN$23)</f>
        <v>-</v>
      </c>
      <c r="AN35" s="106" t="str">
        <f>IF('2a Aggregate costs'!AO$20="-","-",SUM('2a Aggregate costs'!AO$20,'2a Aggregate costs'!AO$21,'2a Aggregate costs'!AO$22,'2a Aggregate costs'!AO58)*'3a Demand'!$C$10+'2a Aggregate costs'!AO$23)</f>
        <v>-</v>
      </c>
      <c r="AO35" s="106" t="str">
        <f>IF('2a Aggregate costs'!AP$20="-","-",SUM('2a Aggregate costs'!AP$20,'2a Aggregate costs'!AP$21,'2a Aggregate costs'!AP$22,'2a Aggregate costs'!AP58)*'3a Demand'!$C$10+'2a Aggregate costs'!AP$23)</f>
        <v>-</v>
      </c>
      <c r="AP35" s="106" t="str">
        <f>IF('2a Aggregate costs'!AQ$20="-","-",SUM('2a Aggregate costs'!AQ$20,'2a Aggregate costs'!AQ$21,'2a Aggregate costs'!AQ$22,'2a Aggregate costs'!AQ58)*'3a Demand'!$C$10+'2a Aggregate costs'!AQ$23)</f>
        <v>-</v>
      </c>
      <c r="AQ35" s="106" t="str">
        <f>IF('2a Aggregate costs'!AR$20="-","-",SUM('2a Aggregate costs'!AR$20,'2a Aggregate costs'!AR$21,'2a Aggregate costs'!AR$22,'2a Aggregate costs'!AR58)*'3a Demand'!$C$10+'2a Aggregate costs'!AR$23)</f>
        <v>-</v>
      </c>
      <c r="AR35" s="106" t="str">
        <f>IF('2a Aggregate costs'!AS$20="-","-",SUM('2a Aggregate costs'!AS$20,'2a Aggregate costs'!AS$21,'2a Aggregate costs'!AS$22,'2a Aggregate costs'!AS58)*'3a Demand'!$C$10+'2a Aggregate costs'!AS$23)</f>
        <v>-</v>
      </c>
      <c r="AS35" s="106" t="str">
        <f>IF('2a Aggregate costs'!AT$20="-","-",SUM('2a Aggregate costs'!AT$20,'2a Aggregate costs'!AT$21,'2a Aggregate costs'!AT$22,'2a Aggregate costs'!AT58)*'3a Demand'!$C$10+'2a Aggregate costs'!AT$23)</f>
        <v>-</v>
      </c>
      <c r="AT35" s="106" t="str">
        <f>IF('2a Aggregate costs'!AU$20="-","-",SUM('2a Aggregate costs'!AU$20,'2a Aggregate costs'!AU$21,'2a Aggregate costs'!AU$22,'2a Aggregate costs'!AU58)*'3a Demand'!$C$10+'2a Aggregate costs'!AU$23)</f>
        <v>-</v>
      </c>
      <c r="AU35" s="106" t="str">
        <f>IF('2a Aggregate costs'!AV$20="-","-",SUM('2a Aggregate costs'!AV$20,'2a Aggregate costs'!AV$21,'2a Aggregate costs'!AV$22,'2a Aggregate costs'!AV58)*'3a Demand'!$C$10+'2a Aggregate costs'!AV$23)</f>
        <v>-</v>
      </c>
      <c r="AV35" s="106" t="str">
        <f>IF('2a Aggregate costs'!AW$20="-","-",SUM('2a Aggregate costs'!AW$20,'2a Aggregate costs'!AW$21,'2a Aggregate costs'!AW$22,'2a Aggregate costs'!AW58)*'3a Demand'!$C$10+'2a Aggregate costs'!AW$23)</f>
        <v>-</v>
      </c>
      <c r="AW35" s="106" t="str">
        <f>IF('2a Aggregate costs'!AX$20="-","-",SUM('2a Aggregate costs'!AX$20,'2a Aggregate costs'!AX$21,'2a Aggregate costs'!AX$22,'2a Aggregate costs'!AX58)*'3a Demand'!$C$10+'2a Aggregate costs'!AX$23)</f>
        <v>-</v>
      </c>
      <c r="AX35" s="106" t="str">
        <f>IF('2a Aggregate costs'!AY$20="-","-",SUM('2a Aggregate costs'!AY$20,'2a Aggregate costs'!AY$21,'2a Aggregate costs'!AY$22,'2a Aggregate costs'!AY58)*'3a Demand'!$C$10+'2a Aggregate costs'!AY$23)</f>
        <v>-</v>
      </c>
      <c r="AY35" s="106" t="str">
        <f>IF('2a Aggregate costs'!AZ$20="-","-",SUM('2a Aggregate costs'!AZ$20,'2a Aggregate costs'!AZ$21,'2a Aggregate costs'!AZ$22,'2a Aggregate costs'!AZ58)*'3a Demand'!$C$10+'2a Aggregate costs'!AZ$23)</f>
        <v>-</v>
      </c>
      <c r="AZ35" s="106" t="str">
        <f>IF('2a Aggregate costs'!BA$20="-","-",SUM('2a Aggregate costs'!BA$20,'2a Aggregate costs'!BA$21,'2a Aggregate costs'!BA$22,'2a Aggregate costs'!BA58)*'3a Demand'!$C$10+'2a Aggregate costs'!BA$23)</f>
        <v>-</v>
      </c>
      <c r="BA35" s="106" t="str">
        <f>IF('2a Aggregate costs'!BB$20="-","-",SUM('2a Aggregate costs'!BB$20,'2a Aggregate costs'!BB$21,'2a Aggregate costs'!BB$22,'2a Aggregate costs'!BB58)*'3a Demand'!$C$10+'2a Aggregate costs'!BB$23)</f>
        <v>-</v>
      </c>
      <c r="BB35" s="106" t="str">
        <f>IF('2a Aggregate costs'!BC$20="-","-",SUM('2a Aggregate costs'!BC$20,'2a Aggregate costs'!BC$21,'2a Aggregate costs'!BC$22,'2a Aggregate costs'!BC58)*'3a Demand'!$C$10+'2a Aggregate costs'!BC$23)</f>
        <v>-</v>
      </c>
      <c r="BC35" s="106" t="str">
        <f>IF('2a Aggregate costs'!BD$20="-","-",SUM('2a Aggregate costs'!BD$20,'2a Aggregate costs'!BD$21,'2a Aggregate costs'!BD$22,'2a Aggregate costs'!BD58)*'3a Demand'!$C$10+'2a Aggregate costs'!BD$23)</f>
        <v>-</v>
      </c>
    </row>
    <row r="36" spans="1:55" ht="12.75" customHeight="1">
      <c r="A36" s="14"/>
      <c r="B36" s="311"/>
      <c r="C36" s="108" t="s">
        <v>234</v>
      </c>
      <c r="D36" s="313"/>
      <c r="E36" s="314"/>
      <c r="F36" s="28"/>
      <c r="G36" s="106">
        <f>IF('2a Aggregate costs'!H$20="-","-",SUM('2a Aggregate costs'!H$20,'2a Aggregate costs'!H$21,'2a Aggregate costs'!H$22,'2a Aggregate costs'!H59)*'3a Demand'!$C$10+'2a Aggregate costs'!H$23)</f>
        <v>90.54348404455375</v>
      </c>
      <c r="H36" s="106">
        <f>IF('2a Aggregate costs'!I$20="-","-",SUM('2a Aggregate costs'!I$20,'2a Aggregate costs'!I$21,'2a Aggregate costs'!I$22,'2a Aggregate costs'!I59)*'3a Demand'!$C$10+'2a Aggregate costs'!I$23)</f>
        <v>90.516460694549778</v>
      </c>
      <c r="I36" s="106">
        <f>IF('2a Aggregate costs'!J$20="-","-",SUM('2a Aggregate costs'!J$20,'2a Aggregate costs'!J$21,'2a Aggregate costs'!J$22,'2a Aggregate costs'!J59)*'3a Demand'!$C$10+'2a Aggregate costs'!J$23)</f>
        <v>110.9099426039393</v>
      </c>
      <c r="J36" s="106">
        <f>IF('2a Aggregate costs'!K$20="-","-",SUM('2a Aggregate costs'!K$20,'2a Aggregate costs'!K$21,'2a Aggregate costs'!K$22,'2a Aggregate costs'!K59)*'3a Demand'!$C$10+'2a Aggregate costs'!K$23)</f>
        <v>110.80472506565799</v>
      </c>
      <c r="K36" s="106">
        <f>IF('2a Aggregate costs'!L$20="-","-",SUM('2a Aggregate costs'!L$20,'2a Aggregate costs'!L$21,'2a Aggregate costs'!L$22,'2a Aggregate costs'!L59)*'3a Demand'!$C$10+'2a Aggregate costs'!L$23)</f>
        <v>118.06503237324934</v>
      </c>
      <c r="L36" s="106">
        <f>IF('2a Aggregate costs'!M$20="-","-",SUM('2a Aggregate costs'!M$20,'2a Aggregate costs'!M$21,'2a Aggregate costs'!M$22,'2a Aggregate costs'!M59)*'3a Demand'!$C$10+'2a Aggregate costs'!M$23)</f>
        <v>118.49196582082185</v>
      </c>
      <c r="M36" s="106">
        <f>IF('2a Aggregate costs'!N$20="-","-",SUM('2a Aggregate costs'!N$20,'2a Aggregate costs'!N$21,'2a Aggregate costs'!N$22,'2a Aggregate costs'!N59)*'3a Demand'!$C$10+'2a Aggregate costs'!N$23)</f>
        <v>137.26771919915112</v>
      </c>
      <c r="N36" s="106">
        <f>IF('2a Aggregate costs'!O$20="-","-",SUM('2a Aggregate costs'!O$20,'2a Aggregate costs'!O$21,'2a Aggregate costs'!O$22,'2a Aggregate costs'!O59)*'3a Demand'!$C$10+'2a Aggregate costs'!O$23)</f>
        <v>137.36113710146006</v>
      </c>
      <c r="O36" s="84"/>
      <c r="P36" s="106">
        <f>IF('2a Aggregate costs'!Q$20="-","-",SUM('2a Aggregate costs'!Q$20,'2a Aggregate costs'!Q$21,'2a Aggregate costs'!Q$22,'2a Aggregate costs'!Q59)*'3a Demand'!$C$10+'2a Aggregate costs'!Q$23)</f>
        <v>137.36113710146006</v>
      </c>
      <c r="Q36" s="106">
        <f>IF('2a Aggregate costs'!R$20="-","-",SUM('2a Aggregate costs'!R$20,'2a Aggregate costs'!R$21,'2a Aggregate costs'!R$22,'2a Aggregate costs'!R59)*'3a Demand'!$C$10+'2a Aggregate costs'!R$23)</f>
        <v>146.96326820107984</v>
      </c>
      <c r="R36" s="106">
        <f>IF('2a Aggregate costs'!S$20="-","-",SUM('2a Aggregate costs'!S$20,'2a Aggregate costs'!S$21,'2a Aggregate costs'!S$22,'2a Aggregate costs'!S59)*'3a Demand'!$C$10+'2a Aggregate costs'!S$23)</f>
        <v>148.77457848415884</v>
      </c>
      <c r="S36" s="106">
        <f>IF('2a Aggregate costs'!T$20="-","-",SUM('2a Aggregate costs'!T$20,'2a Aggregate costs'!T$21,'2a Aggregate costs'!T$22,'2a Aggregate costs'!T59)*'3a Demand'!$C$10+'2a Aggregate costs'!T$23)</f>
        <v>153.04361658388507</v>
      </c>
      <c r="T36" s="106">
        <f>IF('2a Aggregate costs'!U$20="-","-",SUM('2a Aggregate costs'!U$20,'2a Aggregate costs'!U$21,'2a Aggregate costs'!U$22,'2a Aggregate costs'!U59)*'3a Demand'!$C$10+'2a Aggregate costs'!U$23)</f>
        <v>152.50216532502199</v>
      </c>
      <c r="U36" s="106">
        <f>IF('2a Aggregate costs'!V$20="-","-",SUM('2a Aggregate costs'!V$20,'2a Aggregate costs'!V$21,'2a Aggregate costs'!V$22,'2a Aggregate costs'!V59)*'3a Demand'!$C$10+'2a Aggregate costs'!V$23)</f>
        <v>161.46782389225558</v>
      </c>
      <c r="V36" s="106">
        <f>IF('2a Aggregate costs'!W$20="-","-",SUM('2a Aggregate costs'!W$20,'2a Aggregate costs'!W$21,'2a Aggregate costs'!W$22,'2a Aggregate costs'!W59)*'3a Demand'!$C$10+'2a Aggregate costs'!W$23)</f>
        <v>160.70866171153111</v>
      </c>
      <c r="W36" s="106">
        <f>IF('2a Aggregate costs'!X$20="-","-",SUM('2a Aggregate costs'!X$20,'2a Aggregate costs'!X$21,'2a Aggregate costs'!X$22,'2a Aggregate costs'!X59)*'3a Demand'!$C$10+'2a Aggregate costs'!X$23)</f>
        <v>168.04577449734751</v>
      </c>
      <c r="X36" s="84"/>
      <c r="Y36" s="106">
        <f>IF('2a Aggregate costs'!Z$20="-","-",SUM('2a Aggregate costs'!Z$20,'2a Aggregate costs'!Z$21,'2a Aggregate costs'!Z$22,'2a Aggregate costs'!Z59)*'3a Demand'!$C$10+'2a Aggregate costs'!Z$23)</f>
        <v>166.47557342342643</v>
      </c>
      <c r="Z36" s="106">
        <f>IF('2a Aggregate costs'!AA$20="-","-",SUM('2a Aggregate costs'!AA$20,'2a Aggregate costs'!AA$21,'2a Aggregate costs'!AA$22,'2a Aggregate costs'!AA59)*'3a Demand'!$C$10+'2a Aggregate costs'!AA$23)</f>
        <v>185.62392879546283</v>
      </c>
      <c r="AA36" s="106" t="str">
        <f>IF('2a Aggregate costs'!AB$20="-","-",SUM('2a Aggregate costs'!AB$20,'2a Aggregate costs'!AB$21,'2a Aggregate costs'!AB$22,'2a Aggregate costs'!AB59)*'3a Demand'!$C$10+'2a Aggregate costs'!AB$23)</f>
        <v>-</v>
      </c>
      <c r="AB36" s="106" t="str">
        <f>IF('2a Aggregate costs'!AC$20="-","-",SUM('2a Aggregate costs'!AC$20,'2a Aggregate costs'!AC$21,'2a Aggregate costs'!AC$22,'2a Aggregate costs'!AC59)*'3a Demand'!$C$10+'2a Aggregate costs'!AC$23)</f>
        <v>-</v>
      </c>
      <c r="AC36" s="106" t="str">
        <f>IF('2a Aggregate costs'!AD$20="-","-",SUM('2a Aggregate costs'!AD$20,'2a Aggregate costs'!AD$21,'2a Aggregate costs'!AD$22,'2a Aggregate costs'!AD59)*'3a Demand'!$C$10+'2a Aggregate costs'!AD$23)</f>
        <v>-</v>
      </c>
      <c r="AD36" s="106" t="str">
        <f>IF('2a Aggregate costs'!AE$20="-","-",SUM('2a Aggregate costs'!AE$20,'2a Aggregate costs'!AE$21,'2a Aggregate costs'!AE$22,'2a Aggregate costs'!AE59)*'3a Demand'!$C$10+'2a Aggregate costs'!AE$23)</f>
        <v>-</v>
      </c>
      <c r="AE36" s="106" t="str">
        <f>IF('2a Aggregate costs'!AF$20="-","-",SUM('2a Aggregate costs'!AF$20,'2a Aggregate costs'!AF$21,'2a Aggregate costs'!AF$22,'2a Aggregate costs'!AF59)*'3a Demand'!$C$10+'2a Aggregate costs'!AF$23)</f>
        <v>-</v>
      </c>
      <c r="AF36" s="106" t="str">
        <f>IF('2a Aggregate costs'!AG$20="-","-",SUM('2a Aggregate costs'!AG$20,'2a Aggregate costs'!AG$21,'2a Aggregate costs'!AG$22,'2a Aggregate costs'!AG59)*'3a Demand'!$C$10+'2a Aggregate costs'!AG$23)</f>
        <v>-</v>
      </c>
      <c r="AG36" s="106" t="str">
        <f>IF('2a Aggregate costs'!AH$20="-","-",SUM('2a Aggregate costs'!AH$20,'2a Aggregate costs'!AH$21,'2a Aggregate costs'!AH$22,'2a Aggregate costs'!AH59)*'3a Demand'!$C$10+'2a Aggregate costs'!AH$23)</f>
        <v>-</v>
      </c>
      <c r="AH36" s="106" t="str">
        <f>IF('2a Aggregate costs'!AI$20="-","-",SUM('2a Aggregate costs'!AI$20,'2a Aggregate costs'!AI$21,'2a Aggregate costs'!AI$22,'2a Aggregate costs'!AI59)*'3a Demand'!$C$10+'2a Aggregate costs'!AI$23)</f>
        <v>-</v>
      </c>
      <c r="AI36" s="106" t="str">
        <f>IF('2a Aggregate costs'!AJ$20="-","-",SUM('2a Aggregate costs'!AJ$20,'2a Aggregate costs'!AJ$21,'2a Aggregate costs'!AJ$22,'2a Aggregate costs'!AJ59)*'3a Demand'!$C$10+'2a Aggregate costs'!AJ$23)</f>
        <v>-</v>
      </c>
      <c r="AJ36" s="106" t="str">
        <f>IF('2a Aggregate costs'!AK$20="-","-",SUM('2a Aggregate costs'!AK$20,'2a Aggregate costs'!AK$21,'2a Aggregate costs'!AK$22,'2a Aggregate costs'!AK59)*'3a Demand'!$C$10+'2a Aggregate costs'!AK$23)</f>
        <v>-</v>
      </c>
      <c r="AK36" s="106" t="str">
        <f>IF('2a Aggregate costs'!AL$20="-","-",SUM('2a Aggregate costs'!AL$20,'2a Aggregate costs'!AL$21,'2a Aggregate costs'!AL$22,'2a Aggregate costs'!AL59)*'3a Demand'!$C$10+'2a Aggregate costs'!AL$23)</f>
        <v>-</v>
      </c>
      <c r="AL36" s="106" t="str">
        <f>IF('2a Aggregate costs'!AM$20="-","-",SUM('2a Aggregate costs'!AM$20,'2a Aggregate costs'!AM$21,'2a Aggregate costs'!AM$22,'2a Aggregate costs'!AM59)*'3a Demand'!$C$10+'2a Aggregate costs'!AM$23)</f>
        <v>-</v>
      </c>
      <c r="AM36" s="106" t="str">
        <f>IF('2a Aggregate costs'!AN$20="-","-",SUM('2a Aggregate costs'!AN$20,'2a Aggregate costs'!AN$21,'2a Aggregate costs'!AN$22,'2a Aggregate costs'!AN59)*'3a Demand'!$C$10+'2a Aggregate costs'!AN$23)</f>
        <v>-</v>
      </c>
      <c r="AN36" s="106" t="str">
        <f>IF('2a Aggregate costs'!AO$20="-","-",SUM('2a Aggregate costs'!AO$20,'2a Aggregate costs'!AO$21,'2a Aggregate costs'!AO$22,'2a Aggregate costs'!AO59)*'3a Demand'!$C$10+'2a Aggregate costs'!AO$23)</f>
        <v>-</v>
      </c>
      <c r="AO36" s="106" t="str">
        <f>IF('2a Aggregate costs'!AP$20="-","-",SUM('2a Aggregate costs'!AP$20,'2a Aggregate costs'!AP$21,'2a Aggregate costs'!AP$22,'2a Aggregate costs'!AP59)*'3a Demand'!$C$10+'2a Aggregate costs'!AP$23)</f>
        <v>-</v>
      </c>
      <c r="AP36" s="106" t="str">
        <f>IF('2a Aggregate costs'!AQ$20="-","-",SUM('2a Aggregate costs'!AQ$20,'2a Aggregate costs'!AQ$21,'2a Aggregate costs'!AQ$22,'2a Aggregate costs'!AQ59)*'3a Demand'!$C$10+'2a Aggregate costs'!AQ$23)</f>
        <v>-</v>
      </c>
      <c r="AQ36" s="106" t="str">
        <f>IF('2a Aggregate costs'!AR$20="-","-",SUM('2a Aggregate costs'!AR$20,'2a Aggregate costs'!AR$21,'2a Aggregate costs'!AR$22,'2a Aggregate costs'!AR59)*'3a Demand'!$C$10+'2a Aggregate costs'!AR$23)</f>
        <v>-</v>
      </c>
      <c r="AR36" s="106" t="str">
        <f>IF('2a Aggregate costs'!AS$20="-","-",SUM('2a Aggregate costs'!AS$20,'2a Aggregate costs'!AS$21,'2a Aggregate costs'!AS$22,'2a Aggregate costs'!AS59)*'3a Demand'!$C$10+'2a Aggregate costs'!AS$23)</f>
        <v>-</v>
      </c>
      <c r="AS36" s="106" t="str">
        <f>IF('2a Aggregate costs'!AT$20="-","-",SUM('2a Aggregate costs'!AT$20,'2a Aggregate costs'!AT$21,'2a Aggregate costs'!AT$22,'2a Aggregate costs'!AT59)*'3a Demand'!$C$10+'2a Aggregate costs'!AT$23)</f>
        <v>-</v>
      </c>
      <c r="AT36" s="106" t="str">
        <f>IF('2a Aggregate costs'!AU$20="-","-",SUM('2a Aggregate costs'!AU$20,'2a Aggregate costs'!AU$21,'2a Aggregate costs'!AU$22,'2a Aggregate costs'!AU59)*'3a Demand'!$C$10+'2a Aggregate costs'!AU$23)</f>
        <v>-</v>
      </c>
      <c r="AU36" s="106" t="str">
        <f>IF('2a Aggregate costs'!AV$20="-","-",SUM('2a Aggregate costs'!AV$20,'2a Aggregate costs'!AV$21,'2a Aggregate costs'!AV$22,'2a Aggregate costs'!AV59)*'3a Demand'!$C$10+'2a Aggregate costs'!AV$23)</f>
        <v>-</v>
      </c>
      <c r="AV36" s="106" t="str">
        <f>IF('2a Aggregate costs'!AW$20="-","-",SUM('2a Aggregate costs'!AW$20,'2a Aggregate costs'!AW$21,'2a Aggregate costs'!AW$22,'2a Aggregate costs'!AW59)*'3a Demand'!$C$10+'2a Aggregate costs'!AW$23)</f>
        <v>-</v>
      </c>
      <c r="AW36" s="106" t="str">
        <f>IF('2a Aggregate costs'!AX$20="-","-",SUM('2a Aggregate costs'!AX$20,'2a Aggregate costs'!AX$21,'2a Aggregate costs'!AX$22,'2a Aggregate costs'!AX59)*'3a Demand'!$C$10+'2a Aggregate costs'!AX$23)</f>
        <v>-</v>
      </c>
      <c r="AX36" s="106" t="str">
        <f>IF('2a Aggregate costs'!AY$20="-","-",SUM('2a Aggregate costs'!AY$20,'2a Aggregate costs'!AY$21,'2a Aggregate costs'!AY$22,'2a Aggregate costs'!AY59)*'3a Demand'!$C$10+'2a Aggregate costs'!AY$23)</f>
        <v>-</v>
      </c>
      <c r="AY36" s="106" t="str">
        <f>IF('2a Aggregate costs'!AZ$20="-","-",SUM('2a Aggregate costs'!AZ$20,'2a Aggregate costs'!AZ$21,'2a Aggregate costs'!AZ$22,'2a Aggregate costs'!AZ59)*'3a Demand'!$C$10+'2a Aggregate costs'!AZ$23)</f>
        <v>-</v>
      </c>
      <c r="AZ36" s="106" t="str">
        <f>IF('2a Aggregate costs'!BA$20="-","-",SUM('2a Aggregate costs'!BA$20,'2a Aggregate costs'!BA$21,'2a Aggregate costs'!BA$22,'2a Aggregate costs'!BA59)*'3a Demand'!$C$10+'2a Aggregate costs'!BA$23)</f>
        <v>-</v>
      </c>
      <c r="BA36" s="106" t="str">
        <f>IF('2a Aggregate costs'!BB$20="-","-",SUM('2a Aggregate costs'!BB$20,'2a Aggregate costs'!BB$21,'2a Aggregate costs'!BB$22,'2a Aggregate costs'!BB59)*'3a Demand'!$C$10+'2a Aggregate costs'!BB$23)</f>
        <v>-</v>
      </c>
      <c r="BB36" s="106" t="str">
        <f>IF('2a Aggregate costs'!BC$20="-","-",SUM('2a Aggregate costs'!BC$20,'2a Aggregate costs'!BC$21,'2a Aggregate costs'!BC$22,'2a Aggregate costs'!BC59)*'3a Demand'!$C$10+'2a Aggregate costs'!BC$23)</f>
        <v>-</v>
      </c>
      <c r="BC36" s="106" t="str">
        <f>IF('2a Aggregate costs'!BD$20="-","-",SUM('2a Aggregate costs'!BD$20,'2a Aggregate costs'!BD$21,'2a Aggregate costs'!BD$22,'2a Aggregate costs'!BD59)*'3a Demand'!$C$10+'2a Aggregate costs'!BD$23)</f>
        <v>-</v>
      </c>
    </row>
    <row r="37" spans="1:55" ht="12.75" customHeight="1">
      <c r="A37" s="14"/>
      <c r="B37" s="311"/>
      <c r="C37" s="108" t="s">
        <v>235</v>
      </c>
      <c r="D37" s="313"/>
      <c r="E37" s="314"/>
      <c r="F37" s="28"/>
      <c r="G37" s="106">
        <f>IF('2a Aggregate costs'!H$20="-","-",SUM('2a Aggregate costs'!H$20,'2a Aggregate costs'!H$21,'2a Aggregate costs'!H$22,'2a Aggregate costs'!H60)*'3a Demand'!$C$10+'2a Aggregate costs'!H$23)</f>
        <v>90.55277915473367</v>
      </c>
      <c r="H37" s="106">
        <f>IF('2a Aggregate costs'!I$20="-","-",SUM('2a Aggregate costs'!I$20,'2a Aggregate costs'!I$21,'2a Aggregate costs'!I$22,'2a Aggregate costs'!I60)*'3a Demand'!$C$10+'2a Aggregate costs'!I$23)</f>
        <v>90.525606744686769</v>
      </c>
      <c r="I37" s="106">
        <f>IF('2a Aggregate costs'!J$20="-","-",SUM('2a Aggregate costs'!J$20,'2a Aggregate costs'!J$21,'2a Aggregate costs'!J$22,'2a Aggregate costs'!J60)*'3a Demand'!$C$10+'2a Aggregate costs'!J$23)</f>
        <v>110.91930815927955</v>
      </c>
      <c r="J37" s="106">
        <f>IF('2a Aggregate costs'!K$20="-","-",SUM('2a Aggregate costs'!K$20,'2a Aggregate costs'!K$21,'2a Aggregate costs'!K$22,'2a Aggregate costs'!K60)*'3a Demand'!$C$10+'2a Aggregate costs'!K$23)</f>
        <v>110.81449637119719</v>
      </c>
      <c r="K37" s="106">
        <f>IF('2a Aggregate costs'!L$20="-","-",SUM('2a Aggregate costs'!L$20,'2a Aggregate costs'!L$21,'2a Aggregate costs'!L$22,'2a Aggregate costs'!L60)*'3a Demand'!$C$10+'2a Aggregate costs'!L$23)</f>
        <v>118.07497956228825</v>
      </c>
      <c r="L37" s="106">
        <f>IF('2a Aggregate costs'!M$20="-","-",SUM('2a Aggregate costs'!M$20,'2a Aggregate costs'!M$21,'2a Aggregate costs'!M$22,'2a Aggregate costs'!M60)*'3a Demand'!$C$10+'2a Aggregate costs'!M$23)</f>
        <v>118.50173163425278</v>
      </c>
      <c r="M37" s="106">
        <f>IF('2a Aggregate costs'!N$20="-","-",SUM('2a Aggregate costs'!N$20,'2a Aggregate costs'!N$21,'2a Aggregate costs'!N$22,'2a Aggregate costs'!N60)*'3a Demand'!$C$10+'2a Aggregate costs'!N$23)</f>
        <v>137.27333111497819</v>
      </c>
      <c r="N37" s="106">
        <f>IF('2a Aggregate costs'!O$20="-","-",SUM('2a Aggregate costs'!O$20,'2a Aggregate costs'!O$21,'2a Aggregate costs'!O$22,'2a Aggregate costs'!O60)*'3a Demand'!$C$10+'2a Aggregate costs'!O$23)</f>
        <v>137.36687241557513</v>
      </c>
      <c r="O37" s="84"/>
      <c r="P37" s="106">
        <f>IF('2a Aggregate costs'!Q$20="-","-",SUM('2a Aggregate costs'!Q$20,'2a Aggregate costs'!Q$21,'2a Aggregate costs'!Q$22,'2a Aggregate costs'!Q60)*'3a Demand'!$C$10+'2a Aggregate costs'!Q$23)</f>
        <v>137.36687241557513</v>
      </c>
      <c r="Q37" s="106">
        <f>IF('2a Aggregate costs'!R$20="-","-",SUM('2a Aggregate costs'!R$20,'2a Aggregate costs'!R$21,'2a Aggregate costs'!R$22,'2a Aggregate costs'!R60)*'3a Demand'!$C$10+'2a Aggregate costs'!R$23)</f>
        <v>146.97043450994408</v>
      </c>
      <c r="R37" s="106">
        <f>IF('2a Aggregate costs'!S$20="-","-",SUM('2a Aggregate costs'!S$20,'2a Aggregate costs'!S$21,'2a Aggregate costs'!S$22,'2a Aggregate costs'!S60)*'3a Demand'!$C$10+'2a Aggregate costs'!S$23)</f>
        <v>148.77708278774176</v>
      </c>
      <c r="S37" s="106">
        <f>IF('2a Aggregate costs'!T$20="-","-",SUM('2a Aggregate costs'!T$20,'2a Aggregate costs'!T$21,'2a Aggregate costs'!T$22,'2a Aggregate costs'!T60)*'3a Demand'!$C$10+'2a Aggregate costs'!T$23)</f>
        <v>153.0488719837787</v>
      </c>
      <c r="T37" s="106">
        <f>IF('2a Aggregate costs'!U$20="-","-",SUM('2a Aggregate costs'!U$20,'2a Aggregate costs'!U$21,'2a Aggregate costs'!U$22,'2a Aggregate costs'!U60)*'3a Demand'!$C$10+'2a Aggregate costs'!U$23)</f>
        <v>152.50342045863562</v>
      </c>
      <c r="U37" s="106">
        <f>IF('2a Aggregate costs'!V$20="-","-",SUM('2a Aggregate costs'!V$20,'2a Aggregate costs'!V$21,'2a Aggregate costs'!V$22,'2a Aggregate costs'!V60)*'3a Demand'!$C$10+'2a Aggregate costs'!V$23)</f>
        <v>161.46777022160134</v>
      </c>
      <c r="V37" s="106">
        <f>IF('2a Aggregate costs'!W$20="-","-",SUM('2a Aggregate costs'!W$20,'2a Aggregate costs'!W$21,'2a Aggregate costs'!W$22,'2a Aggregate costs'!W60)*'3a Demand'!$C$10+'2a Aggregate costs'!W$23)</f>
        <v>160.711916293798</v>
      </c>
      <c r="W37" s="106">
        <f>IF('2a Aggregate costs'!X$20="-","-",SUM('2a Aggregate costs'!X$20,'2a Aggregate costs'!X$21,'2a Aggregate costs'!X$22,'2a Aggregate costs'!X60)*'3a Demand'!$C$10+'2a Aggregate costs'!X$23)</f>
        <v>168.05913701648814</v>
      </c>
      <c r="X37" s="84"/>
      <c r="Y37" s="106">
        <f>IF('2a Aggregate costs'!Z$20="-","-",SUM('2a Aggregate costs'!Z$20,'2a Aggregate costs'!Z$21,'2a Aggregate costs'!Z$22,'2a Aggregate costs'!Z60)*'3a Demand'!$C$10+'2a Aggregate costs'!Z$23)</f>
        <v>166.48960162195766</v>
      </c>
      <c r="Z37" s="106">
        <f>IF('2a Aggregate costs'!AA$20="-","-",SUM('2a Aggregate costs'!AA$20,'2a Aggregate costs'!AA$21,'2a Aggregate costs'!AA$22,'2a Aggregate costs'!AA60)*'3a Demand'!$C$10+'2a Aggregate costs'!AA$23)</f>
        <v>185.63411064414666</v>
      </c>
      <c r="AA37" s="106" t="str">
        <f>IF('2a Aggregate costs'!AB$20="-","-",SUM('2a Aggregate costs'!AB$20,'2a Aggregate costs'!AB$21,'2a Aggregate costs'!AB$22,'2a Aggregate costs'!AB60)*'3a Demand'!$C$10+'2a Aggregate costs'!AB$23)</f>
        <v>-</v>
      </c>
      <c r="AB37" s="106" t="str">
        <f>IF('2a Aggregate costs'!AC$20="-","-",SUM('2a Aggregate costs'!AC$20,'2a Aggregate costs'!AC$21,'2a Aggregate costs'!AC$22,'2a Aggregate costs'!AC60)*'3a Demand'!$C$10+'2a Aggregate costs'!AC$23)</f>
        <v>-</v>
      </c>
      <c r="AC37" s="106" t="str">
        <f>IF('2a Aggregate costs'!AD$20="-","-",SUM('2a Aggregate costs'!AD$20,'2a Aggregate costs'!AD$21,'2a Aggregate costs'!AD$22,'2a Aggregate costs'!AD60)*'3a Demand'!$C$10+'2a Aggregate costs'!AD$23)</f>
        <v>-</v>
      </c>
      <c r="AD37" s="106" t="str">
        <f>IF('2a Aggregate costs'!AE$20="-","-",SUM('2a Aggregate costs'!AE$20,'2a Aggregate costs'!AE$21,'2a Aggregate costs'!AE$22,'2a Aggregate costs'!AE60)*'3a Demand'!$C$10+'2a Aggregate costs'!AE$23)</f>
        <v>-</v>
      </c>
      <c r="AE37" s="106" t="str">
        <f>IF('2a Aggregate costs'!AF$20="-","-",SUM('2a Aggregate costs'!AF$20,'2a Aggregate costs'!AF$21,'2a Aggregate costs'!AF$22,'2a Aggregate costs'!AF60)*'3a Demand'!$C$10+'2a Aggregate costs'!AF$23)</f>
        <v>-</v>
      </c>
      <c r="AF37" s="106" t="str">
        <f>IF('2a Aggregate costs'!AG$20="-","-",SUM('2a Aggregate costs'!AG$20,'2a Aggregate costs'!AG$21,'2a Aggregate costs'!AG$22,'2a Aggregate costs'!AG60)*'3a Demand'!$C$10+'2a Aggregate costs'!AG$23)</f>
        <v>-</v>
      </c>
      <c r="AG37" s="106" t="str">
        <f>IF('2a Aggregate costs'!AH$20="-","-",SUM('2a Aggregate costs'!AH$20,'2a Aggregate costs'!AH$21,'2a Aggregate costs'!AH$22,'2a Aggregate costs'!AH60)*'3a Demand'!$C$10+'2a Aggregate costs'!AH$23)</f>
        <v>-</v>
      </c>
      <c r="AH37" s="106" t="str">
        <f>IF('2a Aggregate costs'!AI$20="-","-",SUM('2a Aggregate costs'!AI$20,'2a Aggregate costs'!AI$21,'2a Aggregate costs'!AI$22,'2a Aggregate costs'!AI60)*'3a Demand'!$C$10+'2a Aggregate costs'!AI$23)</f>
        <v>-</v>
      </c>
      <c r="AI37" s="106" t="str">
        <f>IF('2a Aggregate costs'!AJ$20="-","-",SUM('2a Aggregate costs'!AJ$20,'2a Aggregate costs'!AJ$21,'2a Aggregate costs'!AJ$22,'2a Aggregate costs'!AJ60)*'3a Demand'!$C$10+'2a Aggregate costs'!AJ$23)</f>
        <v>-</v>
      </c>
      <c r="AJ37" s="106" t="str">
        <f>IF('2a Aggregate costs'!AK$20="-","-",SUM('2a Aggregate costs'!AK$20,'2a Aggregate costs'!AK$21,'2a Aggregate costs'!AK$22,'2a Aggregate costs'!AK60)*'3a Demand'!$C$10+'2a Aggregate costs'!AK$23)</f>
        <v>-</v>
      </c>
      <c r="AK37" s="106" t="str">
        <f>IF('2a Aggregate costs'!AL$20="-","-",SUM('2a Aggregate costs'!AL$20,'2a Aggregate costs'!AL$21,'2a Aggregate costs'!AL$22,'2a Aggregate costs'!AL60)*'3a Demand'!$C$10+'2a Aggregate costs'!AL$23)</f>
        <v>-</v>
      </c>
      <c r="AL37" s="106" t="str">
        <f>IF('2a Aggregate costs'!AM$20="-","-",SUM('2a Aggregate costs'!AM$20,'2a Aggregate costs'!AM$21,'2a Aggregate costs'!AM$22,'2a Aggregate costs'!AM60)*'3a Demand'!$C$10+'2a Aggregate costs'!AM$23)</f>
        <v>-</v>
      </c>
      <c r="AM37" s="106" t="str">
        <f>IF('2a Aggregate costs'!AN$20="-","-",SUM('2a Aggregate costs'!AN$20,'2a Aggregate costs'!AN$21,'2a Aggregate costs'!AN$22,'2a Aggregate costs'!AN60)*'3a Demand'!$C$10+'2a Aggregate costs'!AN$23)</f>
        <v>-</v>
      </c>
      <c r="AN37" s="106" t="str">
        <f>IF('2a Aggregate costs'!AO$20="-","-",SUM('2a Aggregate costs'!AO$20,'2a Aggregate costs'!AO$21,'2a Aggregate costs'!AO$22,'2a Aggregate costs'!AO60)*'3a Demand'!$C$10+'2a Aggregate costs'!AO$23)</f>
        <v>-</v>
      </c>
      <c r="AO37" s="106" t="str">
        <f>IF('2a Aggregate costs'!AP$20="-","-",SUM('2a Aggregate costs'!AP$20,'2a Aggregate costs'!AP$21,'2a Aggregate costs'!AP$22,'2a Aggregate costs'!AP60)*'3a Demand'!$C$10+'2a Aggregate costs'!AP$23)</f>
        <v>-</v>
      </c>
      <c r="AP37" s="106" t="str">
        <f>IF('2a Aggregate costs'!AQ$20="-","-",SUM('2a Aggregate costs'!AQ$20,'2a Aggregate costs'!AQ$21,'2a Aggregate costs'!AQ$22,'2a Aggregate costs'!AQ60)*'3a Demand'!$C$10+'2a Aggregate costs'!AQ$23)</f>
        <v>-</v>
      </c>
      <c r="AQ37" s="106" t="str">
        <f>IF('2a Aggregate costs'!AR$20="-","-",SUM('2a Aggregate costs'!AR$20,'2a Aggregate costs'!AR$21,'2a Aggregate costs'!AR$22,'2a Aggregate costs'!AR60)*'3a Demand'!$C$10+'2a Aggregate costs'!AR$23)</f>
        <v>-</v>
      </c>
      <c r="AR37" s="106" t="str">
        <f>IF('2a Aggregate costs'!AS$20="-","-",SUM('2a Aggregate costs'!AS$20,'2a Aggregate costs'!AS$21,'2a Aggregate costs'!AS$22,'2a Aggregate costs'!AS60)*'3a Demand'!$C$10+'2a Aggregate costs'!AS$23)</f>
        <v>-</v>
      </c>
      <c r="AS37" s="106" t="str">
        <f>IF('2a Aggregate costs'!AT$20="-","-",SUM('2a Aggregate costs'!AT$20,'2a Aggregate costs'!AT$21,'2a Aggregate costs'!AT$22,'2a Aggregate costs'!AT60)*'3a Demand'!$C$10+'2a Aggregate costs'!AT$23)</f>
        <v>-</v>
      </c>
      <c r="AT37" s="106" t="str">
        <f>IF('2a Aggregate costs'!AU$20="-","-",SUM('2a Aggregate costs'!AU$20,'2a Aggregate costs'!AU$21,'2a Aggregate costs'!AU$22,'2a Aggregate costs'!AU60)*'3a Demand'!$C$10+'2a Aggregate costs'!AU$23)</f>
        <v>-</v>
      </c>
      <c r="AU37" s="106" t="str">
        <f>IF('2a Aggregate costs'!AV$20="-","-",SUM('2a Aggregate costs'!AV$20,'2a Aggregate costs'!AV$21,'2a Aggregate costs'!AV$22,'2a Aggregate costs'!AV60)*'3a Demand'!$C$10+'2a Aggregate costs'!AV$23)</f>
        <v>-</v>
      </c>
      <c r="AV37" s="106" t="str">
        <f>IF('2a Aggregate costs'!AW$20="-","-",SUM('2a Aggregate costs'!AW$20,'2a Aggregate costs'!AW$21,'2a Aggregate costs'!AW$22,'2a Aggregate costs'!AW60)*'3a Demand'!$C$10+'2a Aggregate costs'!AW$23)</f>
        <v>-</v>
      </c>
      <c r="AW37" s="106" t="str">
        <f>IF('2a Aggregate costs'!AX$20="-","-",SUM('2a Aggregate costs'!AX$20,'2a Aggregate costs'!AX$21,'2a Aggregate costs'!AX$22,'2a Aggregate costs'!AX60)*'3a Demand'!$C$10+'2a Aggregate costs'!AX$23)</f>
        <v>-</v>
      </c>
      <c r="AX37" s="106" t="str">
        <f>IF('2a Aggregate costs'!AY$20="-","-",SUM('2a Aggregate costs'!AY$20,'2a Aggregate costs'!AY$21,'2a Aggregate costs'!AY$22,'2a Aggregate costs'!AY60)*'3a Demand'!$C$10+'2a Aggregate costs'!AY$23)</f>
        <v>-</v>
      </c>
      <c r="AY37" s="106" t="str">
        <f>IF('2a Aggregate costs'!AZ$20="-","-",SUM('2a Aggregate costs'!AZ$20,'2a Aggregate costs'!AZ$21,'2a Aggregate costs'!AZ$22,'2a Aggregate costs'!AZ60)*'3a Demand'!$C$10+'2a Aggregate costs'!AZ$23)</f>
        <v>-</v>
      </c>
      <c r="AZ37" s="106" t="str">
        <f>IF('2a Aggregate costs'!BA$20="-","-",SUM('2a Aggregate costs'!BA$20,'2a Aggregate costs'!BA$21,'2a Aggregate costs'!BA$22,'2a Aggregate costs'!BA60)*'3a Demand'!$C$10+'2a Aggregate costs'!BA$23)</f>
        <v>-</v>
      </c>
      <c r="BA37" s="106" t="str">
        <f>IF('2a Aggregate costs'!BB$20="-","-",SUM('2a Aggregate costs'!BB$20,'2a Aggregate costs'!BB$21,'2a Aggregate costs'!BB$22,'2a Aggregate costs'!BB60)*'3a Demand'!$C$10+'2a Aggregate costs'!BB$23)</f>
        <v>-</v>
      </c>
      <c r="BB37" s="106" t="str">
        <f>IF('2a Aggregate costs'!BC$20="-","-",SUM('2a Aggregate costs'!BC$20,'2a Aggregate costs'!BC$21,'2a Aggregate costs'!BC$22,'2a Aggregate costs'!BC60)*'3a Demand'!$C$10+'2a Aggregate costs'!BC$23)</f>
        <v>-</v>
      </c>
      <c r="BC37" s="106" t="str">
        <f>IF('2a Aggregate costs'!BD$20="-","-",SUM('2a Aggregate costs'!BD$20,'2a Aggregate costs'!BD$21,'2a Aggregate costs'!BD$22,'2a Aggregate costs'!BD60)*'3a Demand'!$C$10+'2a Aggregate costs'!BD$23)</f>
        <v>-</v>
      </c>
    </row>
    <row r="38" spans="1:55" ht="12.75" customHeight="1">
      <c r="A38" s="14"/>
      <c r="B38" s="311"/>
      <c r="C38" s="108" t="s">
        <v>236</v>
      </c>
      <c r="D38" s="313"/>
      <c r="E38" s="314"/>
      <c r="F38" s="28"/>
      <c r="G38" s="106">
        <f>IF('2a Aggregate costs'!H$20="-","-",SUM('2a Aggregate costs'!H$20,'2a Aggregate costs'!H$21,'2a Aggregate costs'!H$22,'2a Aggregate costs'!H61)*'3a Demand'!$C$10+'2a Aggregate costs'!H$23)</f>
        <v>90.549021981319527</v>
      </c>
      <c r="H38" s="106">
        <f>IF('2a Aggregate costs'!I$20="-","-",SUM('2a Aggregate costs'!I$20,'2a Aggregate costs'!I$21,'2a Aggregate costs'!I$22,'2a Aggregate costs'!I61)*'3a Demand'!$C$10+'2a Aggregate costs'!I$23)</f>
        <v>90.521909822783286</v>
      </c>
      <c r="I38" s="106">
        <f>IF('2a Aggregate costs'!J$20="-","-",SUM('2a Aggregate costs'!J$20,'2a Aggregate costs'!J$21,'2a Aggregate costs'!J$22,'2a Aggregate costs'!J61)*'3a Demand'!$C$10+'2a Aggregate costs'!J$23)</f>
        <v>110.9155225112504</v>
      </c>
      <c r="J38" s="106">
        <f>IF('2a Aggregate costs'!K$20="-","-",SUM('2a Aggregate costs'!K$20,'2a Aggregate costs'!K$21,'2a Aggregate costs'!K$22,'2a Aggregate costs'!K61)*'3a Demand'!$C$10+'2a Aggregate costs'!K$23)</f>
        <v>110.81054671501421</v>
      </c>
      <c r="K38" s="106">
        <f>IF('2a Aggregate costs'!L$20="-","-",SUM('2a Aggregate costs'!L$20,'2a Aggregate costs'!L$21,'2a Aggregate costs'!L$22,'2a Aggregate costs'!L61)*'3a Demand'!$C$10+'2a Aggregate costs'!L$23)</f>
        <v>118.07095881229398</v>
      </c>
      <c r="L38" s="106">
        <f>IF('2a Aggregate costs'!M$20="-","-",SUM('2a Aggregate costs'!M$20,'2a Aggregate costs'!M$21,'2a Aggregate costs'!M$22,'2a Aggregate costs'!M61)*'3a Demand'!$C$10+'2a Aggregate costs'!M$23)</f>
        <v>118.49778419803306</v>
      </c>
      <c r="M38" s="106">
        <f>IF('2a Aggregate costs'!N$20="-","-",SUM('2a Aggregate costs'!N$20,'2a Aggregate costs'!N$21,'2a Aggregate costs'!N$22,'2a Aggregate costs'!N61)*'3a Demand'!$C$10+'2a Aggregate costs'!N$23)</f>
        <v>137.26836211165772</v>
      </c>
      <c r="N38" s="106">
        <f>IF('2a Aggregate costs'!O$20="-","-",SUM('2a Aggregate costs'!O$20,'2a Aggregate costs'!O$21,'2a Aggregate costs'!O$22,'2a Aggregate costs'!O61)*'3a Demand'!$C$10+'2a Aggregate costs'!O$23)</f>
        <v>137.36179415072587</v>
      </c>
      <c r="O38" s="84"/>
      <c r="P38" s="106">
        <f>IF('2a Aggregate costs'!Q$20="-","-",SUM('2a Aggregate costs'!Q$20,'2a Aggregate costs'!Q$21,'2a Aggregate costs'!Q$22,'2a Aggregate costs'!Q61)*'3a Demand'!$C$10+'2a Aggregate costs'!Q$23)</f>
        <v>137.36179415072587</v>
      </c>
      <c r="Q38" s="106">
        <f>IF('2a Aggregate costs'!R$20="-","-",SUM('2a Aggregate costs'!R$20,'2a Aggregate costs'!R$21,'2a Aggregate costs'!R$22,'2a Aggregate costs'!R61)*'3a Demand'!$C$10+'2a Aggregate costs'!R$23)</f>
        <v>146.96394752866459</v>
      </c>
      <c r="R38" s="106">
        <f>IF('2a Aggregate costs'!S$20="-","-",SUM('2a Aggregate costs'!S$20,'2a Aggregate costs'!S$21,'2a Aggregate costs'!S$22,'2a Aggregate costs'!S61)*'3a Demand'!$C$10+'2a Aggregate costs'!S$23)</f>
        <v>148.77045370543919</v>
      </c>
      <c r="S38" s="106">
        <f>IF('2a Aggregate costs'!T$20="-","-",SUM('2a Aggregate costs'!T$20,'2a Aggregate costs'!T$21,'2a Aggregate costs'!T$22,'2a Aggregate costs'!T61)*'3a Demand'!$C$10+'2a Aggregate costs'!T$23)</f>
        <v>153.03557357473014</v>
      </c>
      <c r="T38" s="106">
        <f>IF('2a Aggregate costs'!U$20="-","-",SUM('2a Aggregate costs'!U$20,'2a Aggregate costs'!U$21,'2a Aggregate costs'!U$22,'2a Aggregate costs'!U61)*'3a Demand'!$C$10+'2a Aggregate costs'!U$23)</f>
        <v>152.48854539047414</v>
      </c>
      <c r="U38" s="106">
        <f>IF('2a Aggregate costs'!V$20="-","-",SUM('2a Aggregate costs'!V$20,'2a Aggregate costs'!V$21,'2a Aggregate costs'!V$22,'2a Aggregate costs'!V61)*'3a Demand'!$C$10+'2a Aggregate costs'!V$23)</f>
        <v>161.4484070653433</v>
      </c>
      <c r="V38" s="106">
        <f>IF('2a Aggregate costs'!W$20="-","-",SUM('2a Aggregate costs'!W$20,'2a Aggregate costs'!W$21,'2a Aggregate costs'!W$22,'2a Aggregate costs'!W61)*'3a Demand'!$C$10+'2a Aggregate costs'!W$23)</f>
        <v>160.69385763096963</v>
      </c>
      <c r="W38" s="106">
        <f>IF('2a Aggregate costs'!X$20="-","-",SUM('2a Aggregate costs'!X$20,'2a Aggregate costs'!X$21,'2a Aggregate costs'!X$22,'2a Aggregate costs'!X61)*'3a Demand'!$C$10+'2a Aggregate costs'!X$23)</f>
        <v>168.05032147309819</v>
      </c>
      <c r="X38" s="84"/>
      <c r="Y38" s="106">
        <f>IF('2a Aggregate costs'!Z$20="-","-",SUM('2a Aggregate costs'!Z$20,'2a Aggregate costs'!Z$21,'2a Aggregate costs'!Z$22,'2a Aggregate costs'!Z61)*'3a Demand'!$C$10+'2a Aggregate costs'!Z$23)</f>
        <v>166.48042435056379</v>
      </c>
      <c r="Z38" s="106">
        <f>IF('2a Aggregate costs'!AA$20="-","-",SUM('2a Aggregate costs'!AA$20,'2a Aggregate costs'!AA$21,'2a Aggregate costs'!AA$22,'2a Aggregate costs'!AA61)*'3a Demand'!$C$10+'2a Aggregate costs'!AA$23)</f>
        <v>185.62327316143512</v>
      </c>
      <c r="AA38" s="106" t="str">
        <f>IF('2a Aggregate costs'!AB$20="-","-",SUM('2a Aggregate costs'!AB$20,'2a Aggregate costs'!AB$21,'2a Aggregate costs'!AB$22,'2a Aggregate costs'!AB61)*'3a Demand'!$C$10+'2a Aggregate costs'!AB$23)</f>
        <v>-</v>
      </c>
      <c r="AB38" s="106" t="str">
        <f>IF('2a Aggregate costs'!AC$20="-","-",SUM('2a Aggregate costs'!AC$20,'2a Aggregate costs'!AC$21,'2a Aggregate costs'!AC$22,'2a Aggregate costs'!AC61)*'3a Demand'!$C$10+'2a Aggregate costs'!AC$23)</f>
        <v>-</v>
      </c>
      <c r="AC38" s="106" t="str">
        <f>IF('2a Aggregate costs'!AD$20="-","-",SUM('2a Aggregate costs'!AD$20,'2a Aggregate costs'!AD$21,'2a Aggregate costs'!AD$22,'2a Aggregate costs'!AD61)*'3a Demand'!$C$10+'2a Aggregate costs'!AD$23)</f>
        <v>-</v>
      </c>
      <c r="AD38" s="106" t="str">
        <f>IF('2a Aggregate costs'!AE$20="-","-",SUM('2a Aggregate costs'!AE$20,'2a Aggregate costs'!AE$21,'2a Aggregate costs'!AE$22,'2a Aggregate costs'!AE61)*'3a Demand'!$C$10+'2a Aggregate costs'!AE$23)</f>
        <v>-</v>
      </c>
      <c r="AE38" s="106" t="str">
        <f>IF('2a Aggregate costs'!AF$20="-","-",SUM('2a Aggregate costs'!AF$20,'2a Aggregate costs'!AF$21,'2a Aggregate costs'!AF$22,'2a Aggregate costs'!AF61)*'3a Demand'!$C$10+'2a Aggregate costs'!AF$23)</f>
        <v>-</v>
      </c>
      <c r="AF38" s="106" t="str">
        <f>IF('2a Aggregate costs'!AG$20="-","-",SUM('2a Aggregate costs'!AG$20,'2a Aggregate costs'!AG$21,'2a Aggregate costs'!AG$22,'2a Aggregate costs'!AG61)*'3a Demand'!$C$10+'2a Aggregate costs'!AG$23)</f>
        <v>-</v>
      </c>
      <c r="AG38" s="106" t="str">
        <f>IF('2a Aggregate costs'!AH$20="-","-",SUM('2a Aggregate costs'!AH$20,'2a Aggregate costs'!AH$21,'2a Aggregate costs'!AH$22,'2a Aggregate costs'!AH61)*'3a Demand'!$C$10+'2a Aggregate costs'!AH$23)</f>
        <v>-</v>
      </c>
      <c r="AH38" s="106" t="str">
        <f>IF('2a Aggregate costs'!AI$20="-","-",SUM('2a Aggregate costs'!AI$20,'2a Aggregate costs'!AI$21,'2a Aggregate costs'!AI$22,'2a Aggregate costs'!AI61)*'3a Demand'!$C$10+'2a Aggregate costs'!AI$23)</f>
        <v>-</v>
      </c>
      <c r="AI38" s="106" t="str">
        <f>IF('2a Aggregate costs'!AJ$20="-","-",SUM('2a Aggregate costs'!AJ$20,'2a Aggregate costs'!AJ$21,'2a Aggregate costs'!AJ$22,'2a Aggregate costs'!AJ61)*'3a Demand'!$C$10+'2a Aggregate costs'!AJ$23)</f>
        <v>-</v>
      </c>
      <c r="AJ38" s="106" t="str">
        <f>IF('2a Aggregate costs'!AK$20="-","-",SUM('2a Aggregate costs'!AK$20,'2a Aggregate costs'!AK$21,'2a Aggregate costs'!AK$22,'2a Aggregate costs'!AK61)*'3a Demand'!$C$10+'2a Aggregate costs'!AK$23)</f>
        <v>-</v>
      </c>
      <c r="AK38" s="106" t="str">
        <f>IF('2a Aggregate costs'!AL$20="-","-",SUM('2a Aggregate costs'!AL$20,'2a Aggregate costs'!AL$21,'2a Aggregate costs'!AL$22,'2a Aggregate costs'!AL61)*'3a Demand'!$C$10+'2a Aggregate costs'!AL$23)</f>
        <v>-</v>
      </c>
      <c r="AL38" s="106" t="str">
        <f>IF('2a Aggregate costs'!AM$20="-","-",SUM('2a Aggregate costs'!AM$20,'2a Aggregate costs'!AM$21,'2a Aggregate costs'!AM$22,'2a Aggregate costs'!AM61)*'3a Demand'!$C$10+'2a Aggregate costs'!AM$23)</f>
        <v>-</v>
      </c>
      <c r="AM38" s="106" t="str">
        <f>IF('2a Aggregate costs'!AN$20="-","-",SUM('2a Aggregate costs'!AN$20,'2a Aggregate costs'!AN$21,'2a Aggregate costs'!AN$22,'2a Aggregate costs'!AN61)*'3a Demand'!$C$10+'2a Aggregate costs'!AN$23)</f>
        <v>-</v>
      </c>
      <c r="AN38" s="106" t="str">
        <f>IF('2a Aggregate costs'!AO$20="-","-",SUM('2a Aggregate costs'!AO$20,'2a Aggregate costs'!AO$21,'2a Aggregate costs'!AO$22,'2a Aggregate costs'!AO61)*'3a Demand'!$C$10+'2a Aggregate costs'!AO$23)</f>
        <v>-</v>
      </c>
      <c r="AO38" s="106" t="str">
        <f>IF('2a Aggregate costs'!AP$20="-","-",SUM('2a Aggregate costs'!AP$20,'2a Aggregate costs'!AP$21,'2a Aggregate costs'!AP$22,'2a Aggregate costs'!AP61)*'3a Demand'!$C$10+'2a Aggregate costs'!AP$23)</f>
        <v>-</v>
      </c>
      <c r="AP38" s="106" t="str">
        <f>IF('2a Aggregate costs'!AQ$20="-","-",SUM('2a Aggregate costs'!AQ$20,'2a Aggregate costs'!AQ$21,'2a Aggregate costs'!AQ$22,'2a Aggregate costs'!AQ61)*'3a Demand'!$C$10+'2a Aggregate costs'!AQ$23)</f>
        <v>-</v>
      </c>
      <c r="AQ38" s="106" t="str">
        <f>IF('2a Aggregate costs'!AR$20="-","-",SUM('2a Aggregate costs'!AR$20,'2a Aggregate costs'!AR$21,'2a Aggregate costs'!AR$22,'2a Aggregate costs'!AR61)*'3a Demand'!$C$10+'2a Aggregate costs'!AR$23)</f>
        <v>-</v>
      </c>
      <c r="AR38" s="106" t="str">
        <f>IF('2a Aggregate costs'!AS$20="-","-",SUM('2a Aggregate costs'!AS$20,'2a Aggregate costs'!AS$21,'2a Aggregate costs'!AS$22,'2a Aggregate costs'!AS61)*'3a Demand'!$C$10+'2a Aggregate costs'!AS$23)</f>
        <v>-</v>
      </c>
      <c r="AS38" s="106" t="str">
        <f>IF('2a Aggregate costs'!AT$20="-","-",SUM('2a Aggregate costs'!AT$20,'2a Aggregate costs'!AT$21,'2a Aggregate costs'!AT$22,'2a Aggregate costs'!AT61)*'3a Demand'!$C$10+'2a Aggregate costs'!AT$23)</f>
        <v>-</v>
      </c>
      <c r="AT38" s="106" t="str">
        <f>IF('2a Aggregate costs'!AU$20="-","-",SUM('2a Aggregate costs'!AU$20,'2a Aggregate costs'!AU$21,'2a Aggregate costs'!AU$22,'2a Aggregate costs'!AU61)*'3a Demand'!$C$10+'2a Aggregate costs'!AU$23)</f>
        <v>-</v>
      </c>
      <c r="AU38" s="106" t="str">
        <f>IF('2a Aggregate costs'!AV$20="-","-",SUM('2a Aggregate costs'!AV$20,'2a Aggregate costs'!AV$21,'2a Aggregate costs'!AV$22,'2a Aggregate costs'!AV61)*'3a Demand'!$C$10+'2a Aggregate costs'!AV$23)</f>
        <v>-</v>
      </c>
      <c r="AV38" s="106" t="str">
        <f>IF('2a Aggregate costs'!AW$20="-","-",SUM('2a Aggregate costs'!AW$20,'2a Aggregate costs'!AW$21,'2a Aggregate costs'!AW$22,'2a Aggregate costs'!AW61)*'3a Demand'!$C$10+'2a Aggregate costs'!AW$23)</f>
        <v>-</v>
      </c>
      <c r="AW38" s="106" t="str">
        <f>IF('2a Aggregate costs'!AX$20="-","-",SUM('2a Aggregate costs'!AX$20,'2a Aggregate costs'!AX$21,'2a Aggregate costs'!AX$22,'2a Aggregate costs'!AX61)*'3a Demand'!$C$10+'2a Aggregate costs'!AX$23)</f>
        <v>-</v>
      </c>
      <c r="AX38" s="106" t="str">
        <f>IF('2a Aggregate costs'!AY$20="-","-",SUM('2a Aggregate costs'!AY$20,'2a Aggregate costs'!AY$21,'2a Aggregate costs'!AY$22,'2a Aggregate costs'!AY61)*'3a Demand'!$C$10+'2a Aggregate costs'!AY$23)</f>
        <v>-</v>
      </c>
      <c r="AY38" s="106" t="str">
        <f>IF('2a Aggregate costs'!AZ$20="-","-",SUM('2a Aggregate costs'!AZ$20,'2a Aggregate costs'!AZ$21,'2a Aggregate costs'!AZ$22,'2a Aggregate costs'!AZ61)*'3a Demand'!$C$10+'2a Aggregate costs'!AZ$23)</f>
        <v>-</v>
      </c>
      <c r="AZ38" s="106" t="str">
        <f>IF('2a Aggregate costs'!BA$20="-","-",SUM('2a Aggregate costs'!BA$20,'2a Aggregate costs'!BA$21,'2a Aggregate costs'!BA$22,'2a Aggregate costs'!BA61)*'3a Demand'!$C$10+'2a Aggregate costs'!BA$23)</f>
        <v>-</v>
      </c>
      <c r="BA38" s="106" t="str">
        <f>IF('2a Aggregate costs'!BB$20="-","-",SUM('2a Aggregate costs'!BB$20,'2a Aggregate costs'!BB$21,'2a Aggregate costs'!BB$22,'2a Aggregate costs'!BB61)*'3a Demand'!$C$10+'2a Aggregate costs'!BB$23)</f>
        <v>-</v>
      </c>
      <c r="BB38" s="106" t="str">
        <f>IF('2a Aggregate costs'!BC$20="-","-",SUM('2a Aggregate costs'!BC$20,'2a Aggregate costs'!BC$21,'2a Aggregate costs'!BC$22,'2a Aggregate costs'!BC61)*'3a Demand'!$C$10+'2a Aggregate costs'!BC$23)</f>
        <v>-</v>
      </c>
      <c r="BC38" s="106" t="str">
        <f>IF('2a Aggregate costs'!BD$20="-","-",SUM('2a Aggregate costs'!BD$20,'2a Aggregate costs'!BD$21,'2a Aggregate costs'!BD$22,'2a Aggregate costs'!BD61)*'3a Demand'!$C$10+'2a Aggregate costs'!BD$23)</f>
        <v>-</v>
      </c>
    </row>
    <row r="39" spans="1:55" ht="12.75" customHeight="1">
      <c r="A39" s="14"/>
      <c r="B39" s="311"/>
      <c r="C39" s="108" t="s">
        <v>237</v>
      </c>
      <c r="D39" s="313"/>
      <c r="E39" s="314"/>
      <c r="F39" s="28"/>
      <c r="G39" s="106">
        <f>IF('2a Aggregate costs'!H$20="-","-",SUM('2a Aggregate costs'!H$20,'2a Aggregate costs'!H$21,'2a Aggregate costs'!H$22,'2a Aggregate costs'!H62)*'3a Demand'!$C$10+'2a Aggregate costs'!H$23)</f>
        <v>90.533351941383316</v>
      </c>
      <c r="H39" s="106">
        <f>IF('2a Aggregate costs'!I$20="-","-",SUM('2a Aggregate costs'!I$20,'2a Aggregate costs'!I$21,'2a Aggregate costs'!I$22,'2a Aggregate costs'!I62)*'3a Demand'!$C$10+'2a Aggregate costs'!I$23)</f>
        <v>90.506491073771102</v>
      </c>
      <c r="I39" s="106">
        <f>IF('2a Aggregate costs'!J$20="-","-",SUM('2a Aggregate costs'!J$20,'2a Aggregate costs'!J$21,'2a Aggregate costs'!J$22,'2a Aggregate costs'!J62)*'3a Demand'!$C$10+'2a Aggregate costs'!J$23)</f>
        <v>110.89973371226192</v>
      </c>
      <c r="J39" s="106">
        <f>IF('2a Aggregate costs'!K$20="-","-",SUM('2a Aggregate costs'!K$20,'2a Aggregate costs'!K$21,'2a Aggregate costs'!K$22,'2a Aggregate costs'!K62)*'3a Demand'!$C$10+'2a Aggregate costs'!K$23)</f>
        <v>110.79407388735923</v>
      </c>
      <c r="K39" s="106">
        <f>IF('2a Aggregate costs'!L$20="-","-",SUM('2a Aggregate costs'!L$20,'2a Aggregate costs'!L$21,'2a Aggregate costs'!L$22,'2a Aggregate costs'!L62)*'3a Demand'!$C$10+'2a Aggregate costs'!L$23)</f>
        <v>118.0541894737412</v>
      </c>
      <c r="L39" s="106">
        <f>IF('2a Aggregate costs'!M$20="-","-",SUM('2a Aggregate costs'!M$20,'2a Aggregate costs'!M$21,'2a Aggregate costs'!M$22,'2a Aggregate costs'!M62)*'3a Demand'!$C$10+'2a Aggregate costs'!M$23)</f>
        <v>118.48132062917698</v>
      </c>
      <c r="M39" s="106">
        <f>IF('2a Aggregate costs'!N$20="-","-",SUM('2a Aggregate costs'!N$20,'2a Aggregate costs'!N$21,'2a Aggregate costs'!N$22,'2a Aggregate costs'!N62)*'3a Demand'!$C$10+'2a Aggregate costs'!N$23)</f>
        <v>137.25579854690255</v>
      </c>
      <c r="N39" s="106">
        <f>IF('2a Aggregate costs'!O$20="-","-",SUM('2a Aggregate costs'!O$20,'2a Aggregate costs'!O$21,'2a Aggregate costs'!O$22,'2a Aggregate costs'!O62)*'3a Demand'!$C$10+'2a Aggregate costs'!O$23)</f>
        <v>137.34895433051187</v>
      </c>
      <c r="O39" s="84"/>
      <c r="P39" s="106">
        <f>IF('2a Aggregate costs'!Q$20="-","-",SUM('2a Aggregate costs'!Q$20,'2a Aggregate costs'!Q$21,'2a Aggregate costs'!Q$22,'2a Aggregate costs'!Q62)*'3a Demand'!$C$10+'2a Aggregate costs'!Q$23)</f>
        <v>137.34895433051187</v>
      </c>
      <c r="Q39" s="106">
        <f>IF('2a Aggregate costs'!R$20="-","-",SUM('2a Aggregate costs'!R$20,'2a Aggregate costs'!R$21,'2a Aggregate costs'!R$22,'2a Aggregate costs'!R62)*'3a Demand'!$C$10+'2a Aggregate costs'!R$23)</f>
        <v>146.95691580657046</v>
      </c>
      <c r="R39" s="106">
        <f>IF('2a Aggregate costs'!S$20="-","-",SUM('2a Aggregate costs'!S$20,'2a Aggregate costs'!S$21,'2a Aggregate costs'!S$22,'2a Aggregate costs'!S62)*'3a Demand'!$C$10+'2a Aggregate costs'!S$23)</f>
        <v>148.76318459930232</v>
      </c>
      <c r="S39" s="106">
        <f>IF('2a Aggregate costs'!T$20="-","-",SUM('2a Aggregate costs'!T$20,'2a Aggregate costs'!T$21,'2a Aggregate costs'!T$22,'2a Aggregate costs'!T62)*'3a Demand'!$C$10+'2a Aggregate costs'!T$23)</f>
        <v>153.03188700422967</v>
      </c>
      <c r="T39" s="106">
        <f>IF('2a Aggregate costs'!U$20="-","-",SUM('2a Aggregate costs'!U$20,'2a Aggregate costs'!U$21,'2a Aggregate costs'!U$22,'2a Aggregate costs'!U62)*'3a Demand'!$C$10+'2a Aggregate costs'!U$23)</f>
        <v>152.48438522640836</v>
      </c>
      <c r="U39" s="106">
        <f>IF('2a Aggregate costs'!V$20="-","-",SUM('2a Aggregate costs'!V$20,'2a Aggregate costs'!V$21,'2a Aggregate costs'!V$22,'2a Aggregate costs'!V62)*'3a Demand'!$C$10+'2a Aggregate costs'!V$23)</f>
        <v>161.43661419323735</v>
      </c>
      <c r="V39" s="106">
        <f>IF('2a Aggregate costs'!W$20="-","-",SUM('2a Aggregate costs'!W$20,'2a Aggregate costs'!W$21,'2a Aggregate costs'!W$22,'2a Aggregate costs'!W62)*'3a Demand'!$C$10+'2a Aggregate costs'!W$23)</f>
        <v>160.68287628598043</v>
      </c>
      <c r="W39" s="106">
        <f>IF('2a Aggregate costs'!X$20="-","-",SUM('2a Aggregate costs'!X$20,'2a Aggregate costs'!X$21,'2a Aggregate costs'!X$22,'2a Aggregate costs'!X62)*'3a Demand'!$C$10+'2a Aggregate costs'!X$23)</f>
        <v>168.01880623064417</v>
      </c>
      <c r="X39" s="84"/>
      <c r="Y39" s="106">
        <f>IF('2a Aggregate costs'!Z$20="-","-",SUM('2a Aggregate costs'!Z$20,'2a Aggregate costs'!Z$21,'2a Aggregate costs'!Z$22,'2a Aggregate costs'!Z62)*'3a Demand'!$C$10+'2a Aggregate costs'!Z$23)</f>
        <v>166.45008075433699</v>
      </c>
      <c r="Z39" s="106">
        <f>IF('2a Aggregate costs'!AA$20="-","-",SUM('2a Aggregate costs'!AA$20,'2a Aggregate costs'!AA$21,'2a Aggregate costs'!AA$22,'2a Aggregate costs'!AA62)*'3a Demand'!$C$10+'2a Aggregate costs'!AA$23)</f>
        <v>185.5870923300867</v>
      </c>
      <c r="AA39" s="106" t="str">
        <f>IF('2a Aggregate costs'!AB$20="-","-",SUM('2a Aggregate costs'!AB$20,'2a Aggregate costs'!AB$21,'2a Aggregate costs'!AB$22,'2a Aggregate costs'!AB62)*'3a Demand'!$C$10+'2a Aggregate costs'!AB$23)</f>
        <v>-</v>
      </c>
      <c r="AB39" s="106" t="str">
        <f>IF('2a Aggregate costs'!AC$20="-","-",SUM('2a Aggregate costs'!AC$20,'2a Aggregate costs'!AC$21,'2a Aggregate costs'!AC$22,'2a Aggregate costs'!AC62)*'3a Demand'!$C$10+'2a Aggregate costs'!AC$23)</f>
        <v>-</v>
      </c>
      <c r="AC39" s="106" t="str">
        <f>IF('2a Aggregate costs'!AD$20="-","-",SUM('2a Aggregate costs'!AD$20,'2a Aggregate costs'!AD$21,'2a Aggregate costs'!AD$22,'2a Aggregate costs'!AD62)*'3a Demand'!$C$10+'2a Aggregate costs'!AD$23)</f>
        <v>-</v>
      </c>
      <c r="AD39" s="106" t="str">
        <f>IF('2a Aggregate costs'!AE$20="-","-",SUM('2a Aggregate costs'!AE$20,'2a Aggregate costs'!AE$21,'2a Aggregate costs'!AE$22,'2a Aggregate costs'!AE62)*'3a Demand'!$C$10+'2a Aggregate costs'!AE$23)</f>
        <v>-</v>
      </c>
      <c r="AE39" s="106" t="str">
        <f>IF('2a Aggregate costs'!AF$20="-","-",SUM('2a Aggregate costs'!AF$20,'2a Aggregate costs'!AF$21,'2a Aggregate costs'!AF$22,'2a Aggregate costs'!AF62)*'3a Demand'!$C$10+'2a Aggregate costs'!AF$23)</f>
        <v>-</v>
      </c>
      <c r="AF39" s="106" t="str">
        <f>IF('2a Aggregate costs'!AG$20="-","-",SUM('2a Aggregate costs'!AG$20,'2a Aggregate costs'!AG$21,'2a Aggregate costs'!AG$22,'2a Aggregate costs'!AG62)*'3a Demand'!$C$10+'2a Aggregate costs'!AG$23)</f>
        <v>-</v>
      </c>
      <c r="AG39" s="106" t="str">
        <f>IF('2a Aggregate costs'!AH$20="-","-",SUM('2a Aggregate costs'!AH$20,'2a Aggregate costs'!AH$21,'2a Aggregate costs'!AH$22,'2a Aggregate costs'!AH62)*'3a Demand'!$C$10+'2a Aggregate costs'!AH$23)</f>
        <v>-</v>
      </c>
      <c r="AH39" s="106" t="str">
        <f>IF('2a Aggregate costs'!AI$20="-","-",SUM('2a Aggregate costs'!AI$20,'2a Aggregate costs'!AI$21,'2a Aggregate costs'!AI$22,'2a Aggregate costs'!AI62)*'3a Demand'!$C$10+'2a Aggregate costs'!AI$23)</f>
        <v>-</v>
      </c>
      <c r="AI39" s="106" t="str">
        <f>IF('2a Aggregate costs'!AJ$20="-","-",SUM('2a Aggregate costs'!AJ$20,'2a Aggregate costs'!AJ$21,'2a Aggregate costs'!AJ$22,'2a Aggregate costs'!AJ62)*'3a Demand'!$C$10+'2a Aggregate costs'!AJ$23)</f>
        <v>-</v>
      </c>
      <c r="AJ39" s="106" t="str">
        <f>IF('2a Aggregate costs'!AK$20="-","-",SUM('2a Aggregate costs'!AK$20,'2a Aggregate costs'!AK$21,'2a Aggregate costs'!AK$22,'2a Aggregate costs'!AK62)*'3a Demand'!$C$10+'2a Aggregate costs'!AK$23)</f>
        <v>-</v>
      </c>
      <c r="AK39" s="106" t="str">
        <f>IF('2a Aggregate costs'!AL$20="-","-",SUM('2a Aggregate costs'!AL$20,'2a Aggregate costs'!AL$21,'2a Aggregate costs'!AL$22,'2a Aggregate costs'!AL62)*'3a Demand'!$C$10+'2a Aggregate costs'!AL$23)</f>
        <v>-</v>
      </c>
      <c r="AL39" s="106" t="str">
        <f>IF('2a Aggregate costs'!AM$20="-","-",SUM('2a Aggregate costs'!AM$20,'2a Aggregate costs'!AM$21,'2a Aggregate costs'!AM$22,'2a Aggregate costs'!AM62)*'3a Demand'!$C$10+'2a Aggregate costs'!AM$23)</f>
        <v>-</v>
      </c>
      <c r="AM39" s="106" t="str">
        <f>IF('2a Aggregate costs'!AN$20="-","-",SUM('2a Aggregate costs'!AN$20,'2a Aggregate costs'!AN$21,'2a Aggregate costs'!AN$22,'2a Aggregate costs'!AN62)*'3a Demand'!$C$10+'2a Aggregate costs'!AN$23)</f>
        <v>-</v>
      </c>
      <c r="AN39" s="106" t="str">
        <f>IF('2a Aggregate costs'!AO$20="-","-",SUM('2a Aggregate costs'!AO$20,'2a Aggregate costs'!AO$21,'2a Aggregate costs'!AO$22,'2a Aggregate costs'!AO62)*'3a Demand'!$C$10+'2a Aggregate costs'!AO$23)</f>
        <v>-</v>
      </c>
      <c r="AO39" s="106" t="str">
        <f>IF('2a Aggregate costs'!AP$20="-","-",SUM('2a Aggregate costs'!AP$20,'2a Aggregate costs'!AP$21,'2a Aggregate costs'!AP$22,'2a Aggregate costs'!AP62)*'3a Demand'!$C$10+'2a Aggregate costs'!AP$23)</f>
        <v>-</v>
      </c>
      <c r="AP39" s="106" t="str">
        <f>IF('2a Aggregate costs'!AQ$20="-","-",SUM('2a Aggregate costs'!AQ$20,'2a Aggregate costs'!AQ$21,'2a Aggregate costs'!AQ$22,'2a Aggregate costs'!AQ62)*'3a Demand'!$C$10+'2a Aggregate costs'!AQ$23)</f>
        <v>-</v>
      </c>
      <c r="AQ39" s="106" t="str">
        <f>IF('2a Aggregate costs'!AR$20="-","-",SUM('2a Aggregate costs'!AR$20,'2a Aggregate costs'!AR$21,'2a Aggregate costs'!AR$22,'2a Aggregate costs'!AR62)*'3a Demand'!$C$10+'2a Aggregate costs'!AR$23)</f>
        <v>-</v>
      </c>
      <c r="AR39" s="106" t="str">
        <f>IF('2a Aggregate costs'!AS$20="-","-",SUM('2a Aggregate costs'!AS$20,'2a Aggregate costs'!AS$21,'2a Aggregate costs'!AS$22,'2a Aggregate costs'!AS62)*'3a Demand'!$C$10+'2a Aggregate costs'!AS$23)</f>
        <v>-</v>
      </c>
      <c r="AS39" s="106" t="str">
        <f>IF('2a Aggregate costs'!AT$20="-","-",SUM('2a Aggregate costs'!AT$20,'2a Aggregate costs'!AT$21,'2a Aggregate costs'!AT$22,'2a Aggregate costs'!AT62)*'3a Demand'!$C$10+'2a Aggregate costs'!AT$23)</f>
        <v>-</v>
      </c>
      <c r="AT39" s="106" t="str">
        <f>IF('2a Aggregate costs'!AU$20="-","-",SUM('2a Aggregate costs'!AU$20,'2a Aggregate costs'!AU$21,'2a Aggregate costs'!AU$22,'2a Aggregate costs'!AU62)*'3a Demand'!$C$10+'2a Aggregate costs'!AU$23)</f>
        <v>-</v>
      </c>
      <c r="AU39" s="106" t="str">
        <f>IF('2a Aggregate costs'!AV$20="-","-",SUM('2a Aggregate costs'!AV$20,'2a Aggregate costs'!AV$21,'2a Aggregate costs'!AV$22,'2a Aggregate costs'!AV62)*'3a Demand'!$C$10+'2a Aggregate costs'!AV$23)</f>
        <v>-</v>
      </c>
      <c r="AV39" s="106" t="str">
        <f>IF('2a Aggregate costs'!AW$20="-","-",SUM('2a Aggregate costs'!AW$20,'2a Aggregate costs'!AW$21,'2a Aggregate costs'!AW$22,'2a Aggregate costs'!AW62)*'3a Demand'!$C$10+'2a Aggregate costs'!AW$23)</f>
        <v>-</v>
      </c>
      <c r="AW39" s="106" t="str">
        <f>IF('2a Aggregate costs'!AX$20="-","-",SUM('2a Aggregate costs'!AX$20,'2a Aggregate costs'!AX$21,'2a Aggregate costs'!AX$22,'2a Aggregate costs'!AX62)*'3a Demand'!$C$10+'2a Aggregate costs'!AX$23)</f>
        <v>-</v>
      </c>
      <c r="AX39" s="106" t="str">
        <f>IF('2a Aggregate costs'!AY$20="-","-",SUM('2a Aggregate costs'!AY$20,'2a Aggregate costs'!AY$21,'2a Aggregate costs'!AY$22,'2a Aggregate costs'!AY62)*'3a Demand'!$C$10+'2a Aggregate costs'!AY$23)</f>
        <v>-</v>
      </c>
      <c r="AY39" s="106" t="str">
        <f>IF('2a Aggregate costs'!AZ$20="-","-",SUM('2a Aggregate costs'!AZ$20,'2a Aggregate costs'!AZ$21,'2a Aggregate costs'!AZ$22,'2a Aggregate costs'!AZ62)*'3a Demand'!$C$10+'2a Aggregate costs'!AZ$23)</f>
        <v>-</v>
      </c>
      <c r="AZ39" s="106" t="str">
        <f>IF('2a Aggregate costs'!BA$20="-","-",SUM('2a Aggregate costs'!BA$20,'2a Aggregate costs'!BA$21,'2a Aggregate costs'!BA$22,'2a Aggregate costs'!BA62)*'3a Demand'!$C$10+'2a Aggregate costs'!BA$23)</f>
        <v>-</v>
      </c>
      <c r="BA39" s="106" t="str">
        <f>IF('2a Aggregate costs'!BB$20="-","-",SUM('2a Aggregate costs'!BB$20,'2a Aggregate costs'!BB$21,'2a Aggregate costs'!BB$22,'2a Aggregate costs'!BB62)*'3a Demand'!$C$10+'2a Aggregate costs'!BB$23)</f>
        <v>-</v>
      </c>
      <c r="BB39" s="106" t="str">
        <f>IF('2a Aggregate costs'!BC$20="-","-",SUM('2a Aggregate costs'!BC$20,'2a Aggregate costs'!BC$21,'2a Aggregate costs'!BC$22,'2a Aggregate costs'!BC62)*'3a Demand'!$C$10+'2a Aggregate costs'!BC$23)</f>
        <v>-</v>
      </c>
      <c r="BC39" s="106" t="str">
        <f>IF('2a Aggregate costs'!BD$20="-","-",SUM('2a Aggregate costs'!BD$20,'2a Aggregate costs'!BD$21,'2a Aggregate costs'!BD$22,'2a Aggregate costs'!BD62)*'3a Demand'!$C$10+'2a Aggregate costs'!BD$23)</f>
        <v>-</v>
      </c>
    </row>
    <row r="40" spans="1:55" ht="12.75" customHeight="1">
      <c r="A40" s="14"/>
      <c r="B40" s="311"/>
      <c r="C40" s="108" t="s">
        <v>238</v>
      </c>
      <c r="D40" s="313"/>
      <c r="E40" s="314"/>
      <c r="F40" s="28"/>
      <c r="G40" s="106">
        <f>IF('2a Aggregate costs'!H$20="-","-",SUM('2a Aggregate costs'!H$20,'2a Aggregate costs'!H$21,'2a Aggregate costs'!H$22,'2a Aggregate costs'!H63)*'3a Demand'!$C$10+'2a Aggregate costs'!H$23)</f>
        <v>90.567177454328473</v>
      </c>
      <c r="H40" s="106">
        <f>IF('2a Aggregate costs'!I$20="-","-",SUM('2a Aggregate costs'!I$20,'2a Aggregate costs'!I$21,'2a Aggregate costs'!I$22,'2a Aggregate costs'!I63)*'3a Demand'!$C$10+'2a Aggregate costs'!I$23)</f>
        <v>90.539774147485858</v>
      </c>
      <c r="I40" s="106">
        <f>IF('2a Aggregate costs'!J$20="-","-",SUM('2a Aggregate costs'!J$20,'2a Aggregate costs'!J$21,'2a Aggregate costs'!J$22,'2a Aggregate costs'!J63)*'3a Demand'!$C$10+'2a Aggregate costs'!J$23)</f>
        <v>110.93381557974584</v>
      </c>
      <c r="J40" s="106">
        <f>IF('2a Aggregate costs'!K$20="-","-",SUM('2a Aggregate costs'!K$20,'2a Aggregate costs'!K$21,'2a Aggregate costs'!K$22,'2a Aggregate costs'!K63)*'3a Demand'!$C$10+'2a Aggregate costs'!K$23)</f>
        <v>110.82963230631385</v>
      </c>
      <c r="K40" s="106">
        <f>IF('2a Aggregate costs'!L$20="-","-",SUM('2a Aggregate costs'!L$20,'2a Aggregate costs'!L$21,'2a Aggregate costs'!L$22,'2a Aggregate costs'!L63)*'3a Demand'!$C$10+'2a Aggregate costs'!L$23)</f>
        <v>118.09038794423699</v>
      </c>
      <c r="L40" s="106">
        <f>IF('2a Aggregate costs'!M$20="-","-",SUM('2a Aggregate costs'!M$20,'2a Aggregate costs'!M$21,'2a Aggregate costs'!M$22,'2a Aggregate costs'!M63)*'3a Demand'!$C$10+'2a Aggregate costs'!M$23)</f>
        <v>118.51685906199097</v>
      </c>
      <c r="M40" s="106">
        <f>IF('2a Aggregate costs'!N$20="-","-",SUM('2a Aggregate costs'!N$20,'2a Aggregate costs'!N$21,'2a Aggregate costs'!N$22,'2a Aggregate costs'!N63)*'3a Demand'!$C$10+'2a Aggregate costs'!N$23)</f>
        <v>137.28400182664441</v>
      </c>
      <c r="N40" s="106">
        <f>IF('2a Aggregate costs'!O$20="-","-",SUM('2a Aggregate costs'!O$20,'2a Aggregate costs'!O$21,'2a Aggregate costs'!O$22,'2a Aggregate costs'!O63)*'3a Demand'!$C$10+'2a Aggregate costs'!O$23)</f>
        <v>137.37777776147172</v>
      </c>
      <c r="O40" s="84"/>
      <c r="P40" s="106">
        <f>IF('2a Aggregate costs'!Q$20="-","-",SUM('2a Aggregate costs'!Q$20,'2a Aggregate costs'!Q$21,'2a Aggregate costs'!Q$22,'2a Aggregate costs'!Q63)*'3a Demand'!$C$10+'2a Aggregate costs'!Q$23)</f>
        <v>137.37777776147172</v>
      </c>
      <c r="Q40" s="106">
        <f>IF('2a Aggregate costs'!R$20="-","-",SUM('2a Aggregate costs'!R$20,'2a Aggregate costs'!R$21,'2a Aggregate costs'!R$22,'2a Aggregate costs'!R63)*'3a Demand'!$C$10+'2a Aggregate costs'!R$23)</f>
        <v>146.98010953051718</v>
      </c>
      <c r="R40" s="106">
        <f>IF('2a Aggregate costs'!S$20="-","-",SUM('2a Aggregate costs'!S$20,'2a Aggregate costs'!S$21,'2a Aggregate costs'!S$22,'2a Aggregate costs'!S63)*'3a Demand'!$C$10+'2a Aggregate costs'!S$23)</f>
        <v>148.7871317194722</v>
      </c>
      <c r="S40" s="106">
        <f>IF('2a Aggregate costs'!T$20="-","-",SUM('2a Aggregate costs'!T$20,'2a Aggregate costs'!T$21,'2a Aggregate costs'!T$22,'2a Aggregate costs'!T63)*'3a Demand'!$C$10+'2a Aggregate costs'!T$23)</f>
        <v>153.06304542882961</v>
      </c>
      <c r="T40" s="106">
        <f>IF('2a Aggregate costs'!U$20="-","-",SUM('2a Aggregate costs'!U$20,'2a Aggregate costs'!U$21,'2a Aggregate costs'!U$22,'2a Aggregate costs'!U63)*'3a Demand'!$C$10+'2a Aggregate costs'!U$23)</f>
        <v>152.51937387788138</v>
      </c>
      <c r="U40" s="106">
        <f>IF('2a Aggregate costs'!V$20="-","-",SUM('2a Aggregate costs'!V$20,'2a Aggregate costs'!V$21,'2a Aggregate costs'!V$22,'2a Aggregate costs'!V63)*'3a Demand'!$C$10+'2a Aggregate costs'!V$23)</f>
        <v>161.49460502268013</v>
      </c>
      <c r="V40" s="106">
        <f>IF('2a Aggregate costs'!W$20="-","-",SUM('2a Aggregate costs'!W$20,'2a Aggregate costs'!W$21,'2a Aggregate costs'!W$22,'2a Aggregate costs'!W63)*'3a Demand'!$C$10+'2a Aggregate costs'!W$23)</f>
        <v>160.73683045823435</v>
      </c>
      <c r="W40" s="106">
        <f>IF('2a Aggregate costs'!X$20="-","-",SUM('2a Aggregate costs'!X$20,'2a Aggregate costs'!X$21,'2a Aggregate costs'!X$22,'2a Aggregate costs'!X63)*'3a Demand'!$C$10+'2a Aggregate costs'!X$23)</f>
        <v>168.08146139532414</v>
      </c>
      <c r="X40" s="84"/>
      <c r="Y40" s="106">
        <f>IF('2a Aggregate costs'!Z$20="-","-",SUM('2a Aggregate costs'!Z$20,'2a Aggregate costs'!Z$21,'2a Aggregate costs'!Z$22,'2a Aggregate costs'!Z63)*'3a Demand'!$C$10+'2a Aggregate costs'!Z$23)</f>
        <v>166.51106320148239</v>
      </c>
      <c r="Z40" s="106">
        <f>IF('2a Aggregate costs'!AA$20="-","-",SUM('2a Aggregate costs'!AA$20,'2a Aggregate costs'!AA$21,'2a Aggregate costs'!AA$22,'2a Aggregate costs'!AA63)*'3a Demand'!$C$10+'2a Aggregate costs'!AA$23)</f>
        <v>185.65789109215496</v>
      </c>
      <c r="AA40" s="106" t="str">
        <f>IF('2a Aggregate costs'!AB$20="-","-",SUM('2a Aggregate costs'!AB$20,'2a Aggregate costs'!AB$21,'2a Aggregate costs'!AB$22,'2a Aggregate costs'!AB63)*'3a Demand'!$C$10+'2a Aggregate costs'!AB$23)</f>
        <v>-</v>
      </c>
      <c r="AB40" s="106" t="str">
        <f>IF('2a Aggregate costs'!AC$20="-","-",SUM('2a Aggregate costs'!AC$20,'2a Aggregate costs'!AC$21,'2a Aggregate costs'!AC$22,'2a Aggregate costs'!AC63)*'3a Demand'!$C$10+'2a Aggregate costs'!AC$23)</f>
        <v>-</v>
      </c>
      <c r="AC40" s="106" t="str">
        <f>IF('2a Aggregate costs'!AD$20="-","-",SUM('2a Aggregate costs'!AD$20,'2a Aggregate costs'!AD$21,'2a Aggregate costs'!AD$22,'2a Aggregate costs'!AD63)*'3a Demand'!$C$10+'2a Aggregate costs'!AD$23)</f>
        <v>-</v>
      </c>
      <c r="AD40" s="106" t="str">
        <f>IF('2a Aggregate costs'!AE$20="-","-",SUM('2a Aggregate costs'!AE$20,'2a Aggregate costs'!AE$21,'2a Aggregate costs'!AE$22,'2a Aggregate costs'!AE63)*'3a Demand'!$C$10+'2a Aggregate costs'!AE$23)</f>
        <v>-</v>
      </c>
      <c r="AE40" s="106" t="str">
        <f>IF('2a Aggregate costs'!AF$20="-","-",SUM('2a Aggregate costs'!AF$20,'2a Aggregate costs'!AF$21,'2a Aggregate costs'!AF$22,'2a Aggregate costs'!AF63)*'3a Demand'!$C$10+'2a Aggregate costs'!AF$23)</f>
        <v>-</v>
      </c>
      <c r="AF40" s="106" t="str">
        <f>IF('2a Aggregate costs'!AG$20="-","-",SUM('2a Aggregate costs'!AG$20,'2a Aggregate costs'!AG$21,'2a Aggregate costs'!AG$22,'2a Aggregate costs'!AG63)*'3a Demand'!$C$10+'2a Aggregate costs'!AG$23)</f>
        <v>-</v>
      </c>
      <c r="AG40" s="106" t="str">
        <f>IF('2a Aggregate costs'!AH$20="-","-",SUM('2a Aggregate costs'!AH$20,'2a Aggregate costs'!AH$21,'2a Aggregate costs'!AH$22,'2a Aggregate costs'!AH63)*'3a Demand'!$C$10+'2a Aggregate costs'!AH$23)</f>
        <v>-</v>
      </c>
      <c r="AH40" s="106" t="str">
        <f>IF('2a Aggregate costs'!AI$20="-","-",SUM('2a Aggregate costs'!AI$20,'2a Aggregate costs'!AI$21,'2a Aggregate costs'!AI$22,'2a Aggregate costs'!AI63)*'3a Demand'!$C$10+'2a Aggregate costs'!AI$23)</f>
        <v>-</v>
      </c>
      <c r="AI40" s="106" t="str">
        <f>IF('2a Aggregate costs'!AJ$20="-","-",SUM('2a Aggregate costs'!AJ$20,'2a Aggregate costs'!AJ$21,'2a Aggregate costs'!AJ$22,'2a Aggregate costs'!AJ63)*'3a Demand'!$C$10+'2a Aggregate costs'!AJ$23)</f>
        <v>-</v>
      </c>
      <c r="AJ40" s="106" t="str">
        <f>IF('2a Aggregate costs'!AK$20="-","-",SUM('2a Aggregate costs'!AK$20,'2a Aggregate costs'!AK$21,'2a Aggregate costs'!AK$22,'2a Aggregate costs'!AK63)*'3a Demand'!$C$10+'2a Aggregate costs'!AK$23)</f>
        <v>-</v>
      </c>
      <c r="AK40" s="106" t="str">
        <f>IF('2a Aggregate costs'!AL$20="-","-",SUM('2a Aggregate costs'!AL$20,'2a Aggregate costs'!AL$21,'2a Aggregate costs'!AL$22,'2a Aggregate costs'!AL63)*'3a Demand'!$C$10+'2a Aggregate costs'!AL$23)</f>
        <v>-</v>
      </c>
      <c r="AL40" s="106" t="str">
        <f>IF('2a Aggregate costs'!AM$20="-","-",SUM('2a Aggregate costs'!AM$20,'2a Aggregate costs'!AM$21,'2a Aggregate costs'!AM$22,'2a Aggregate costs'!AM63)*'3a Demand'!$C$10+'2a Aggregate costs'!AM$23)</f>
        <v>-</v>
      </c>
      <c r="AM40" s="106" t="str">
        <f>IF('2a Aggregate costs'!AN$20="-","-",SUM('2a Aggregate costs'!AN$20,'2a Aggregate costs'!AN$21,'2a Aggregate costs'!AN$22,'2a Aggregate costs'!AN63)*'3a Demand'!$C$10+'2a Aggregate costs'!AN$23)</f>
        <v>-</v>
      </c>
      <c r="AN40" s="106" t="str">
        <f>IF('2a Aggregate costs'!AO$20="-","-",SUM('2a Aggregate costs'!AO$20,'2a Aggregate costs'!AO$21,'2a Aggregate costs'!AO$22,'2a Aggregate costs'!AO63)*'3a Demand'!$C$10+'2a Aggregate costs'!AO$23)</f>
        <v>-</v>
      </c>
      <c r="AO40" s="106" t="str">
        <f>IF('2a Aggregate costs'!AP$20="-","-",SUM('2a Aggregate costs'!AP$20,'2a Aggregate costs'!AP$21,'2a Aggregate costs'!AP$22,'2a Aggregate costs'!AP63)*'3a Demand'!$C$10+'2a Aggregate costs'!AP$23)</f>
        <v>-</v>
      </c>
      <c r="AP40" s="106" t="str">
        <f>IF('2a Aggregate costs'!AQ$20="-","-",SUM('2a Aggregate costs'!AQ$20,'2a Aggregate costs'!AQ$21,'2a Aggregate costs'!AQ$22,'2a Aggregate costs'!AQ63)*'3a Demand'!$C$10+'2a Aggregate costs'!AQ$23)</f>
        <v>-</v>
      </c>
      <c r="AQ40" s="106" t="str">
        <f>IF('2a Aggregate costs'!AR$20="-","-",SUM('2a Aggregate costs'!AR$20,'2a Aggregate costs'!AR$21,'2a Aggregate costs'!AR$22,'2a Aggregate costs'!AR63)*'3a Demand'!$C$10+'2a Aggregate costs'!AR$23)</f>
        <v>-</v>
      </c>
      <c r="AR40" s="106" t="str">
        <f>IF('2a Aggregate costs'!AS$20="-","-",SUM('2a Aggregate costs'!AS$20,'2a Aggregate costs'!AS$21,'2a Aggregate costs'!AS$22,'2a Aggregate costs'!AS63)*'3a Demand'!$C$10+'2a Aggregate costs'!AS$23)</f>
        <v>-</v>
      </c>
      <c r="AS40" s="106" t="str">
        <f>IF('2a Aggregate costs'!AT$20="-","-",SUM('2a Aggregate costs'!AT$20,'2a Aggregate costs'!AT$21,'2a Aggregate costs'!AT$22,'2a Aggregate costs'!AT63)*'3a Demand'!$C$10+'2a Aggregate costs'!AT$23)</f>
        <v>-</v>
      </c>
      <c r="AT40" s="106" t="str">
        <f>IF('2a Aggregate costs'!AU$20="-","-",SUM('2a Aggregate costs'!AU$20,'2a Aggregate costs'!AU$21,'2a Aggregate costs'!AU$22,'2a Aggregate costs'!AU63)*'3a Demand'!$C$10+'2a Aggregate costs'!AU$23)</f>
        <v>-</v>
      </c>
      <c r="AU40" s="106" t="str">
        <f>IF('2a Aggregate costs'!AV$20="-","-",SUM('2a Aggregate costs'!AV$20,'2a Aggregate costs'!AV$21,'2a Aggregate costs'!AV$22,'2a Aggregate costs'!AV63)*'3a Demand'!$C$10+'2a Aggregate costs'!AV$23)</f>
        <v>-</v>
      </c>
      <c r="AV40" s="106" t="str">
        <f>IF('2a Aggregate costs'!AW$20="-","-",SUM('2a Aggregate costs'!AW$20,'2a Aggregate costs'!AW$21,'2a Aggregate costs'!AW$22,'2a Aggregate costs'!AW63)*'3a Demand'!$C$10+'2a Aggregate costs'!AW$23)</f>
        <v>-</v>
      </c>
      <c r="AW40" s="106" t="str">
        <f>IF('2a Aggregate costs'!AX$20="-","-",SUM('2a Aggregate costs'!AX$20,'2a Aggregate costs'!AX$21,'2a Aggregate costs'!AX$22,'2a Aggregate costs'!AX63)*'3a Demand'!$C$10+'2a Aggregate costs'!AX$23)</f>
        <v>-</v>
      </c>
      <c r="AX40" s="106" t="str">
        <f>IF('2a Aggregate costs'!AY$20="-","-",SUM('2a Aggregate costs'!AY$20,'2a Aggregate costs'!AY$21,'2a Aggregate costs'!AY$22,'2a Aggregate costs'!AY63)*'3a Demand'!$C$10+'2a Aggregate costs'!AY$23)</f>
        <v>-</v>
      </c>
      <c r="AY40" s="106" t="str">
        <f>IF('2a Aggregate costs'!AZ$20="-","-",SUM('2a Aggregate costs'!AZ$20,'2a Aggregate costs'!AZ$21,'2a Aggregate costs'!AZ$22,'2a Aggregate costs'!AZ63)*'3a Demand'!$C$10+'2a Aggregate costs'!AZ$23)</f>
        <v>-</v>
      </c>
      <c r="AZ40" s="106" t="str">
        <f>IF('2a Aggregate costs'!BA$20="-","-",SUM('2a Aggregate costs'!BA$20,'2a Aggregate costs'!BA$21,'2a Aggregate costs'!BA$22,'2a Aggregate costs'!BA63)*'3a Demand'!$C$10+'2a Aggregate costs'!BA$23)</f>
        <v>-</v>
      </c>
      <c r="BA40" s="106" t="str">
        <f>IF('2a Aggregate costs'!BB$20="-","-",SUM('2a Aggregate costs'!BB$20,'2a Aggregate costs'!BB$21,'2a Aggregate costs'!BB$22,'2a Aggregate costs'!BB63)*'3a Demand'!$C$10+'2a Aggregate costs'!BB$23)</f>
        <v>-</v>
      </c>
      <c r="BB40" s="106" t="str">
        <f>IF('2a Aggregate costs'!BC$20="-","-",SUM('2a Aggregate costs'!BC$20,'2a Aggregate costs'!BC$21,'2a Aggregate costs'!BC$22,'2a Aggregate costs'!BC63)*'3a Demand'!$C$10+'2a Aggregate costs'!BC$23)</f>
        <v>-</v>
      </c>
      <c r="BC40" s="106" t="str">
        <f>IF('2a Aggregate costs'!BD$20="-","-",SUM('2a Aggregate costs'!BD$20,'2a Aggregate costs'!BD$21,'2a Aggregate costs'!BD$22,'2a Aggregate costs'!BD63)*'3a Demand'!$C$10+'2a Aggregate costs'!BD$23)</f>
        <v>-</v>
      </c>
    </row>
    <row r="41" spans="1:55" ht="12.75" customHeight="1">
      <c r="A41" s="14"/>
      <c r="B41" s="311"/>
      <c r="C41" s="108" t="s">
        <v>239</v>
      </c>
      <c r="D41" s="313"/>
      <c r="E41" s="314"/>
      <c r="F41" s="28"/>
      <c r="G41" s="106">
        <f>IF('2a Aggregate costs'!H$20="-","-",SUM('2a Aggregate costs'!H$20,'2a Aggregate costs'!H$21,'2a Aggregate costs'!H$22,'2a Aggregate costs'!H64)*'3a Demand'!$C$10+'2a Aggregate costs'!H$23)</f>
        <v>90.560510430644129</v>
      </c>
      <c r="H41" s="106">
        <f>IF('2a Aggregate costs'!I$20="-","-",SUM('2a Aggregate costs'!I$20,'2a Aggregate costs'!I$21,'2a Aggregate costs'!I$22,'2a Aggregate costs'!I64)*'3a Demand'!$C$10+'2a Aggregate costs'!I$23)</f>
        <v>90.533214038815714</v>
      </c>
      <c r="I41" s="106">
        <f>IF('2a Aggregate costs'!J$20="-","-",SUM('2a Aggregate costs'!J$20,'2a Aggregate costs'!J$21,'2a Aggregate costs'!J$22,'2a Aggregate costs'!J64)*'3a Demand'!$C$10+'2a Aggregate costs'!J$23)</f>
        <v>110.92709802846761</v>
      </c>
      <c r="J41" s="106">
        <f>IF('2a Aggregate costs'!K$20="-","-",SUM('2a Aggregate costs'!K$20,'2a Aggregate costs'!K$21,'2a Aggregate costs'!K$22,'2a Aggregate costs'!K64)*'3a Demand'!$C$10+'2a Aggregate costs'!K$23)</f>
        <v>110.82262372608236</v>
      </c>
      <c r="K41" s="106">
        <f>IF('2a Aggregate costs'!L$20="-","-",SUM('2a Aggregate costs'!L$20,'2a Aggregate costs'!L$21,'2a Aggregate costs'!L$22,'2a Aggregate costs'!L64)*'3a Demand'!$C$10+'2a Aggregate costs'!L$23)</f>
        <v>118.08325320956132</v>
      </c>
      <c r="L41" s="106">
        <f>IF('2a Aggregate costs'!M$20="-","-",SUM('2a Aggregate costs'!M$20,'2a Aggregate costs'!M$21,'2a Aggregate costs'!M$22,'2a Aggregate costs'!M64)*'3a Demand'!$C$10+'2a Aggregate costs'!M$23)</f>
        <v>118.50985442103671</v>
      </c>
      <c r="M41" s="106">
        <f>IF('2a Aggregate costs'!N$20="-","-",SUM('2a Aggregate costs'!N$20,'2a Aggregate costs'!N$21,'2a Aggregate costs'!N$22,'2a Aggregate costs'!N64)*'3a Demand'!$C$10+'2a Aggregate costs'!N$23)</f>
        <v>137.29435574829762</v>
      </c>
      <c r="N41" s="106">
        <f>IF('2a Aggregate costs'!O$20="-","-",SUM('2a Aggregate costs'!O$20,'2a Aggregate costs'!O$21,'2a Aggregate costs'!O$22,'2a Aggregate costs'!O64)*'3a Demand'!$C$10+'2a Aggregate costs'!O$23)</f>
        <v>137.38835935157988</v>
      </c>
      <c r="O41" s="84"/>
      <c r="P41" s="106">
        <f>IF('2a Aggregate costs'!Q$20="-","-",SUM('2a Aggregate costs'!Q$20,'2a Aggregate costs'!Q$21,'2a Aggregate costs'!Q$22,'2a Aggregate costs'!Q64)*'3a Demand'!$C$10+'2a Aggregate costs'!Q$23)</f>
        <v>137.38835935157988</v>
      </c>
      <c r="Q41" s="106">
        <f>IF('2a Aggregate costs'!R$20="-","-",SUM('2a Aggregate costs'!R$20,'2a Aggregate costs'!R$21,'2a Aggregate costs'!R$22,'2a Aggregate costs'!R64)*'3a Demand'!$C$10+'2a Aggregate costs'!R$23)</f>
        <v>146.99116772286865</v>
      </c>
      <c r="R41" s="106">
        <f>IF('2a Aggregate costs'!S$20="-","-",SUM('2a Aggregate costs'!S$20,'2a Aggregate costs'!S$21,'2a Aggregate costs'!S$22,'2a Aggregate costs'!S64)*'3a Demand'!$C$10+'2a Aggregate costs'!S$23)</f>
        <v>148.7985438101326</v>
      </c>
      <c r="S41" s="106">
        <f>IF('2a Aggregate costs'!T$20="-","-",SUM('2a Aggregate costs'!T$20,'2a Aggregate costs'!T$21,'2a Aggregate costs'!T$22,'2a Aggregate costs'!T64)*'3a Demand'!$C$10+'2a Aggregate costs'!T$23)</f>
        <v>153.06895857505964</v>
      </c>
      <c r="T41" s="106">
        <f>IF('2a Aggregate costs'!U$20="-","-",SUM('2a Aggregate costs'!U$20,'2a Aggregate costs'!U$21,'2a Aggregate costs'!U$22,'2a Aggregate costs'!U64)*'3a Demand'!$C$10+'2a Aggregate costs'!U$23)</f>
        <v>152.52598938275267</v>
      </c>
      <c r="U41" s="106">
        <f>IF('2a Aggregate costs'!V$20="-","-",SUM('2a Aggregate costs'!V$20,'2a Aggregate costs'!V$21,'2a Aggregate costs'!V$22,'2a Aggregate costs'!V64)*'3a Demand'!$C$10+'2a Aggregate costs'!V$23)</f>
        <v>161.50353869695175</v>
      </c>
      <c r="V41" s="106">
        <f>IF('2a Aggregate costs'!W$20="-","-",SUM('2a Aggregate costs'!W$20,'2a Aggregate costs'!W$21,'2a Aggregate costs'!W$22,'2a Aggregate costs'!W64)*'3a Demand'!$C$10+'2a Aggregate costs'!W$23)</f>
        <v>160.74512331138013</v>
      </c>
      <c r="W41" s="106">
        <f>IF('2a Aggregate costs'!X$20="-","-",SUM('2a Aggregate costs'!X$20,'2a Aggregate costs'!X$21,'2a Aggregate costs'!X$22,'2a Aggregate costs'!X64)*'3a Demand'!$C$10+'2a Aggregate costs'!X$23)</f>
        <v>168.09461002757854</v>
      </c>
      <c r="X41" s="84"/>
      <c r="Y41" s="106">
        <f>IF('2a Aggregate costs'!Z$20="-","-",SUM('2a Aggregate costs'!Z$20,'2a Aggregate costs'!Z$21,'2a Aggregate costs'!Z$22,'2a Aggregate costs'!Z64)*'3a Demand'!$C$10+'2a Aggregate costs'!Z$23)</f>
        <v>166.52394009290668</v>
      </c>
      <c r="Z41" s="106">
        <f>IF('2a Aggregate costs'!AA$20="-","-",SUM('2a Aggregate costs'!AA$20,'2a Aggregate costs'!AA$21,'2a Aggregate costs'!AA$22,'2a Aggregate costs'!AA64)*'3a Demand'!$C$10+'2a Aggregate costs'!AA$23)</f>
        <v>185.67267687545436</v>
      </c>
      <c r="AA41" s="106" t="str">
        <f>IF('2a Aggregate costs'!AB$20="-","-",SUM('2a Aggregate costs'!AB$20,'2a Aggregate costs'!AB$21,'2a Aggregate costs'!AB$22,'2a Aggregate costs'!AB64)*'3a Demand'!$C$10+'2a Aggregate costs'!AB$23)</f>
        <v>-</v>
      </c>
      <c r="AB41" s="106" t="str">
        <f>IF('2a Aggregate costs'!AC$20="-","-",SUM('2a Aggregate costs'!AC$20,'2a Aggregate costs'!AC$21,'2a Aggregate costs'!AC$22,'2a Aggregate costs'!AC64)*'3a Demand'!$C$10+'2a Aggregate costs'!AC$23)</f>
        <v>-</v>
      </c>
      <c r="AC41" s="106" t="str">
        <f>IF('2a Aggregate costs'!AD$20="-","-",SUM('2a Aggregate costs'!AD$20,'2a Aggregate costs'!AD$21,'2a Aggregate costs'!AD$22,'2a Aggregate costs'!AD64)*'3a Demand'!$C$10+'2a Aggregate costs'!AD$23)</f>
        <v>-</v>
      </c>
      <c r="AD41" s="106" t="str">
        <f>IF('2a Aggregate costs'!AE$20="-","-",SUM('2a Aggregate costs'!AE$20,'2a Aggregate costs'!AE$21,'2a Aggregate costs'!AE$22,'2a Aggregate costs'!AE64)*'3a Demand'!$C$10+'2a Aggregate costs'!AE$23)</f>
        <v>-</v>
      </c>
      <c r="AE41" s="106" t="str">
        <f>IF('2a Aggregate costs'!AF$20="-","-",SUM('2a Aggregate costs'!AF$20,'2a Aggregate costs'!AF$21,'2a Aggregate costs'!AF$22,'2a Aggregate costs'!AF64)*'3a Demand'!$C$10+'2a Aggregate costs'!AF$23)</f>
        <v>-</v>
      </c>
      <c r="AF41" s="106" t="str">
        <f>IF('2a Aggregate costs'!AG$20="-","-",SUM('2a Aggregate costs'!AG$20,'2a Aggregate costs'!AG$21,'2a Aggregate costs'!AG$22,'2a Aggregate costs'!AG64)*'3a Demand'!$C$10+'2a Aggregate costs'!AG$23)</f>
        <v>-</v>
      </c>
      <c r="AG41" s="106" t="str">
        <f>IF('2a Aggregate costs'!AH$20="-","-",SUM('2a Aggregate costs'!AH$20,'2a Aggregate costs'!AH$21,'2a Aggregate costs'!AH$22,'2a Aggregate costs'!AH64)*'3a Demand'!$C$10+'2a Aggregate costs'!AH$23)</f>
        <v>-</v>
      </c>
      <c r="AH41" s="106" t="str">
        <f>IF('2a Aggregate costs'!AI$20="-","-",SUM('2a Aggregate costs'!AI$20,'2a Aggregate costs'!AI$21,'2a Aggregate costs'!AI$22,'2a Aggregate costs'!AI64)*'3a Demand'!$C$10+'2a Aggregate costs'!AI$23)</f>
        <v>-</v>
      </c>
      <c r="AI41" s="106" t="str">
        <f>IF('2a Aggregate costs'!AJ$20="-","-",SUM('2a Aggregate costs'!AJ$20,'2a Aggregate costs'!AJ$21,'2a Aggregate costs'!AJ$22,'2a Aggregate costs'!AJ64)*'3a Demand'!$C$10+'2a Aggregate costs'!AJ$23)</f>
        <v>-</v>
      </c>
      <c r="AJ41" s="106" t="str">
        <f>IF('2a Aggregate costs'!AK$20="-","-",SUM('2a Aggregate costs'!AK$20,'2a Aggregate costs'!AK$21,'2a Aggregate costs'!AK$22,'2a Aggregate costs'!AK64)*'3a Demand'!$C$10+'2a Aggregate costs'!AK$23)</f>
        <v>-</v>
      </c>
      <c r="AK41" s="106" t="str">
        <f>IF('2a Aggregate costs'!AL$20="-","-",SUM('2a Aggregate costs'!AL$20,'2a Aggregate costs'!AL$21,'2a Aggregate costs'!AL$22,'2a Aggregate costs'!AL64)*'3a Demand'!$C$10+'2a Aggregate costs'!AL$23)</f>
        <v>-</v>
      </c>
      <c r="AL41" s="106" t="str">
        <f>IF('2a Aggregate costs'!AM$20="-","-",SUM('2a Aggregate costs'!AM$20,'2a Aggregate costs'!AM$21,'2a Aggregate costs'!AM$22,'2a Aggregate costs'!AM64)*'3a Demand'!$C$10+'2a Aggregate costs'!AM$23)</f>
        <v>-</v>
      </c>
      <c r="AM41" s="106" t="str">
        <f>IF('2a Aggregate costs'!AN$20="-","-",SUM('2a Aggregate costs'!AN$20,'2a Aggregate costs'!AN$21,'2a Aggregate costs'!AN$22,'2a Aggregate costs'!AN64)*'3a Demand'!$C$10+'2a Aggregate costs'!AN$23)</f>
        <v>-</v>
      </c>
      <c r="AN41" s="106" t="str">
        <f>IF('2a Aggregate costs'!AO$20="-","-",SUM('2a Aggregate costs'!AO$20,'2a Aggregate costs'!AO$21,'2a Aggregate costs'!AO$22,'2a Aggregate costs'!AO64)*'3a Demand'!$C$10+'2a Aggregate costs'!AO$23)</f>
        <v>-</v>
      </c>
      <c r="AO41" s="106" t="str">
        <f>IF('2a Aggregate costs'!AP$20="-","-",SUM('2a Aggregate costs'!AP$20,'2a Aggregate costs'!AP$21,'2a Aggregate costs'!AP$22,'2a Aggregate costs'!AP64)*'3a Demand'!$C$10+'2a Aggregate costs'!AP$23)</f>
        <v>-</v>
      </c>
      <c r="AP41" s="106" t="str">
        <f>IF('2a Aggregate costs'!AQ$20="-","-",SUM('2a Aggregate costs'!AQ$20,'2a Aggregate costs'!AQ$21,'2a Aggregate costs'!AQ$22,'2a Aggregate costs'!AQ64)*'3a Demand'!$C$10+'2a Aggregate costs'!AQ$23)</f>
        <v>-</v>
      </c>
      <c r="AQ41" s="106" t="str">
        <f>IF('2a Aggregate costs'!AR$20="-","-",SUM('2a Aggregate costs'!AR$20,'2a Aggregate costs'!AR$21,'2a Aggregate costs'!AR$22,'2a Aggregate costs'!AR64)*'3a Demand'!$C$10+'2a Aggregate costs'!AR$23)</f>
        <v>-</v>
      </c>
      <c r="AR41" s="106" t="str">
        <f>IF('2a Aggregate costs'!AS$20="-","-",SUM('2a Aggregate costs'!AS$20,'2a Aggregate costs'!AS$21,'2a Aggregate costs'!AS$22,'2a Aggregate costs'!AS64)*'3a Demand'!$C$10+'2a Aggregate costs'!AS$23)</f>
        <v>-</v>
      </c>
      <c r="AS41" s="106" t="str">
        <f>IF('2a Aggregate costs'!AT$20="-","-",SUM('2a Aggregate costs'!AT$20,'2a Aggregate costs'!AT$21,'2a Aggregate costs'!AT$22,'2a Aggregate costs'!AT64)*'3a Demand'!$C$10+'2a Aggregate costs'!AT$23)</f>
        <v>-</v>
      </c>
      <c r="AT41" s="106" t="str">
        <f>IF('2a Aggregate costs'!AU$20="-","-",SUM('2a Aggregate costs'!AU$20,'2a Aggregate costs'!AU$21,'2a Aggregate costs'!AU$22,'2a Aggregate costs'!AU64)*'3a Demand'!$C$10+'2a Aggregate costs'!AU$23)</f>
        <v>-</v>
      </c>
      <c r="AU41" s="106" t="str">
        <f>IF('2a Aggregate costs'!AV$20="-","-",SUM('2a Aggregate costs'!AV$20,'2a Aggregate costs'!AV$21,'2a Aggregate costs'!AV$22,'2a Aggregate costs'!AV64)*'3a Demand'!$C$10+'2a Aggregate costs'!AV$23)</f>
        <v>-</v>
      </c>
      <c r="AV41" s="106" t="str">
        <f>IF('2a Aggregate costs'!AW$20="-","-",SUM('2a Aggregate costs'!AW$20,'2a Aggregate costs'!AW$21,'2a Aggregate costs'!AW$22,'2a Aggregate costs'!AW64)*'3a Demand'!$C$10+'2a Aggregate costs'!AW$23)</f>
        <v>-</v>
      </c>
      <c r="AW41" s="106" t="str">
        <f>IF('2a Aggregate costs'!AX$20="-","-",SUM('2a Aggregate costs'!AX$20,'2a Aggregate costs'!AX$21,'2a Aggregate costs'!AX$22,'2a Aggregate costs'!AX64)*'3a Demand'!$C$10+'2a Aggregate costs'!AX$23)</f>
        <v>-</v>
      </c>
      <c r="AX41" s="106" t="str">
        <f>IF('2a Aggregate costs'!AY$20="-","-",SUM('2a Aggregate costs'!AY$20,'2a Aggregate costs'!AY$21,'2a Aggregate costs'!AY$22,'2a Aggregate costs'!AY64)*'3a Demand'!$C$10+'2a Aggregate costs'!AY$23)</f>
        <v>-</v>
      </c>
      <c r="AY41" s="106" t="str">
        <f>IF('2a Aggregate costs'!AZ$20="-","-",SUM('2a Aggregate costs'!AZ$20,'2a Aggregate costs'!AZ$21,'2a Aggregate costs'!AZ$22,'2a Aggregate costs'!AZ64)*'3a Demand'!$C$10+'2a Aggregate costs'!AZ$23)</f>
        <v>-</v>
      </c>
      <c r="AZ41" s="106" t="str">
        <f>IF('2a Aggregate costs'!BA$20="-","-",SUM('2a Aggregate costs'!BA$20,'2a Aggregate costs'!BA$21,'2a Aggregate costs'!BA$22,'2a Aggregate costs'!BA64)*'3a Demand'!$C$10+'2a Aggregate costs'!BA$23)</f>
        <v>-</v>
      </c>
      <c r="BA41" s="106" t="str">
        <f>IF('2a Aggregate costs'!BB$20="-","-",SUM('2a Aggregate costs'!BB$20,'2a Aggregate costs'!BB$21,'2a Aggregate costs'!BB$22,'2a Aggregate costs'!BB64)*'3a Demand'!$C$10+'2a Aggregate costs'!BB$23)</f>
        <v>-</v>
      </c>
      <c r="BB41" s="106" t="str">
        <f>IF('2a Aggregate costs'!BC$20="-","-",SUM('2a Aggregate costs'!BC$20,'2a Aggregate costs'!BC$21,'2a Aggregate costs'!BC$22,'2a Aggregate costs'!BC64)*'3a Demand'!$C$10+'2a Aggregate costs'!BC$23)</f>
        <v>-</v>
      </c>
      <c r="BC41" s="106" t="str">
        <f>IF('2a Aggregate costs'!BD$20="-","-",SUM('2a Aggregate costs'!BD$20,'2a Aggregate costs'!BD$21,'2a Aggregate costs'!BD$22,'2a Aggregate costs'!BD64)*'3a Demand'!$C$10+'2a Aggregate costs'!BD$23)</f>
        <v>-</v>
      </c>
    </row>
    <row r="42" spans="1:55" ht="12.75" customHeight="1">
      <c r="A42" s="14"/>
      <c r="B42" s="312"/>
      <c r="C42" s="108" t="s">
        <v>240</v>
      </c>
      <c r="D42" s="313"/>
      <c r="E42" s="314"/>
      <c r="F42" s="28"/>
      <c r="G42" s="106">
        <f>IF('2a Aggregate costs'!H$20="-","-",SUM('2a Aggregate costs'!H$20,'2a Aggregate costs'!H$21,'2a Aggregate costs'!H$22,'2a Aggregate costs'!H65)*'3a Demand'!$C$10+'2a Aggregate costs'!H$23)</f>
        <v>90.563452996014576</v>
      </c>
      <c r="H42" s="106">
        <f>IF('2a Aggregate costs'!I$20="-","-",SUM('2a Aggregate costs'!I$20,'2a Aggregate costs'!I$21,'2a Aggregate costs'!I$22,'2a Aggregate costs'!I65)*'3a Demand'!$C$10+'2a Aggregate costs'!I$23)</f>
        <v>90.536109416050465</v>
      </c>
      <c r="I42" s="106">
        <f>IF('2a Aggregate costs'!J$20="-","-",SUM('2a Aggregate costs'!J$20,'2a Aggregate costs'!J$21,'2a Aggregate costs'!J$22,'2a Aggregate costs'!J65)*'3a Demand'!$C$10+'2a Aggregate costs'!J$23)</f>
        <v>110.93006289475601</v>
      </c>
      <c r="J42" s="106">
        <f>IF('2a Aggregate costs'!K$20="-","-",SUM('2a Aggregate costs'!K$20,'2a Aggregate costs'!K$21,'2a Aggregate costs'!K$22,'2a Aggregate costs'!K65)*'3a Demand'!$C$10+'2a Aggregate costs'!K$23)</f>
        <v>110.82571704124992</v>
      </c>
      <c r="K42" s="106">
        <f>IF('2a Aggregate costs'!L$20="-","-",SUM('2a Aggregate costs'!L$20,'2a Aggregate costs'!L$21,'2a Aggregate costs'!L$22,'2a Aggregate costs'!L65)*'3a Demand'!$C$10+'2a Aggregate costs'!L$23)</f>
        <v>118.08640220440191</v>
      </c>
      <c r="L42" s="106">
        <f>IF('2a Aggregate costs'!M$20="-","-",SUM('2a Aggregate costs'!M$20,'2a Aggregate costs'!M$21,'2a Aggregate costs'!M$22,'2a Aggregate costs'!M65)*'3a Demand'!$C$10+'2a Aggregate costs'!M$23)</f>
        <v>118.51294599756027</v>
      </c>
      <c r="M42" s="106">
        <f>IF('2a Aggregate costs'!N$20="-","-",SUM('2a Aggregate costs'!N$20,'2a Aggregate costs'!N$21,'2a Aggregate costs'!N$22,'2a Aggregate costs'!N65)*'3a Demand'!$C$10+'2a Aggregate costs'!N$23)</f>
        <v>137.29258493285312</v>
      </c>
      <c r="N42" s="106">
        <f>IF('2a Aggregate costs'!O$20="-","-",SUM('2a Aggregate costs'!O$20,'2a Aggregate costs'!O$21,'2a Aggregate costs'!O$22,'2a Aggregate costs'!O65)*'3a Demand'!$C$10+'2a Aggregate costs'!O$23)</f>
        <v>137.38654959834642</v>
      </c>
      <c r="O42" s="84"/>
      <c r="P42" s="106">
        <f>IF('2a Aggregate costs'!Q$20="-","-",SUM('2a Aggregate costs'!Q$20,'2a Aggregate costs'!Q$21,'2a Aggregate costs'!Q$22,'2a Aggregate costs'!Q65)*'3a Demand'!$C$10+'2a Aggregate costs'!Q$23)</f>
        <v>137.38654959834642</v>
      </c>
      <c r="Q42" s="106">
        <f>IF('2a Aggregate costs'!R$20="-","-",SUM('2a Aggregate costs'!R$20,'2a Aggregate costs'!R$21,'2a Aggregate costs'!R$22,'2a Aggregate costs'!R65)*'3a Demand'!$C$10+'2a Aggregate costs'!R$23)</f>
        <v>146.98954234980852</v>
      </c>
      <c r="R42" s="106">
        <f>IF('2a Aggregate costs'!S$20="-","-",SUM('2a Aggregate costs'!S$20,'2a Aggregate costs'!S$21,'2a Aggregate costs'!S$22,'2a Aggregate costs'!S65)*'3a Demand'!$C$10+'2a Aggregate costs'!S$23)</f>
        <v>148.79160549110014</v>
      </c>
      <c r="S42" s="106">
        <f>IF('2a Aggregate costs'!T$20="-","-",SUM('2a Aggregate costs'!T$20,'2a Aggregate costs'!T$21,'2a Aggregate costs'!T$22,'2a Aggregate costs'!T65)*'3a Demand'!$C$10+'2a Aggregate costs'!T$23)</f>
        <v>153.06114525270391</v>
      </c>
      <c r="T42" s="106">
        <f>IF('2a Aggregate costs'!U$20="-","-",SUM('2a Aggregate costs'!U$20,'2a Aggregate costs'!U$21,'2a Aggregate costs'!U$22,'2a Aggregate costs'!U65)*'3a Demand'!$C$10+'2a Aggregate costs'!U$23)</f>
        <v>152.52962101673523</v>
      </c>
      <c r="U42" s="106">
        <f>IF('2a Aggregate costs'!V$20="-","-",SUM('2a Aggregate costs'!V$20,'2a Aggregate costs'!V$21,'2a Aggregate costs'!V$22,'2a Aggregate costs'!V65)*'3a Demand'!$C$10+'2a Aggregate costs'!V$23)</f>
        <v>161.50696522673715</v>
      </c>
      <c r="V42" s="106">
        <f>IF('2a Aggregate costs'!W$20="-","-",SUM('2a Aggregate costs'!W$20,'2a Aggregate costs'!W$21,'2a Aggregate costs'!W$22,'2a Aggregate costs'!W65)*'3a Demand'!$C$10+'2a Aggregate costs'!W$23)</f>
        <v>160.76007965978201</v>
      </c>
      <c r="W42" s="106">
        <f>IF('2a Aggregate costs'!X$20="-","-",SUM('2a Aggregate costs'!X$20,'2a Aggregate costs'!X$21,'2a Aggregate costs'!X$22,'2a Aggregate costs'!X65)*'3a Demand'!$C$10+'2a Aggregate costs'!X$23)</f>
        <v>168.09955111387231</v>
      </c>
      <c r="X42" s="84"/>
      <c r="Y42" s="106">
        <f>IF('2a Aggregate costs'!Z$20="-","-",SUM('2a Aggregate costs'!Z$20,'2a Aggregate costs'!Z$21,'2a Aggregate costs'!Z$22,'2a Aggregate costs'!Z65)*'3a Demand'!$C$10+'2a Aggregate costs'!Z$23)</f>
        <v>166.51771596407809</v>
      </c>
      <c r="Z42" s="106">
        <f>IF('2a Aggregate costs'!AA$20="-","-",SUM('2a Aggregate costs'!AA$20,'2a Aggregate costs'!AA$21,'2a Aggregate costs'!AA$22,'2a Aggregate costs'!AA65)*'3a Demand'!$C$10+'2a Aggregate costs'!AA$23)</f>
        <v>185.66540785168505</v>
      </c>
      <c r="AA42" s="106" t="str">
        <f>IF('2a Aggregate costs'!AB$20="-","-",SUM('2a Aggregate costs'!AB$20,'2a Aggregate costs'!AB$21,'2a Aggregate costs'!AB$22,'2a Aggregate costs'!AB65)*'3a Demand'!$C$10+'2a Aggregate costs'!AB$23)</f>
        <v>-</v>
      </c>
      <c r="AB42" s="106" t="str">
        <f>IF('2a Aggregate costs'!AC$20="-","-",SUM('2a Aggregate costs'!AC$20,'2a Aggregate costs'!AC$21,'2a Aggregate costs'!AC$22,'2a Aggregate costs'!AC65)*'3a Demand'!$C$10+'2a Aggregate costs'!AC$23)</f>
        <v>-</v>
      </c>
      <c r="AC42" s="106" t="str">
        <f>IF('2a Aggregate costs'!AD$20="-","-",SUM('2a Aggregate costs'!AD$20,'2a Aggregate costs'!AD$21,'2a Aggregate costs'!AD$22,'2a Aggregate costs'!AD65)*'3a Demand'!$C$10+'2a Aggregate costs'!AD$23)</f>
        <v>-</v>
      </c>
      <c r="AD42" s="106" t="str">
        <f>IF('2a Aggregate costs'!AE$20="-","-",SUM('2a Aggregate costs'!AE$20,'2a Aggregate costs'!AE$21,'2a Aggregate costs'!AE$22,'2a Aggregate costs'!AE65)*'3a Demand'!$C$10+'2a Aggregate costs'!AE$23)</f>
        <v>-</v>
      </c>
      <c r="AE42" s="106" t="str">
        <f>IF('2a Aggregate costs'!AF$20="-","-",SUM('2a Aggregate costs'!AF$20,'2a Aggregate costs'!AF$21,'2a Aggregate costs'!AF$22,'2a Aggregate costs'!AF65)*'3a Demand'!$C$10+'2a Aggregate costs'!AF$23)</f>
        <v>-</v>
      </c>
      <c r="AF42" s="106" t="str">
        <f>IF('2a Aggregate costs'!AG$20="-","-",SUM('2a Aggregate costs'!AG$20,'2a Aggregate costs'!AG$21,'2a Aggregate costs'!AG$22,'2a Aggregate costs'!AG65)*'3a Demand'!$C$10+'2a Aggregate costs'!AG$23)</f>
        <v>-</v>
      </c>
      <c r="AG42" s="106" t="str">
        <f>IF('2a Aggregate costs'!AH$20="-","-",SUM('2a Aggregate costs'!AH$20,'2a Aggregate costs'!AH$21,'2a Aggregate costs'!AH$22,'2a Aggregate costs'!AH65)*'3a Demand'!$C$10+'2a Aggregate costs'!AH$23)</f>
        <v>-</v>
      </c>
      <c r="AH42" s="106" t="str">
        <f>IF('2a Aggregate costs'!AI$20="-","-",SUM('2a Aggregate costs'!AI$20,'2a Aggregate costs'!AI$21,'2a Aggregate costs'!AI$22,'2a Aggregate costs'!AI65)*'3a Demand'!$C$10+'2a Aggregate costs'!AI$23)</f>
        <v>-</v>
      </c>
      <c r="AI42" s="106" t="str">
        <f>IF('2a Aggregate costs'!AJ$20="-","-",SUM('2a Aggregate costs'!AJ$20,'2a Aggregate costs'!AJ$21,'2a Aggregate costs'!AJ$22,'2a Aggregate costs'!AJ65)*'3a Demand'!$C$10+'2a Aggregate costs'!AJ$23)</f>
        <v>-</v>
      </c>
      <c r="AJ42" s="106" t="str">
        <f>IF('2a Aggregate costs'!AK$20="-","-",SUM('2a Aggregate costs'!AK$20,'2a Aggregate costs'!AK$21,'2a Aggregate costs'!AK$22,'2a Aggregate costs'!AK65)*'3a Demand'!$C$10+'2a Aggregate costs'!AK$23)</f>
        <v>-</v>
      </c>
      <c r="AK42" s="106" t="str">
        <f>IF('2a Aggregate costs'!AL$20="-","-",SUM('2a Aggregate costs'!AL$20,'2a Aggregate costs'!AL$21,'2a Aggregate costs'!AL$22,'2a Aggregate costs'!AL65)*'3a Demand'!$C$10+'2a Aggregate costs'!AL$23)</f>
        <v>-</v>
      </c>
      <c r="AL42" s="106" t="str">
        <f>IF('2a Aggregate costs'!AM$20="-","-",SUM('2a Aggregate costs'!AM$20,'2a Aggregate costs'!AM$21,'2a Aggregate costs'!AM$22,'2a Aggregate costs'!AM65)*'3a Demand'!$C$10+'2a Aggregate costs'!AM$23)</f>
        <v>-</v>
      </c>
      <c r="AM42" s="106" t="str">
        <f>IF('2a Aggregate costs'!AN$20="-","-",SUM('2a Aggregate costs'!AN$20,'2a Aggregate costs'!AN$21,'2a Aggregate costs'!AN$22,'2a Aggregate costs'!AN65)*'3a Demand'!$C$10+'2a Aggregate costs'!AN$23)</f>
        <v>-</v>
      </c>
      <c r="AN42" s="106" t="str">
        <f>IF('2a Aggregate costs'!AO$20="-","-",SUM('2a Aggregate costs'!AO$20,'2a Aggregate costs'!AO$21,'2a Aggregate costs'!AO$22,'2a Aggregate costs'!AO65)*'3a Demand'!$C$10+'2a Aggregate costs'!AO$23)</f>
        <v>-</v>
      </c>
      <c r="AO42" s="106" t="str">
        <f>IF('2a Aggregate costs'!AP$20="-","-",SUM('2a Aggregate costs'!AP$20,'2a Aggregate costs'!AP$21,'2a Aggregate costs'!AP$22,'2a Aggregate costs'!AP65)*'3a Demand'!$C$10+'2a Aggregate costs'!AP$23)</f>
        <v>-</v>
      </c>
      <c r="AP42" s="106" t="str">
        <f>IF('2a Aggregate costs'!AQ$20="-","-",SUM('2a Aggregate costs'!AQ$20,'2a Aggregate costs'!AQ$21,'2a Aggregate costs'!AQ$22,'2a Aggregate costs'!AQ65)*'3a Demand'!$C$10+'2a Aggregate costs'!AQ$23)</f>
        <v>-</v>
      </c>
      <c r="AQ42" s="106" t="str">
        <f>IF('2a Aggregate costs'!AR$20="-","-",SUM('2a Aggregate costs'!AR$20,'2a Aggregate costs'!AR$21,'2a Aggregate costs'!AR$22,'2a Aggregate costs'!AR65)*'3a Demand'!$C$10+'2a Aggregate costs'!AR$23)</f>
        <v>-</v>
      </c>
      <c r="AR42" s="106" t="str">
        <f>IF('2a Aggregate costs'!AS$20="-","-",SUM('2a Aggregate costs'!AS$20,'2a Aggregate costs'!AS$21,'2a Aggregate costs'!AS$22,'2a Aggregate costs'!AS65)*'3a Demand'!$C$10+'2a Aggregate costs'!AS$23)</f>
        <v>-</v>
      </c>
      <c r="AS42" s="106" t="str">
        <f>IF('2a Aggregate costs'!AT$20="-","-",SUM('2a Aggregate costs'!AT$20,'2a Aggregate costs'!AT$21,'2a Aggregate costs'!AT$22,'2a Aggregate costs'!AT65)*'3a Demand'!$C$10+'2a Aggregate costs'!AT$23)</f>
        <v>-</v>
      </c>
      <c r="AT42" s="106" t="str">
        <f>IF('2a Aggregate costs'!AU$20="-","-",SUM('2a Aggregate costs'!AU$20,'2a Aggregate costs'!AU$21,'2a Aggregate costs'!AU$22,'2a Aggregate costs'!AU65)*'3a Demand'!$C$10+'2a Aggregate costs'!AU$23)</f>
        <v>-</v>
      </c>
      <c r="AU42" s="106" t="str">
        <f>IF('2a Aggregate costs'!AV$20="-","-",SUM('2a Aggregate costs'!AV$20,'2a Aggregate costs'!AV$21,'2a Aggregate costs'!AV$22,'2a Aggregate costs'!AV65)*'3a Demand'!$C$10+'2a Aggregate costs'!AV$23)</f>
        <v>-</v>
      </c>
      <c r="AV42" s="106" t="str">
        <f>IF('2a Aggregate costs'!AW$20="-","-",SUM('2a Aggregate costs'!AW$20,'2a Aggregate costs'!AW$21,'2a Aggregate costs'!AW$22,'2a Aggregate costs'!AW65)*'3a Demand'!$C$10+'2a Aggregate costs'!AW$23)</f>
        <v>-</v>
      </c>
      <c r="AW42" s="106" t="str">
        <f>IF('2a Aggregate costs'!AX$20="-","-",SUM('2a Aggregate costs'!AX$20,'2a Aggregate costs'!AX$21,'2a Aggregate costs'!AX$22,'2a Aggregate costs'!AX65)*'3a Demand'!$C$10+'2a Aggregate costs'!AX$23)</f>
        <v>-</v>
      </c>
      <c r="AX42" s="106" t="str">
        <f>IF('2a Aggregate costs'!AY$20="-","-",SUM('2a Aggregate costs'!AY$20,'2a Aggregate costs'!AY$21,'2a Aggregate costs'!AY$22,'2a Aggregate costs'!AY65)*'3a Demand'!$C$10+'2a Aggregate costs'!AY$23)</f>
        <v>-</v>
      </c>
      <c r="AY42" s="106" t="str">
        <f>IF('2a Aggregate costs'!AZ$20="-","-",SUM('2a Aggregate costs'!AZ$20,'2a Aggregate costs'!AZ$21,'2a Aggregate costs'!AZ$22,'2a Aggregate costs'!AZ65)*'3a Demand'!$C$10+'2a Aggregate costs'!AZ$23)</f>
        <v>-</v>
      </c>
      <c r="AZ42" s="106" t="str">
        <f>IF('2a Aggregate costs'!BA$20="-","-",SUM('2a Aggregate costs'!BA$20,'2a Aggregate costs'!BA$21,'2a Aggregate costs'!BA$22,'2a Aggregate costs'!BA65)*'3a Demand'!$C$10+'2a Aggregate costs'!BA$23)</f>
        <v>-</v>
      </c>
      <c r="BA42" s="106" t="str">
        <f>IF('2a Aggregate costs'!BB$20="-","-",SUM('2a Aggregate costs'!BB$20,'2a Aggregate costs'!BB$21,'2a Aggregate costs'!BB$22,'2a Aggregate costs'!BB65)*'3a Demand'!$C$10+'2a Aggregate costs'!BB$23)</f>
        <v>-</v>
      </c>
      <c r="BB42" s="106" t="str">
        <f>IF('2a Aggregate costs'!BC$20="-","-",SUM('2a Aggregate costs'!BC$20,'2a Aggregate costs'!BC$21,'2a Aggregate costs'!BC$22,'2a Aggregate costs'!BC65)*'3a Demand'!$C$10+'2a Aggregate costs'!BC$23)</f>
        <v>-</v>
      </c>
      <c r="BC42" s="106" t="str">
        <f>IF('2a Aggregate costs'!BD$20="-","-",SUM('2a Aggregate costs'!BD$20,'2a Aggregate costs'!BD$21,'2a Aggregate costs'!BD$22,'2a Aggregate costs'!BD65)*'3a Demand'!$C$10+'2a Aggregate costs'!BD$23)</f>
        <v>-</v>
      </c>
    </row>
    <row r="43" spans="1:55" ht="12.75" customHeight="1">
      <c r="A43" s="14"/>
      <c r="B43" s="219" t="s">
        <v>242</v>
      </c>
      <c r="C43" s="143"/>
      <c r="D43" s="313"/>
      <c r="E43" s="314"/>
      <c r="F43" s="28"/>
      <c r="G43" s="106">
        <f>IF('2a Aggregate costs'!H$25="-","-",'2a Aggregate costs'!H25*'3a Demand'!$C$11+'2a Aggregate costs'!H26+'2a Aggregate costs'!H27)</f>
        <v>21.926269106402124</v>
      </c>
      <c r="H43" s="106">
        <f>IF('2a Aggregate costs'!I$15="-","-",'2a Aggregate costs'!I25*'3a Demand'!$C$11+'2a Aggregate costs'!I26+'2a Aggregate costs'!I27)</f>
        <v>21.926269106402124</v>
      </c>
      <c r="I43" s="106">
        <f>IF('2a Aggregate costs'!J$15="-","-",'2a Aggregate costs'!J25*'3a Demand'!$C$11+'2a Aggregate costs'!J26+'2a Aggregate costs'!J27)</f>
        <v>22.64764819235609</v>
      </c>
      <c r="J43" s="106">
        <f>IF('2a Aggregate costs'!K$15="-","-",'2a Aggregate costs'!K25*'3a Demand'!$C$11+'2a Aggregate costs'!K26+'2a Aggregate costs'!K27)</f>
        <v>22.505107470829557</v>
      </c>
      <c r="K43" s="106">
        <f>IF('2a Aggregate costs'!L$15="-","-",'2a Aggregate costs'!L25*'3a Demand'!$C$11+'2a Aggregate costs'!L26+'2a Aggregate costs'!L27)</f>
        <v>19.106297226763825</v>
      </c>
      <c r="L43" s="106">
        <f>IF('2a Aggregate costs'!M$15="-","-",'2a Aggregate costs'!M25*'3a Demand'!$C$11+'2a Aggregate costs'!M26+'2a Aggregate costs'!M27)</f>
        <v>19.106297226763825</v>
      </c>
      <c r="M43" s="106">
        <f>IF('2a Aggregate costs'!N$15="-","-",'2a Aggregate costs'!N25*'3a Demand'!$C$11+'2a Aggregate costs'!N26+'2a Aggregate costs'!N27)</f>
        <v>20.852393125569616</v>
      </c>
      <c r="N43" s="106">
        <f>IF('2a Aggregate costs'!O$15="-","-",'2a Aggregate costs'!O25*'3a Demand'!$C$11+'2a Aggregate costs'!O26+'2a Aggregate costs'!O27)</f>
        <v>20.849370287873604</v>
      </c>
      <c r="O43" s="28"/>
      <c r="P43" s="106">
        <f>IF('2a Aggregate costs'!Q$15="-","-",'2a Aggregate costs'!Q25*'3a Demand'!$C$11+'2a Aggregate costs'!Q26+'2a Aggregate costs'!Q27)</f>
        <v>20.849370287873604</v>
      </c>
      <c r="Q43" s="106">
        <f>IF('2a Aggregate costs'!R$15="-","-",'2a Aggregate costs'!R25*'3a Demand'!$C$11+'2a Aggregate costs'!R26+'2a Aggregate costs'!R27)</f>
        <v>21.503193401206047</v>
      </c>
      <c r="R43" s="106">
        <f>IF('2a Aggregate costs'!S$15="-","-",'2a Aggregate costs'!S25*'3a Demand'!$C$11+'2a Aggregate costs'!S26+'2a Aggregate costs'!S27)</f>
        <v>21.819481548965161</v>
      </c>
      <c r="S43" s="106">
        <f>IF('2a Aggregate costs'!T$15="-","-",'2a Aggregate costs'!T25*'3a Demand'!$C$11+'2a Aggregate costs'!T26+'2a Aggregate costs'!T27)</f>
        <v>25.256715910577427</v>
      </c>
      <c r="T43" s="106">
        <f>IF('2a Aggregate costs'!U$15="-","-",'2a Aggregate costs'!U25*'3a Demand'!$C$11+'2a Aggregate costs'!U26+'2a Aggregate costs'!U27)</f>
        <v>24.167303215101221</v>
      </c>
      <c r="U43" s="106">
        <f>IF('2a Aggregate costs'!V$15="-","-",'2a Aggregate costs'!V25*'3a Demand'!$C$11+'2a Aggregate costs'!V26+'2a Aggregate costs'!V27)</f>
        <v>23.962512789411701</v>
      </c>
      <c r="V43" s="106">
        <f>IF('2a Aggregate costs'!W$15="-","-",'2a Aggregate costs'!W25*'3a Demand'!$C$11+'2a Aggregate costs'!W26+'2a Aggregate costs'!W27)</f>
        <v>23.858648398084732</v>
      </c>
      <c r="W43" s="106">
        <f>IF('2a Aggregate costs'!X$15="-","-",'2a Aggregate costs'!X25*'3a Demand'!$C$11+'2a Aggregate costs'!X26+'2a Aggregate costs'!X27)</f>
        <v>33.366817904048837</v>
      </c>
      <c r="X43" s="28"/>
      <c r="Y43" s="106">
        <f>IF('2a Aggregate costs'!Z$15="-","-",'2a Aggregate costs'!Z25*'3a Demand'!$C$11+'2a Aggregate costs'!Z26+'2a Aggregate costs'!Z27)</f>
        <v>33.475871166766694</v>
      </c>
      <c r="Z43" s="106">
        <f>IF('2a Aggregate costs'!AA$15="-","-",'2a Aggregate costs'!AA25*'3a Demand'!$C$11+'2a Aggregate costs'!AA26+'2a Aggregate costs'!AA27)</f>
        <v>33.951682778351348</v>
      </c>
      <c r="AA43" s="106" t="str">
        <f>IF('2a Aggregate costs'!AB$15="-","-",'2a Aggregate costs'!AB25*'3a Demand'!$C$11+'2a Aggregate costs'!AB26+'2a Aggregate costs'!AB27)</f>
        <v>-</v>
      </c>
      <c r="AB43" s="106" t="str">
        <f>IF('2a Aggregate costs'!AC$15="-","-",'2a Aggregate costs'!AC25*'3a Demand'!$C$11+'2a Aggregate costs'!AC26+'2a Aggregate costs'!AC27)</f>
        <v>-</v>
      </c>
      <c r="AC43" s="106" t="str">
        <f>IF('2a Aggregate costs'!AD$15="-","-",'2a Aggregate costs'!AD25*'3a Demand'!$C$11+'2a Aggregate costs'!AD26+'2a Aggregate costs'!AD27)</f>
        <v>-</v>
      </c>
      <c r="AD43" s="106" t="str">
        <f>IF('2a Aggregate costs'!AE$15="-","-",'2a Aggregate costs'!AE25*'3a Demand'!$C$11+'2a Aggregate costs'!AE26+'2a Aggregate costs'!AE27)</f>
        <v>-</v>
      </c>
      <c r="AE43" s="106" t="str">
        <f>IF('2a Aggregate costs'!AF$15="-","-",'2a Aggregate costs'!AF25*'3a Demand'!$C$11+'2a Aggregate costs'!AF26+'2a Aggregate costs'!AF27)</f>
        <v>-</v>
      </c>
      <c r="AF43" s="106" t="str">
        <f>IF('2a Aggregate costs'!AG$15="-","-",'2a Aggregate costs'!AG25*'3a Demand'!$C$11+'2a Aggregate costs'!AG26+'2a Aggregate costs'!AG27)</f>
        <v>-</v>
      </c>
      <c r="AG43" s="106" t="str">
        <f>IF('2a Aggregate costs'!AH$15="-","-",'2a Aggregate costs'!AH25*'3a Demand'!$C$11+'2a Aggregate costs'!AH26+'2a Aggregate costs'!AH27)</f>
        <v>-</v>
      </c>
      <c r="AH43" s="106" t="str">
        <f>IF('2a Aggregate costs'!AI$15="-","-",'2a Aggregate costs'!AI25*'3a Demand'!$C$11+'2a Aggregate costs'!AI26+'2a Aggregate costs'!AI27)</f>
        <v>-</v>
      </c>
      <c r="AI43" s="106" t="str">
        <f>IF('2a Aggregate costs'!AJ$15="-","-",'2a Aggregate costs'!AJ25*'3a Demand'!$C$11+'2a Aggregate costs'!AJ26+'2a Aggregate costs'!AJ27)</f>
        <v>-</v>
      </c>
      <c r="AJ43" s="106" t="str">
        <f>IF('2a Aggregate costs'!AK$15="-","-",'2a Aggregate costs'!AK25*'3a Demand'!$C$11+'2a Aggregate costs'!AK26+'2a Aggregate costs'!AK27)</f>
        <v>-</v>
      </c>
      <c r="AK43" s="106" t="str">
        <f>IF('2a Aggregate costs'!AL$15="-","-",'2a Aggregate costs'!AL25*'3a Demand'!$C$11+'2a Aggregate costs'!AL26+'2a Aggregate costs'!AL27)</f>
        <v>-</v>
      </c>
      <c r="AL43" s="106" t="str">
        <f>IF('2a Aggregate costs'!AM$15="-","-",'2a Aggregate costs'!AM25*'3a Demand'!$C$11+'2a Aggregate costs'!AM26+'2a Aggregate costs'!AM27)</f>
        <v>-</v>
      </c>
      <c r="AM43" s="106" t="str">
        <f>IF('2a Aggregate costs'!AN$15="-","-",'2a Aggregate costs'!AN25*'3a Demand'!$C$11+'2a Aggregate costs'!AN26+'2a Aggregate costs'!AN27)</f>
        <v>-</v>
      </c>
      <c r="AN43" s="106" t="str">
        <f>IF('2a Aggregate costs'!AO$15="-","-",'2a Aggregate costs'!AO25*'3a Demand'!$C$11+'2a Aggregate costs'!AO26+'2a Aggregate costs'!AO27)</f>
        <v>-</v>
      </c>
      <c r="AO43" s="106" t="str">
        <f>IF('2a Aggregate costs'!AP$15="-","-",'2a Aggregate costs'!AP25*'3a Demand'!$C$11+'2a Aggregate costs'!AP26+'2a Aggregate costs'!AP27)</f>
        <v>-</v>
      </c>
      <c r="AP43" s="106" t="str">
        <f>IF('2a Aggregate costs'!AQ$15="-","-",'2a Aggregate costs'!AQ25*'3a Demand'!$C$11+'2a Aggregate costs'!AQ26+'2a Aggregate costs'!AQ27)</f>
        <v>-</v>
      </c>
      <c r="AQ43" s="106" t="str">
        <f>IF('2a Aggregate costs'!AR$15="-","-",'2a Aggregate costs'!AR25*'3a Demand'!$C$11+'2a Aggregate costs'!AR26+'2a Aggregate costs'!AR27)</f>
        <v>-</v>
      </c>
      <c r="AR43" s="106" t="str">
        <f>IF('2a Aggregate costs'!AS$15="-","-",'2a Aggregate costs'!AS25*'3a Demand'!$C$11+'2a Aggregate costs'!AS26+'2a Aggregate costs'!AS27)</f>
        <v>-</v>
      </c>
      <c r="AS43" s="106" t="str">
        <f>IF('2a Aggregate costs'!AT$15="-","-",'2a Aggregate costs'!AT25*'3a Demand'!$C$11+'2a Aggregate costs'!AT26+'2a Aggregate costs'!AT27)</f>
        <v>-</v>
      </c>
      <c r="AT43" s="106" t="str">
        <f>IF('2a Aggregate costs'!AU$15="-","-",'2a Aggregate costs'!AU25*'3a Demand'!$C$11+'2a Aggregate costs'!AU26+'2a Aggregate costs'!AU27)</f>
        <v>-</v>
      </c>
      <c r="AU43" s="106" t="str">
        <f>IF('2a Aggregate costs'!AV$15="-","-",'2a Aggregate costs'!AV25*'3a Demand'!$C$11+'2a Aggregate costs'!AV26+'2a Aggregate costs'!AV27)</f>
        <v>-</v>
      </c>
      <c r="AV43" s="106" t="str">
        <f>IF('2a Aggregate costs'!AW$15="-","-",'2a Aggregate costs'!AW25*'3a Demand'!$C$11+'2a Aggregate costs'!AW26+'2a Aggregate costs'!AW27)</f>
        <v>-</v>
      </c>
      <c r="AW43" s="106" t="str">
        <f>IF('2a Aggregate costs'!AX$15="-","-",'2a Aggregate costs'!AX25*'3a Demand'!$C$11+'2a Aggregate costs'!AX26+'2a Aggregate costs'!AX27)</f>
        <v>-</v>
      </c>
      <c r="AX43" s="106" t="str">
        <f>IF('2a Aggregate costs'!AY$15="-","-",'2a Aggregate costs'!AY25*'3a Demand'!$C$11+'2a Aggregate costs'!AY26+'2a Aggregate costs'!AY27)</f>
        <v>-</v>
      </c>
      <c r="AY43" s="106" t="str">
        <f>IF('2a Aggregate costs'!AZ$15="-","-",'2a Aggregate costs'!AZ25*'3a Demand'!$C$11+'2a Aggregate costs'!AZ26+'2a Aggregate costs'!AZ27)</f>
        <v>-</v>
      </c>
      <c r="AZ43" s="106" t="str">
        <f>IF('2a Aggregate costs'!BA$15="-","-",'2a Aggregate costs'!BA25*'3a Demand'!$C$11+'2a Aggregate costs'!BA26+'2a Aggregate costs'!BA27)</f>
        <v>-</v>
      </c>
      <c r="BA43" s="106" t="str">
        <f>IF('2a Aggregate costs'!BB$15="-","-",'2a Aggregate costs'!BB25*'3a Demand'!$C$11+'2a Aggregate costs'!BB26+'2a Aggregate costs'!BB27)</f>
        <v>-</v>
      </c>
      <c r="BB43" s="106" t="str">
        <f>IF('2a Aggregate costs'!BC$15="-","-",'2a Aggregate costs'!BC25*'3a Demand'!$C$11+'2a Aggregate costs'!BC26+'2a Aggregate costs'!BC27)</f>
        <v>-</v>
      </c>
      <c r="BC43" s="106" t="str">
        <f>IF('2a Aggregate costs'!BD$15="-","-",'2a Aggregate costs'!BD25*'3a Demand'!$C$11+'2a Aggregate costs'!BD26+'2a Aggregate costs'!BD27)</f>
        <v>-</v>
      </c>
    </row>
    <row r="44" spans="1:55">
      <c r="A44" s="14"/>
      <c r="B44" s="14"/>
      <c r="C44" s="14"/>
      <c r="D44" s="107"/>
      <c r="E44" s="107"/>
      <c r="F44" s="14"/>
      <c r="G44" s="14"/>
      <c r="H44" s="14"/>
      <c r="I44" s="14"/>
      <c r="J44" s="14"/>
      <c r="K44" s="14"/>
      <c r="L44" s="14"/>
      <c r="M44" s="14"/>
      <c r="N44" s="14"/>
      <c r="O44" s="14"/>
      <c r="P44" s="14"/>
      <c r="Q44" s="76"/>
      <c r="R44" s="14"/>
      <c r="S44" s="14"/>
      <c r="T44" s="14"/>
      <c r="U44" s="14"/>
      <c r="V44" s="14"/>
      <c r="W44" s="14"/>
      <c r="X44" s="14"/>
      <c r="Y44" s="14"/>
      <c r="Z44" s="14"/>
      <c r="AA44" s="14"/>
      <c r="AB44" s="14"/>
    </row>
    <row r="45" spans="1:55" s="85" customFormat="1">
      <c r="B45" s="86" t="s">
        <v>243</v>
      </c>
    </row>
    <row r="46" spans="1:55" s="14" customFormat="1"/>
    <row r="47" spans="1:55">
      <c r="A47" s="14"/>
      <c r="B47" s="315" t="s">
        <v>87</v>
      </c>
      <c r="C47" s="324" t="s">
        <v>244</v>
      </c>
      <c r="D47" s="316" t="s">
        <v>89</v>
      </c>
      <c r="E47" s="330"/>
      <c r="F47" s="84"/>
      <c r="G47" s="318" t="s">
        <v>90</v>
      </c>
      <c r="H47" s="319"/>
      <c r="I47" s="319"/>
      <c r="J47" s="319"/>
      <c r="K47" s="319"/>
      <c r="L47" s="319"/>
      <c r="M47" s="319"/>
      <c r="N47" s="320"/>
      <c r="O47" s="136"/>
      <c r="P47" s="230" t="s">
        <v>91</v>
      </c>
      <c r="Q47" s="231"/>
      <c r="R47" s="231"/>
      <c r="S47" s="231"/>
      <c r="T47" s="231"/>
      <c r="U47" s="231"/>
      <c r="V47" s="231"/>
      <c r="W47" s="231"/>
      <c r="X47" s="84"/>
      <c r="Y47" s="231"/>
      <c r="Z47" s="231"/>
      <c r="AA47" s="232"/>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2"/>
    </row>
    <row r="48" spans="1:55" ht="12.75" customHeight="1">
      <c r="A48" s="14"/>
      <c r="B48" s="315"/>
      <c r="C48" s="325"/>
      <c r="D48" s="316"/>
      <c r="E48" s="331"/>
      <c r="F48" s="84"/>
      <c r="G48" s="321" t="s">
        <v>92</v>
      </c>
      <c r="H48" s="322"/>
      <c r="I48" s="322"/>
      <c r="J48" s="322"/>
      <c r="K48" s="322"/>
      <c r="L48" s="322"/>
      <c r="M48" s="322"/>
      <c r="N48" s="323"/>
      <c r="O48" s="136"/>
      <c r="P48" s="233" t="s">
        <v>93</v>
      </c>
      <c r="Q48" s="234"/>
      <c r="R48" s="234"/>
      <c r="S48" s="234"/>
      <c r="T48" s="234"/>
      <c r="U48" s="234"/>
      <c r="V48" s="234"/>
      <c r="W48" s="234"/>
      <c r="X48" s="84"/>
      <c r="Y48" s="234"/>
      <c r="Z48" s="234"/>
      <c r="AA48" s="235"/>
      <c r="AB48" s="234"/>
      <c r="AC48" s="234"/>
      <c r="AD48" s="234"/>
      <c r="AE48" s="234"/>
      <c r="AF48" s="234"/>
      <c r="AG48" s="234"/>
      <c r="AH48" s="234"/>
      <c r="AI48" s="234"/>
      <c r="AJ48" s="234"/>
      <c r="AK48" s="234"/>
      <c r="AL48" s="234"/>
      <c r="AM48" s="234"/>
      <c r="AN48" s="234"/>
      <c r="AO48" s="234"/>
      <c r="AP48" s="234"/>
      <c r="AQ48" s="234"/>
      <c r="AR48" s="234"/>
      <c r="AS48" s="234"/>
      <c r="AT48" s="234"/>
      <c r="AU48" s="234"/>
      <c r="AV48" s="234"/>
      <c r="AW48" s="234"/>
      <c r="AX48" s="234"/>
      <c r="AY48" s="234"/>
      <c r="AZ48" s="234"/>
      <c r="BA48" s="234"/>
      <c r="BB48" s="234"/>
      <c r="BC48" s="235"/>
    </row>
    <row r="49" spans="1:55" ht="25.5" customHeight="1">
      <c r="A49" s="14"/>
      <c r="B49" s="315"/>
      <c r="C49" s="325"/>
      <c r="D49" s="316"/>
      <c r="E49" s="97" t="s">
        <v>94</v>
      </c>
      <c r="F49" s="84"/>
      <c r="G49" s="33" t="s">
        <v>95</v>
      </c>
      <c r="H49" s="33" t="s">
        <v>96</v>
      </c>
      <c r="I49" s="33" t="s">
        <v>97</v>
      </c>
      <c r="J49" s="33" t="s">
        <v>98</v>
      </c>
      <c r="K49" s="33" t="s">
        <v>99</v>
      </c>
      <c r="L49" s="34" t="s">
        <v>100</v>
      </c>
      <c r="M49" s="33" t="s">
        <v>101</v>
      </c>
      <c r="N49" s="33" t="s">
        <v>102</v>
      </c>
      <c r="O49" s="84"/>
      <c r="P49" s="29" t="s">
        <v>103</v>
      </c>
      <c r="Q49" s="29" t="s">
        <v>104</v>
      </c>
      <c r="R49" s="29" t="s">
        <v>105</v>
      </c>
      <c r="S49" s="35" t="s">
        <v>106</v>
      </c>
      <c r="T49" s="29" t="s">
        <v>107</v>
      </c>
      <c r="U49" s="29" t="s">
        <v>108</v>
      </c>
      <c r="V49" s="29" t="s">
        <v>109</v>
      </c>
      <c r="W49" s="29" t="s">
        <v>110</v>
      </c>
      <c r="X49" s="84"/>
      <c r="Y49" s="29" t="s">
        <v>245</v>
      </c>
      <c r="Z49" s="29" t="s">
        <v>246</v>
      </c>
      <c r="AA49" s="266" t="s">
        <v>113</v>
      </c>
      <c r="AB49" s="266" t="s">
        <v>113</v>
      </c>
      <c r="AC49" s="267" t="s">
        <v>114</v>
      </c>
      <c r="AD49" s="265" t="s">
        <v>114</v>
      </c>
      <c r="AE49" s="265" t="s">
        <v>115</v>
      </c>
      <c r="AF49" s="265" t="s">
        <v>115</v>
      </c>
      <c r="AG49" s="265" t="s">
        <v>116</v>
      </c>
      <c r="AH49" s="265" t="s">
        <v>116</v>
      </c>
      <c r="AI49" s="265" t="s">
        <v>117</v>
      </c>
      <c r="AJ49" s="265" t="s">
        <v>117</v>
      </c>
      <c r="AK49" s="265" t="s">
        <v>118</v>
      </c>
      <c r="AL49" s="265" t="s">
        <v>118</v>
      </c>
      <c r="AM49" s="265" t="s">
        <v>119</v>
      </c>
      <c r="AN49" s="265" t="s">
        <v>119</v>
      </c>
      <c r="AO49" s="265" t="s">
        <v>120</v>
      </c>
      <c r="AP49" s="265" t="s">
        <v>120</v>
      </c>
      <c r="AQ49" s="265" t="s">
        <v>121</v>
      </c>
      <c r="AR49" s="265" t="s">
        <v>121</v>
      </c>
      <c r="AS49" s="265" t="s">
        <v>122</v>
      </c>
      <c r="AT49" s="265" t="s">
        <v>122</v>
      </c>
      <c r="AU49" s="265" t="s">
        <v>123</v>
      </c>
      <c r="AV49" s="265" t="s">
        <v>123</v>
      </c>
      <c r="AW49" s="265" t="s">
        <v>124</v>
      </c>
      <c r="AX49" s="265" t="s">
        <v>124</v>
      </c>
      <c r="AY49" s="265" t="s">
        <v>125</v>
      </c>
      <c r="AZ49" s="265" t="s">
        <v>125</v>
      </c>
      <c r="BA49" s="265" t="s">
        <v>126</v>
      </c>
      <c r="BB49" s="265" t="s">
        <v>126</v>
      </c>
      <c r="BC49" s="265" t="s">
        <v>127</v>
      </c>
    </row>
    <row r="50" spans="1:55" ht="25.5" customHeight="1">
      <c r="A50" s="14"/>
      <c r="B50" s="315"/>
      <c r="C50" s="325"/>
      <c r="D50" s="316"/>
      <c r="E50" s="97" t="s">
        <v>94</v>
      </c>
      <c r="F50" s="84"/>
      <c r="G50" s="33" t="s">
        <v>95</v>
      </c>
      <c r="H50" s="33" t="s">
        <v>96</v>
      </c>
      <c r="I50" s="33" t="s">
        <v>97</v>
      </c>
      <c r="J50" s="33" t="s">
        <v>98</v>
      </c>
      <c r="K50" s="33" t="s">
        <v>99</v>
      </c>
      <c r="L50" s="34" t="s">
        <v>100</v>
      </c>
      <c r="M50" s="33" t="s">
        <v>101</v>
      </c>
      <c r="N50" s="33" t="s">
        <v>102</v>
      </c>
      <c r="O50" s="84"/>
      <c r="P50" s="29" t="s">
        <v>103</v>
      </c>
      <c r="Q50" s="29" t="s">
        <v>104</v>
      </c>
      <c r="R50" s="29" t="s">
        <v>105</v>
      </c>
      <c r="S50" s="35" t="s">
        <v>106</v>
      </c>
      <c r="T50" s="29" t="s">
        <v>107</v>
      </c>
      <c r="U50" s="29" t="s">
        <v>108</v>
      </c>
      <c r="V50" s="29" t="s">
        <v>109</v>
      </c>
      <c r="W50" s="29" t="s">
        <v>110</v>
      </c>
      <c r="X50" s="84"/>
      <c r="Y50" s="29" t="s">
        <v>128</v>
      </c>
      <c r="Z50" s="29" t="s">
        <v>129</v>
      </c>
      <c r="AA50" s="29" t="s">
        <v>130</v>
      </c>
      <c r="AB50" s="29" t="s">
        <v>131</v>
      </c>
      <c r="AC50" s="29" t="s">
        <v>132</v>
      </c>
      <c r="AD50" s="29" t="s">
        <v>133</v>
      </c>
      <c r="AE50" s="29" t="s">
        <v>134</v>
      </c>
      <c r="AF50" s="29" t="s">
        <v>135</v>
      </c>
      <c r="AG50" s="29" t="s">
        <v>136</v>
      </c>
      <c r="AH50" s="29" t="s">
        <v>137</v>
      </c>
      <c r="AI50" s="29" t="s">
        <v>138</v>
      </c>
      <c r="AJ50" s="29" t="s">
        <v>139</v>
      </c>
      <c r="AK50" s="29" t="s">
        <v>140</v>
      </c>
      <c r="AL50" s="29" t="s">
        <v>141</v>
      </c>
      <c r="AM50" s="29" t="s">
        <v>142</v>
      </c>
      <c r="AN50" s="29" t="s">
        <v>143</v>
      </c>
      <c r="AO50" s="29" t="s">
        <v>144</v>
      </c>
      <c r="AP50" s="29" t="s">
        <v>145</v>
      </c>
      <c r="AQ50" s="29" t="s">
        <v>146</v>
      </c>
      <c r="AR50" s="29" t="s">
        <v>147</v>
      </c>
      <c r="AS50" s="29" t="s">
        <v>148</v>
      </c>
      <c r="AT50" s="29" t="s">
        <v>149</v>
      </c>
      <c r="AU50" s="29" t="s">
        <v>150</v>
      </c>
      <c r="AV50" s="29" t="s">
        <v>151</v>
      </c>
      <c r="AW50" s="29" t="s">
        <v>152</v>
      </c>
      <c r="AX50" s="29" t="s">
        <v>153</v>
      </c>
      <c r="AY50" s="29" t="s">
        <v>154</v>
      </c>
      <c r="AZ50" s="29" t="s">
        <v>155</v>
      </c>
      <c r="BA50" s="29" t="s">
        <v>156</v>
      </c>
      <c r="BB50" s="29" t="s">
        <v>157</v>
      </c>
      <c r="BC50" s="29" t="s">
        <v>158</v>
      </c>
    </row>
    <row r="51" spans="1:55" ht="12.75" customHeight="1">
      <c r="A51" s="14"/>
      <c r="B51" s="315"/>
      <c r="C51" s="325"/>
      <c r="D51" s="316"/>
      <c r="E51" s="97" t="s">
        <v>159</v>
      </c>
      <c r="F51" s="84"/>
      <c r="G51" s="31" t="s">
        <v>160</v>
      </c>
      <c r="H51" s="31" t="s">
        <v>161</v>
      </c>
      <c r="I51" s="31" t="s">
        <v>162</v>
      </c>
      <c r="J51" s="31" t="s">
        <v>163</v>
      </c>
      <c r="K51" s="31" t="s">
        <v>164</v>
      </c>
      <c r="L51" s="32" t="s">
        <v>165</v>
      </c>
      <c r="M51" s="31" t="s">
        <v>166</v>
      </c>
      <c r="N51" s="31" t="s">
        <v>167</v>
      </c>
      <c r="O51" s="84"/>
      <c r="P51" s="31" t="s">
        <v>168</v>
      </c>
      <c r="Q51" s="31" t="s">
        <v>169</v>
      </c>
      <c r="R51" s="31" t="s">
        <v>170</v>
      </c>
      <c r="S51" s="36" t="s">
        <v>171</v>
      </c>
      <c r="T51" s="31" t="s">
        <v>172</v>
      </c>
      <c r="U51" s="31" t="s">
        <v>173</v>
      </c>
      <c r="V51" s="31" t="s">
        <v>174</v>
      </c>
      <c r="W51" s="31" t="s">
        <v>175</v>
      </c>
      <c r="X51" s="84"/>
      <c r="Y51" s="31" t="s">
        <v>176</v>
      </c>
      <c r="Z51" s="31" t="s">
        <v>177</v>
      </c>
      <c r="AA51" s="31" t="s">
        <v>178</v>
      </c>
      <c r="AB51" s="31" t="s">
        <v>179</v>
      </c>
      <c r="AC51" s="31" t="s">
        <v>180</v>
      </c>
      <c r="AD51" s="31" t="s">
        <v>181</v>
      </c>
      <c r="AE51" s="31" t="s">
        <v>182</v>
      </c>
      <c r="AF51" s="31" t="s">
        <v>183</v>
      </c>
      <c r="AG51" s="31" t="s">
        <v>184</v>
      </c>
      <c r="AH51" s="31" t="s">
        <v>185</v>
      </c>
      <c r="AI51" s="31" t="s">
        <v>186</v>
      </c>
      <c r="AJ51" s="31" t="s">
        <v>187</v>
      </c>
      <c r="AK51" s="31" t="s">
        <v>188</v>
      </c>
      <c r="AL51" s="31" t="s">
        <v>189</v>
      </c>
      <c r="AM51" s="31" t="s">
        <v>190</v>
      </c>
      <c r="AN51" s="31" t="s">
        <v>191</v>
      </c>
      <c r="AO51" s="31" t="s">
        <v>192</v>
      </c>
      <c r="AP51" s="31" t="s">
        <v>193</v>
      </c>
      <c r="AQ51" s="31" t="s">
        <v>194</v>
      </c>
      <c r="AR51" s="31" t="s">
        <v>195</v>
      </c>
      <c r="AS51" s="31" t="s">
        <v>196</v>
      </c>
      <c r="AT51" s="31" t="s">
        <v>197</v>
      </c>
      <c r="AU51" s="31" t="s">
        <v>198</v>
      </c>
      <c r="AV51" s="31" t="s">
        <v>199</v>
      </c>
      <c r="AW51" s="31" t="s">
        <v>200</v>
      </c>
      <c r="AX51" s="31" t="s">
        <v>201</v>
      </c>
      <c r="AY51" s="31" t="s">
        <v>202</v>
      </c>
      <c r="AZ51" s="31" t="s">
        <v>203</v>
      </c>
      <c r="BA51" s="31" t="s">
        <v>204</v>
      </c>
      <c r="BB51" s="31" t="s">
        <v>205</v>
      </c>
      <c r="BC51" s="31" t="s">
        <v>206</v>
      </c>
    </row>
    <row r="52" spans="1:55" ht="30.75" customHeight="1">
      <c r="A52" s="14"/>
      <c r="B52" s="315"/>
      <c r="C52" s="326"/>
      <c r="D52" s="316"/>
      <c r="E52" s="139" t="s">
        <v>207</v>
      </c>
      <c r="F52" s="84"/>
      <c r="G52" s="29" t="s">
        <v>208</v>
      </c>
      <c r="H52" s="29" t="s">
        <v>208</v>
      </c>
      <c r="I52" s="29" t="s">
        <v>209</v>
      </c>
      <c r="J52" s="29" t="s">
        <v>209</v>
      </c>
      <c r="K52" s="29" t="s">
        <v>210</v>
      </c>
      <c r="L52" s="30" t="s">
        <v>210</v>
      </c>
      <c r="M52" s="29" t="s">
        <v>211</v>
      </c>
      <c r="N52" s="29" t="s">
        <v>211</v>
      </c>
      <c r="O52" s="84"/>
      <c r="P52" s="29" t="s">
        <v>212</v>
      </c>
      <c r="Q52" s="29" t="s">
        <v>213</v>
      </c>
      <c r="R52" s="29" t="s">
        <v>213</v>
      </c>
      <c r="S52" s="35" t="s">
        <v>214</v>
      </c>
      <c r="T52" s="29" t="s">
        <v>214</v>
      </c>
      <c r="U52" s="29" t="s">
        <v>215</v>
      </c>
      <c r="V52" s="29" t="s">
        <v>215</v>
      </c>
      <c r="W52" s="29" t="s">
        <v>216</v>
      </c>
      <c r="X52" s="84"/>
      <c r="Y52" s="29" t="s">
        <v>216</v>
      </c>
      <c r="Z52" s="29" t="s">
        <v>217</v>
      </c>
      <c r="AA52" s="29" t="s">
        <v>217</v>
      </c>
      <c r="AB52" s="29" t="s">
        <v>217</v>
      </c>
      <c r="AC52" s="29" t="s">
        <v>218</v>
      </c>
      <c r="AD52" s="29" t="s">
        <v>218</v>
      </c>
      <c r="AE52" s="29" t="s">
        <v>218</v>
      </c>
      <c r="AF52" s="29" t="s">
        <v>218</v>
      </c>
      <c r="AG52" s="29" t="s">
        <v>219</v>
      </c>
      <c r="AH52" s="29" t="s">
        <v>219</v>
      </c>
      <c r="AI52" s="29" t="s">
        <v>219</v>
      </c>
      <c r="AJ52" s="29" t="s">
        <v>219</v>
      </c>
      <c r="AK52" s="29" t="s">
        <v>220</v>
      </c>
      <c r="AL52" s="29" t="s">
        <v>220</v>
      </c>
      <c r="AM52" s="29" t="s">
        <v>220</v>
      </c>
      <c r="AN52" s="29" t="s">
        <v>220</v>
      </c>
      <c r="AO52" s="29" t="s">
        <v>221</v>
      </c>
      <c r="AP52" s="29" t="s">
        <v>221</v>
      </c>
      <c r="AQ52" s="29" t="s">
        <v>221</v>
      </c>
      <c r="AR52" s="29" t="s">
        <v>221</v>
      </c>
      <c r="AS52" s="29" t="s">
        <v>222</v>
      </c>
      <c r="AT52" s="29" t="s">
        <v>222</v>
      </c>
      <c r="AU52" s="29" t="s">
        <v>222</v>
      </c>
      <c r="AV52" s="29" t="s">
        <v>222</v>
      </c>
      <c r="AW52" s="29" t="s">
        <v>223</v>
      </c>
      <c r="AX52" s="29" t="s">
        <v>223</v>
      </c>
      <c r="AY52" s="29" t="s">
        <v>223</v>
      </c>
      <c r="AZ52" s="29" t="s">
        <v>223</v>
      </c>
      <c r="BA52" s="29" t="s">
        <v>224</v>
      </c>
      <c r="BB52" s="29" t="s">
        <v>224</v>
      </c>
      <c r="BC52" s="29" t="s">
        <v>224</v>
      </c>
    </row>
    <row r="53" spans="1:55" ht="12.75" customHeight="1">
      <c r="A53" s="14"/>
      <c r="B53" s="332" t="s">
        <v>225</v>
      </c>
      <c r="C53" s="145" t="s">
        <v>247</v>
      </c>
      <c r="D53" s="224" t="s">
        <v>248</v>
      </c>
      <c r="E53" s="327"/>
      <c r="F53" s="28"/>
      <c r="G53" s="138">
        <f>'2a Aggregate costs'!H15</f>
        <v>12.858367999999999</v>
      </c>
      <c r="H53" s="138">
        <f>'2a Aggregate costs'!I15</f>
        <v>12.855699999999999</v>
      </c>
      <c r="I53" s="138">
        <f>'2a Aggregate costs'!J15</f>
        <v>15.581108399999998</v>
      </c>
      <c r="J53" s="138">
        <f>'2a Aggregate costs'!K15</f>
        <v>15.57996</v>
      </c>
      <c r="K53" s="138">
        <f>'2a Aggregate costs'!L15</f>
        <v>18.640526740000002</v>
      </c>
      <c r="L53" s="138">
        <f>'2a Aggregate costs'!M15</f>
        <v>18.642219999999998</v>
      </c>
      <c r="M53" s="138">
        <f>'2a Aggregate costs'!N15</f>
        <v>22.102678517046183</v>
      </c>
      <c r="N53" s="138">
        <f>'2a Aggregate costs'!O15</f>
        <v>22.098960000000002</v>
      </c>
      <c r="O53" s="28"/>
      <c r="P53" s="138">
        <f>'2a Aggregate costs'!Q15</f>
        <v>22.098960000000002</v>
      </c>
      <c r="Q53" s="138">
        <f>'2a Aggregate costs'!R15</f>
        <v>23.644631305063015</v>
      </c>
      <c r="R53" s="138">
        <f>'2a Aggregate costs'!S15</f>
        <v>23.60952</v>
      </c>
      <c r="S53" s="138">
        <f>'2a Aggregate costs'!T15</f>
        <v>23.652418974429146</v>
      </c>
      <c r="T53" s="138">
        <f>'2a Aggregate costs'!U15</f>
        <v>23.573549999999997</v>
      </c>
      <c r="U53" s="138">
        <f>'2a Aggregate costs'!V15</f>
        <v>24.983646662697712</v>
      </c>
      <c r="V53" s="138">
        <f>'2a Aggregate costs'!W15</f>
        <v>24.993599999999997</v>
      </c>
      <c r="W53" s="138">
        <f>'2a Aggregate costs'!X15</f>
        <v>25.836025060581413</v>
      </c>
      <c r="X53" s="28"/>
      <c r="Y53" s="138">
        <f>'2a Aggregate costs'!Z15</f>
        <v>25.964079999999999</v>
      </c>
      <c r="Z53" s="138">
        <f>'2a Aggregate costs'!AA15</f>
        <v>27.675689999999996</v>
      </c>
      <c r="AA53" s="138" t="str">
        <f>'2a Aggregate costs'!AB15</f>
        <v>-</v>
      </c>
      <c r="AB53" s="138" t="str">
        <f>'2a Aggregate costs'!AC15</f>
        <v>-</v>
      </c>
      <c r="AC53" s="138" t="str">
        <f>'2a Aggregate costs'!AD15</f>
        <v>-</v>
      </c>
      <c r="AD53" s="138" t="str">
        <f>'2a Aggregate costs'!AE15</f>
        <v>-</v>
      </c>
      <c r="AE53" s="138" t="str">
        <f>'2a Aggregate costs'!AF15</f>
        <v>-</v>
      </c>
      <c r="AF53" s="138" t="str">
        <f>'2a Aggregate costs'!AG15</f>
        <v>-</v>
      </c>
      <c r="AG53" s="138" t="str">
        <f>'2a Aggregate costs'!AH15</f>
        <v>-</v>
      </c>
      <c r="AH53" s="138" t="str">
        <f>'2a Aggregate costs'!AI15</f>
        <v>-</v>
      </c>
      <c r="AI53" s="138" t="str">
        <f>'2a Aggregate costs'!AJ15</f>
        <v>-</v>
      </c>
      <c r="AJ53" s="138" t="str">
        <f>'2a Aggregate costs'!AK15</f>
        <v>-</v>
      </c>
      <c r="AK53" s="138" t="str">
        <f>'2a Aggregate costs'!AL15</f>
        <v>-</v>
      </c>
      <c r="AL53" s="138" t="str">
        <f>'2a Aggregate costs'!AM15</f>
        <v>-</v>
      </c>
      <c r="AM53" s="138" t="str">
        <f>'2a Aggregate costs'!AN15</f>
        <v>-</v>
      </c>
      <c r="AN53" s="138" t="str">
        <f>'2a Aggregate costs'!AO15</f>
        <v>-</v>
      </c>
      <c r="AO53" s="138" t="str">
        <f>'2a Aggregate costs'!AP15</f>
        <v>-</v>
      </c>
      <c r="AP53" s="138" t="str">
        <f>'2a Aggregate costs'!AQ15</f>
        <v>-</v>
      </c>
      <c r="AQ53" s="138" t="str">
        <f>'2a Aggregate costs'!AR15</f>
        <v>-</v>
      </c>
      <c r="AR53" s="138" t="str">
        <f>'2a Aggregate costs'!AS15</f>
        <v>-</v>
      </c>
      <c r="AS53" s="138" t="str">
        <f>'2a Aggregate costs'!AT15</f>
        <v>-</v>
      </c>
      <c r="AT53" s="138" t="str">
        <f>'2a Aggregate costs'!AU15</f>
        <v>-</v>
      </c>
      <c r="AU53" s="138" t="str">
        <f>'2a Aggregate costs'!AV15</f>
        <v>-</v>
      </c>
      <c r="AV53" s="138" t="str">
        <f>'2a Aggregate costs'!AW15</f>
        <v>-</v>
      </c>
      <c r="AW53" s="138" t="str">
        <f>'2a Aggregate costs'!AX15</f>
        <v>-</v>
      </c>
      <c r="AX53" s="138" t="str">
        <f>'2a Aggregate costs'!AY15</f>
        <v>-</v>
      </c>
      <c r="AY53" s="138" t="str">
        <f>'2a Aggregate costs'!AZ15</f>
        <v>-</v>
      </c>
      <c r="AZ53" s="138" t="str">
        <f>'2a Aggregate costs'!BA15</f>
        <v>-</v>
      </c>
      <c r="BA53" s="138" t="str">
        <f>'2a Aggregate costs'!BB15</f>
        <v>-</v>
      </c>
      <c r="BB53" s="138" t="str">
        <f>'2a Aggregate costs'!BC15</f>
        <v>-</v>
      </c>
      <c r="BC53" s="138" t="str">
        <f>'2a Aggregate costs'!BD15</f>
        <v>-</v>
      </c>
    </row>
    <row r="54" spans="1:55">
      <c r="A54" s="14"/>
      <c r="B54" s="332"/>
      <c r="C54" s="145" t="s">
        <v>249</v>
      </c>
      <c r="D54" s="224" t="s">
        <v>248</v>
      </c>
      <c r="E54" s="328"/>
      <c r="F54" s="28"/>
      <c r="G54" s="138">
        <f>'2a Aggregate costs'!H16</f>
        <v>3.1029774792790059</v>
      </c>
      <c r="H54" s="138">
        <f>'2a Aggregate costs'!I16</f>
        <v>3.1029774792790059</v>
      </c>
      <c r="I54" s="138">
        <f>'2a Aggregate costs'!J16</f>
        <v>5.1727215521988335</v>
      </c>
      <c r="J54" s="138">
        <f>'2a Aggregate costs'!K16</f>
        <v>5.1727215521988335</v>
      </c>
      <c r="K54" s="138">
        <f>'2a Aggregate costs'!L16</f>
        <v>4.5823442285238185</v>
      </c>
      <c r="L54" s="138">
        <f>'2a Aggregate costs'!M16</f>
        <v>4.6868844010376698</v>
      </c>
      <c r="M54" s="138">
        <f>'2a Aggregate costs'!N16</f>
        <v>5.3125820560931691</v>
      </c>
      <c r="N54" s="138">
        <f>'2a Aggregate costs'!O16</f>
        <v>5.3125820560931691</v>
      </c>
      <c r="O54" s="28"/>
      <c r="P54" s="138">
        <f>'2a Aggregate costs'!Q16</f>
        <v>5.3125820560931691</v>
      </c>
      <c r="Q54" s="138">
        <f>'2a Aggregate costs'!R16</f>
        <v>5.8835962363334122</v>
      </c>
      <c r="R54" s="138">
        <f>'2a Aggregate costs'!S16</f>
        <v>6.1125706929592383</v>
      </c>
      <c r="S54" s="138">
        <f>'2a Aggregate costs'!T16</f>
        <v>6.209419523851972</v>
      </c>
      <c r="T54" s="138">
        <f>'2a Aggregate costs'!U16</f>
        <v>6.209419523851972</v>
      </c>
      <c r="U54" s="138">
        <f>'2a Aggregate costs'!V16</f>
        <v>6.8501864450773278</v>
      </c>
      <c r="V54" s="138">
        <f>'2a Aggregate costs'!W16</f>
        <v>6.8480043107034856</v>
      </c>
      <c r="W54" s="138">
        <f>'2a Aggregate costs'!X16</f>
        <v>6.0338953603312691</v>
      </c>
      <c r="X54" s="28"/>
      <c r="Y54" s="138">
        <f>'2a Aggregate costs'!Z16</f>
        <v>5.6258217510753665</v>
      </c>
      <c r="Z54" s="138">
        <f>'2a Aggregate costs'!AA16</f>
        <v>6.4495151998345062</v>
      </c>
      <c r="AA54" s="138" t="str">
        <f>'2a Aggregate costs'!AB16</f>
        <v>-</v>
      </c>
      <c r="AB54" s="138" t="str">
        <f>'2a Aggregate costs'!AC16</f>
        <v>-</v>
      </c>
      <c r="AC54" s="138" t="str">
        <f>'2a Aggregate costs'!AD16</f>
        <v>-</v>
      </c>
      <c r="AD54" s="138" t="str">
        <f>'2a Aggregate costs'!AE16</f>
        <v>-</v>
      </c>
      <c r="AE54" s="138" t="str">
        <f>'2a Aggregate costs'!AF16</f>
        <v>-</v>
      </c>
      <c r="AF54" s="138" t="str">
        <f>'2a Aggregate costs'!AG16</f>
        <v>-</v>
      </c>
      <c r="AG54" s="138" t="str">
        <f>'2a Aggregate costs'!AH16</f>
        <v>-</v>
      </c>
      <c r="AH54" s="138" t="str">
        <f>'2a Aggregate costs'!AI16</f>
        <v>-</v>
      </c>
      <c r="AI54" s="138" t="str">
        <f>'2a Aggregate costs'!AJ16</f>
        <v>-</v>
      </c>
      <c r="AJ54" s="138" t="str">
        <f>'2a Aggregate costs'!AK16</f>
        <v>-</v>
      </c>
      <c r="AK54" s="138" t="str">
        <f>'2a Aggregate costs'!AL16</f>
        <v>-</v>
      </c>
      <c r="AL54" s="138" t="str">
        <f>'2a Aggregate costs'!AM16</f>
        <v>-</v>
      </c>
      <c r="AM54" s="138" t="str">
        <f>'2a Aggregate costs'!AN16</f>
        <v>-</v>
      </c>
      <c r="AN54" s="138" t="str">
        <f>'2a Aggregate costs'!AO16</f>
        <v>-</v>
      </c>
      <c r="AO54" s="138" t="str">
        <f>'2a Aggregate costs'!AP16</f>
        <v>-</v>
      </c>
      <c r="AP54" s="138" t="str">
        <f>'2a Aggregate costs'!AQ16</f>
        <v>-</v>
      </c>
      <c r="AQ54" s="138" t="str">
        <f>'2a Aggregate costs'!AR16</f>
        <v>-</v>
      </c>
      <c r="AR54" s="138" t="str">
        <f>'2a Aggregate costs'!AS16</f>
        <v>-</v>
      </c>
      <c r="AS54" s="138" t="str">
        <f>'2a Aggregate costs'!AT16</f>
        <v>-</v>
      </c>
      <c r="AT54" s="138" t="str">
        <f>'2a Aggregate costs'!AU16</f>
        <v>-</v>
      </c>
      <c r="AU54" s="138" t="str">
        <f>'2a Aggregate costs'!AV16</f>
        <v>-</v>
      </c>
      <c r="AV54" s="138" t="str">
        <f>'2a Aggregate costs'!AW16</f>
        <v>-</v>
      </c>
      <c r="AW54" s="138" t="str">
        <f>'2a Aggregate costs'!AX16</f>
        <v>-</v>
      </c>
      <c r="AX54" s="138" t="str">
        <f>'2a Aggregate costs'!AY16</f>
        <v>-</v>
      </c>
      <c r="AY54" s="138" t="str">
        <f>'2a Aggregate costs'!AZ16</f>
        <v>-</v>
      </c>
      <c r="AZ54" s="138" t="str">
        <f>'2a Aggregate costs'!BA16</f>
        <v>-</v>
      </c>
      <c r="BA54" s="138" t="str">
        <f>'2a Aggregate costs'!BB16</f>
        <v>-</v>
      </c>
      <c r="BB54" s="138" t="str">
        <f>'2a Aggregate costs'!BC16</f>
        <v>-</v>
      </c>
      <c r="BC54" s="138" t="str">
        <f>'2a Aggregate costs'!BD16</f>
        <v>-</v>
      </c>
    </row>
    <row r="55" spans="1:55" ht="15" customHeight="1">
      <c r="A55" s="14"/>
      <c r="B55" s="332"/>
      <c r="C55" s="145" t="s">
        <v>250</v>
      </c>
      <c r="D55" s="224" t="s">
        <v>248</v>
      </c>
      <c r="E55" s="328"/>
      <c r="F55" s="28"/>
      <c r="G55" s="138">
        <f>'2a Aggregate costs'!H17</f>
        <v>3.800644849537282</v>
      </c>
      <c r="H55" s="138">
        <f>'2a Aggregate costs'!I17</f>
        <v>3.800644849537282</v>
      </c>
      <c r="I55" s="138">
        <f>'2a Aggregate costs'!J17</f>
        <v>3.840542773328024</v>
      </c>
      <c r="J55" s="138">
        <f>'2a Aggregate costs'!K17</f>
        <v>3.8063877486640387</v>
      </c>
      <c r="K55" s="138">
        <f>'2a Aggregate costs'!L17</f>
        <v>3.0414069526975425</v>
      </c>
      <c r="L55" s="138">
        <f>'2a Aggregate costs'!M17</f>
        <v>3.0414069526975425</v>
      </c>
      <c r="M55" s="138">
        <f>'2a Aggregate costs'!N17</f>
        <v>3.3175524355353234</v>
      </c>
      <c r="N55" s="138">
        <f>'2a Aggregate costs'!O17</f>
        <v>3.3378759371842848</v>
      </c>
      <c r="O55" s="28"/>
      <c r="P55" s="138">
        <f>'2a Aggregate costs'!Q17</f>
        <v>3.3378759371842848</v>
      </c>
      <c r="Q55" s="138">
        <f>'2a Aggregate costs'!R17</f>
        <v>3.458686192546887</v>
      </c>
      <c r="R55" s="138">
        <f>'2a Aggregate costs'!S17</f>
        <v>3.7058915530784011</v>
      </c>
      <c r="S55" s="138">
        <f>'2a Aggregate costs'!T17</f>
        <v>4.5347994584924356</v>
      </c>
      <c r="T55" s="138">
        <f>'2a Aggregate costs'!U17</f>
        <v>4.5210234547962456</v>
      </c>
      <c r="U55" s="138">
        <f>'2a Aggregate costs'!V17</f>
        <v>4.4511581333846166</v>
      </c>
      <c r="V55" s="138">
        <f>'2a Aggregate costs'!W17</f>
        <v>4.3254615450700591</v>
      </c>
      <c r="W55" s="138">
        <f>'2a Aggregate costs'!X17</f>
        <v>5.3948055674536768</v>
      </c>
      <c r="X55" s="28"/>
      <c r="Y55" s="138">
        <f>'2a Aggregate costs'!Z17</f>
        <v>5.2411778994660096</v>
      </c>
      <c r="Z55" s="138">
        <f>'2a Aggregate costs'!AA17</f>
        <v>7.1239252389941949</v>
      </c>
      <c r="AA55" s="138" t="str">
        <f>'2a Aggregate costs'!AB17</f>
        <v>-</v>
      </c>
      <c r="AB55" s="138" t="str">
        <f>'2a Aggregate costs'!AC17</f>
        <v>-</v>
      </c>
      <c r="AC55" s="138" t="str">
        <f>'2a Aggregate costs'!AD17</f>
        <v>-</v>
      </c>
      <c r="AD55" s="138" t="str">
        <f>'2a Aggregate costs'!AE17</f>
        <v>-</v>
      </c>
      <c r="AE55" s="138" t="str">
        <f>'2a Aggregate costs'!AF17</f>
        <v>-</v>
      </c>
      <c r="AF55" s="138" t="str">
        <f>'2a Aggregate costs'!AG17</f>
        <v>-</v>
      </c>
      <c r="AG55" s="138" t="str">
        <f>'2a Aggregate costs'!AH17</f>
        <v>-</v>
      </c>
      <c r="AH55" s="138" t="str">
        <f>'2a Aggregate costs'!AI17</f>
        <v>-</v>
      </c>
      <c r="AI55" s="138" t="str">
        <f>'2a Aggregate costs'!AJ17</f>
        <v>-</v>
      </c>
      <c r="AJ55" s="138" t="str">
        <f>'2a Aggregate costs'!AK17</f>
        <v>-</v>
      </c>
      <c r="AK55" s="138" t="str">
        <f>'2a Aggregate costs'!AL17</f>
        <v>-</v>
      </c>
      <c r="AL55" s="138" t="str">
        <f>'2a Aggregate costs'!AM17</f>
        <v>-</v>
      </c>
      <c r="AM55" s="138" t="str">
        <f>'2a Aggregate costs'!AN17</f>
        <v>-</v>
      </c>
      <c r="AN55" s="138" t="str">
        <f>'2a Aggregate costs'!AO17</f>
        <v>-</v>
      </c>
      <c r="AO55" s="138" t="str">
        <f>'2a Aggregate costs'!AP17</f>
        <v>-</v>
      </c>
      <c r="AP55" s="138" t="str">
        <f>'2a Aggregate costs'!AQ17</f>
        <v>-</v>
      </c>
      <c r="AQ55" s="138" t="str">
        <f>'2a Aggregate costs'!AR17</f>
        <v>-</v>
      </c>
      <c r="AR55" s="138" t="str">
        <f>'2a Aggregate costs'!AS17</f>
        <v>-</v>
      </c>
      <c r="AS55" s="138" t="str">
        <f>'2a Aggregate costs'!AT17</f>
        <v>-</v>
      </c>
      <c r="AT55" s="138" t="str">
        <f>'2a Aggregate costs'!AU17</f>
        <v>-</v>
      </c>
      <c r="AU55" s="138" t="str">
        <f>'2a Aggregate costs'!AV17</f>
        <v>-</v>
      </c>
      <c r="AV55" s="138" t="str">
        <f>'2a Aggregate costs'!AW17</f>
        <v>-</v>
      </c>
      <c r="AW55" s="138" t="str">
        <f>'2a Aggregate costs'!AX17</f>
        <v>-</v>
      </c>
      <c r="AX55" s="138" t="str">
        <f>'2a Aggregate costs'!AY17</f>
        <v>-</v>
      </c>
      <c r="AY55" s="138" t="str">
        <f>'2a Aggregate costs'!AZ17</f>
        <v>-</v>
      </c>
      <c r="AZ55" s="138" t="str">
        <f>'2a Aggregate costs'!BA17</f>
        <v>-</v>
      </c>
      <c r="BA55" s="138" t="str">
        <f>'2a Aggregate costs'!BB17</f>
        <v>-</v>
      </c>
      <c r="BB55" s="138" t="str">
        <f>'2a Aggregate costs'!BC17</f>
        <v>-</v>
      </c>
      <c r="BC55" s="138" t="str">
        <f>'2a Aggregate costs'!BD17</f>
        <v>-</v>
      </c>
    </row>
    <row r="56" spans="1:55">
      <c r="A56" s="14"/>
      <c r="B56" s="332"/>
      <c r="C56" s="145" t="s">
        <v>251</v>
      </c>
      <c r="D56" s="224" t="s">
        <v>252</v>
      </c>
      <c r="E56" s="328"/>
      <c r="F56" s="28"/>
      <c r="G56" s="138">
        <f>'2a Aggregate costs'!H18</f>
        <v>6.5567588596821027</v>
      </c>
      <c r="H56" s="138">
        <f>'2a Aggregate costs'!I18</f>
        <v>6.5567588596821027</v>
      </c>
      <c r="I56" s="138">
        <f>'2a Aggregate costs'!J18</f>
        <v>6.6197359495950758</v>
      </c>
      <c r="J56" s="138">
        <f>'2a Aggregate costs'!K18</f>
        <v>6.6197359495950758</v>
      </c>
      <c r="K56" s="138">
        <f>'2a Aggregate costs'!L18</f>
        <v>6.6995028867368616</v>
      </c>
      <c r="L56" s="138">
        <f>'2a Aggregate costs'!M18</f>
        <v>6.6995028867368616</v>
      </c>
      <c r="M56" s="138">
        <f>'2a Aggregate costs'!N18</f>
        <v>7.1131218301273513</v>
      </c>
      <c r="N56" s="138">
        <f>'2a Aggregate costs'!O18</f>
        <v>7.1131218301273513</v>
      </c>
      <c r="O56" s="28"/>
      <c r="P56" s="138">
        <f>'2a Aggregate costs'!Q18</f>
        <v>7.1131218301273513</v>
      </c>
      <c r="Q56" s="138">
        <f>'2a Aggregate costs'!R18</f>
        <v>7.2804579515147188</v>
      </c>
      <c r="R56" s="138">
        <f>'2a Aggregate costs'!S18</f>
        <v>7.1935840895118579</v>
      </c>
      <c r="S56" s="138">
        <f>'2a Aggregate costs'!T18</f>
        <v>7.3593999937099728</v>
      </c>
      <c r="T56" s="138">
        <f>'2a Aggregate costs'!U18</f>
        <v>7.0492243060839304</v>
      </c>
      <c r="U56" s="138">
        <f>'2a Aggregate costs'!V18</f>
        <v>7.1089669218364691</v>
      </c>
      <c r="V56" s="138">
        <f>'2a Aggregate costs'!W18</f>
        <v>6.9829560851947949</v>
      </c>
      <c r="W56" s="138">
        <f>'2a Aggregate costs'!X18</f>
        <v>9.6262235975887975</v>
      </c>
      <c r="X56" s="28"/>
      <c r="Y56" s="138">
        <f>'2a Aggregate costs'!Z18</f>
        <v>9.9504863797742438</v>
      </c>
      <c r="Z56" s="138">
        <f>'2a Aggregate costs'!AA18</f>
        <v>10.298637820906499</v>
      </c>
      <c r="AA56" s="138" t="str">
        <f>'2a Aggregate costs'!AB18</f>
        <v/>
      </c>
      <c r="AB56" s="138" t="str">
        <f>'2a Aggregate costs'!AC18</f>
        <v/>
      </c>
      <c r="AC56" s="138" t="str">
        <f>'2a Aggregate costs'!AD18</f>
        <v/>
      </c>
      <c r="AD56" s="138" t="str">
        <f>'2a Aggregate costs'!AE18</f>
        <v/>
      </c>
      <c r="AE56" s="138" t="str">
        <f>'2a Aggregate costs'!AF18</f>
        <v/>
      </c>
      <c r="AF56" s="138" t="str">
        <f>'2a Aggregate costs'!AG18</f>
        <v/>
      </c>
      <c r="AG56" s="138" t="str">
        <f>'2a Aggregate costs'!AH18</f>
        <v/>
      </c>
      <c r="AH56" s="138" t="str">
        <f>'2a Aggregate costs'!AI18</f>
        <v/>
      </c>
      <c r="AI56" s="138" t="str">
        <f>'2a Aggregate costs'!AJ18</f>
        <v/>
      </c>
      <c r="AJ56" s="138" t="str">
        <f>'2a Aggregate costs'!AK18</f>
        <v/>
      </c>
      <c r="AK56" s="138" t="str">
        <f>'2a Aggregate costs'!AL18</f>
        <v/>
      </c>
      <c r="AL56" s="138" t="str">
        <f>'2a Aggregate costs'!AM18</f>
        <v/>
      </c>
      <c r="AM56" s="138" t="str">
        <f>'2a Aggregate costs'!AN18</f>
        <v/>
      </c>
      <c r="AN56" s="138" t="str">
        <f>'2a Aggregate costs'!AO18</f>
        <v/>
      </c>
      <c r="AO56" s="138" t="str">
        <f>'2a Aggregate costs'!AP18</f>
        <v/>
      </c>
      <c r="AP56" s="138" t="str">
        <f>'2a Aggregate costs'!AQ18</f>
        <v/>
      </c>
      <c r="AQ56" s="138" t="str">
        <f>'2a Aggregate costs'!AR18</f>
        <v/>
      </c>
      <c r="AR56" s="138" t="str">
        <f>'2a Aggregate costs'!AS18</f>
        <v/>
      </c>
      <c r="AS56" s="138" t="str">
        <f>'2a Aggregate costs'!AT18</f>
        <v/>
      </c>
      <c r="AT56" s="138" t="str">
        <f>'2a Aggregate costs'!AU18</f>
        <v/>
      </c>
      <c r="AU56" s="138" t="str">
        <f>'2a Aggregate costs'!AV18</f>
        <v/>
      </c>
      <c r="AV56" s="138" t="str">
        <f>'2a Aggregate costs'!AW18</f>
        <v/>
      </c>
      <c r="AW56" s="138" t="str">
        <f>'2a Aggregate costs'!AX18</f>
        <v/>
      </c>
      <c r="AX56" s="138" t="str">
        <f>'2a Aggregate costs'!AY18</f>
        <v/>
      </c>
      <c r="AY56" s="138" t="str">
        <f>'2a Aggregate costs'!AZ18</f>
        <v/>
      </c>
      <c r="AZ56" s="138" t="str">
        <f>'2a Aggregate costs'!BA18</f>
        <v/>
      </c>
      <c r="BA56" s="138" t="str">
        <f>'2a Aggregate costs'!BB18</f>
        <v/>
      </c>
      <c r="BB56" s="138" t="str">
        <f>'2a Aggregate costs'!BC18</f>
        <v/>
      </c>
      <c r="BC56" s="138" t="str">
        <f>'2a Aggregate costs'!BD18</f>
        <v/>
      </c>
    </row>
    <row r="57" spans="1:55">
      <c r="A57" s="14"/>
      <c r="B57" s="332"/>
      <c r="C57" s="145" t="s">
        <v>253</v>
      </c>
      <c r="D57" s="224" t="s">
        <v>248</v>
      </c>
      <c r="E57" s="328"/>
      <c r="F57" s="28"/>
      <c r="G57" s="138">
        <f>IF('2a Aggregate costs'!H38="-","-",AVERAGE('2a Aggregate costs'!H38:H51))</f>
        <v>0.23787266062646714</v>
      </c>
      <c r="H57" s="138">
        <f>IF('2a Aggregate costs'!I38="-","-",AVERAGE('2a Aggregate costs'!I38:I51))</f>
        <v>0.23405804107669168</v>
      </c>
      <c r="I57" s="138">
        <f>IF('2a Aggregate costs'!J38="-","-",AVERAGE('2a Aggregate costs'!J38:J51))</f>
        <v>0.23967543406253228</v>
      </c>
      <c r="J57" s="138">
        <f>IF('2a Aggregate costs'!K38="-","-",AVERAGE('2a Aggregate costs'!K38:K51))</f>
        <v>0.25005905270741374</v>
      </c>
      <c r="K57" s="138">
        <f>IF('2a Aggregate costs'!L38="-","-",AVERAGE('2a Aggregate costs'!L38:L51))</f>
        <v>0.25456011565614728</v>
      </c>
      <c r="L57" s="138">
        <f>IF('2a Aggregate costs'!M38="-","-",AVERAGE('2a Aggregate costs'!M38:M51))</f>
        <v>0.24991850328092774</v>
      </c>
      <c r="M57" s="138">
        <f>IF('2a Aggregate costs'!N38="-","-",AVERAGE('2a Aggregate costs'!N38:N51))</f>
        <v>0.25930699580357647</v>
      </c>
      <c r="N57" s="138">
        <f>IF('2a Aggregate costs'!O38="-","-",AVERAGE('2a Aggregate costs'!O38:O51))</f>
        <v>0.26500879895363916</v>
      </c>
      <c r="O57" s="28"/>
      <c r="P57" s="138">
        <f>IF('2a Aggregate costs'!Q38="-","-",AVERAGE('2a Aggregate costs'!Q38:Q51))</f>
        <v>0.26500879895363916</v>
      </c>
      <c r="Q57" s="138">
        <f>IF('2a Aggregate costs'!R38="-","-",AVERAGE('2a Aggregate costs'!R38:R51))</f>
        <v>0.27408717862375309</v>
      </c>
      <c r="R57" s="138">
        <f>IF('2a Aggregate costs'!S38="-","-",AVERAGE('2a Aggregate costs'!S38:S51))</f>
        <v>0.2839334741516375</v>
      </c>
      <c r="S57" s="138">
        <f>IF('2a Aggregate costs'!T38="-","-",AVERAGE('2a Aggregate costs'!T38:T51))</f>
        <v>0.29248246799623245</v>
      </c>
      <c r="T57" s="138">
        <f>IF('2a Aggregate costs'!U38="-","-",AVERAGE('2a Aggregate costs'!U38:U51))</f>
        <v>0.3295656989188761</v>
      </c>
      <c r="U57" s="138">
        <f>IF('2a Aggregate costs'!V38="-","-",AVERAGE('2a Aggregate costs'!V38:V51))</f>
        <v>0.46926337075289293</v>
      </c>
      <c r="V57" s="138">
        <f>IF('2a Aggregate costs'!W38="-","-",AVERAGE('2a Aggregate costs'!W38:W51))</f>
        <v>0.43719761103565702</v>
      </c>
      <c r="W57" s="138">
        <f>IF('2a Aggregate costs'!X38="-","-",AVERAGE('2a Aggregate costs'!X38:X51))</f>
        <v>0.45886420375052539</v>
      </c>
      <c r="X57" s="28"/>
      <c r="Y57" s="138">
        <f>IF('2a Aggregate costs'!Z38="-","-",AVERAGE('2a Aggregate costs'!Z38:Z51))</f>
        <v>0.44115734442042159</v>
      </c>
      <c r="Z57" s="138">
        <f>IF('2a Aggregate costs'!AA38="-","-",AVERAGE('2a Aggregate costs'!AA38:AA51))</f>
        <v>0.49891702873242183</v>
      </c>
      <c r="AA57" s="138" t="str">
        <f>IF('2a Aggregate costs'!AB38="-","-",AVERAGE('2a Aggregate costs'!AB38:AB51))</f>
        <v>-</v>
      </c>
      <c r="AB57" s="138" t="str">
        <f>IF('2a Aggregate costs'!AC38="-","-",AVERAGE('2a Aggregate costs'!AC38:AC51))</f>
        <v>-</v>
      </c>
      <c r="AC57" s="138" t="str">
        <f>IF('2a Aggregate costs'!AD38="-","-",AVERAGE('2a Aggregate costs'!AD38:AD51))</f>
        <v>-</v>
      </c>
      <c r="AD57" s="138" t="str">
        <f>IF('2a Aggregate costs'!AE38="-","-",AVERAGE('2a Aggregate costs'!AE38:AE51))</f>
        <v>-</v>
      </c>
      <c r="AE57" s="138" t="str">
        <f>IF('2a Aggregate costs'!AF38="-","-",AVERAGE('2a Aggregate costs'!AF38:AF51))</f>
        <v>-</v>
      </c>
      <c r="AF57" s="138" t="str">
        <f>IF('2a Aggregate costs'!AG38="-","-",AVERAGE('2a Aggregate costs'!AG38:AG51))</f>
        <v>-</v>
      </c>
      <c r="AG57" s="138" t="str">
        <f>IF('2a Aggregate costs'!AH38="-","-",AVERAGE('2a Aggregate costs'!AH38:AH51))</f>
        <v>-</v>
      </c>
      <c r="AH57" s="138" t="str">
        <f>IF('2a Aggregate costs'!AI38="-","-",AVERAGE('2a Aggregate costs'!AI38:AI51))</f>
        <v>-</v>
      </c>
      <c r="AI57" s="138" t="str">
        <f>IF('2a Aggregate costs'!AJ38="-","-",AVERAGE('2a Aggregate costs'!AJ38:AJ51))</f>
        <v>-</v>
      </c>
      <c r="AJ57" s="138" t="str">
        <f>IF('2a Aggregate costs'!AK38="-","-",AVERAGE('2a Aggregate costs'!AK38:AK51))</f>
        <v>-</v>
      </c>
      <c r="AK57" s="138" t="str">
        <f>IF('2a Aggregate costs'!AL38="-","-",AVERAGE('2a Aggregate costs'!AL38:AL51))</f>
        <v>-</v>
      </c>
      <c r="AL57" s="138" t="str">
        <f>IF('2a Aggregate costs'!AM38="-","-",AVERAGE('2a Aggregate costs'!AM38:AM51))</f>
        <v>-</v>
      </c>
      <c r="AM57" s="138" t="str">
        <f>IF('2a Aggregate costs'!AN38="-","-",AVERAGE('2a Aggregate costs'!AN38:AN51))</f>
        <v>-</v>
      </c>
      <c r="AN57" s="138" t="str">
        <f>IF('2a Aggregate costs'!AO38="-","-",AVERAGE('2a Aggregate costs'!AO38:AO51))</f>
        <v>-</v>
      </c>
      <c r="AO57" s="138" t="str">
        <f>IF('2a Aggregate costs'!AP38="-","-",AVERAGE('2a Aggregate costs'!AP38:AP51))</f>
        <v>-</v>
      </c>
      <c r="AP57" s="138" t="str">
        <f>IF('2a Aggregate costs'!AQ38="-","-",AVERAGE('2a Aggregate costs'!AQ38:AQ51))</f>
        <v>-</v>
      </c>
      <c r="AQ57" s="138" t="str">
        <f>IF('2a Aggregate costs'!AR38="-","-",AVERAGE('2a Aggregate costs'!AR38:AR51))</f>
        <v>-</v>
      </c>
      <c r="AR57" s="138" t="str">
        <f>IF('2a Aggregate costs'!AS38="-","-",AVERAGE('2a Aggregate costs'!AS38:AS51))</f>
        <v>-</v>
      </c>
      <c r="AS57" s="138" t="str">
        <f>IF('2a Aggregate costs'!AT38="-","-",AVERAGE('2a Aggregate costs'!AT38:AT51))</f>
        <v>-</v>
      </c>
      <c r="AT57" s="138" t="str">
        <f>IF('2a Aggregate costs'!AU38="-","-",AVERAGE('2a Aggregate costs'!AU38:AU51))</f>
        <v>-</v>
      </c>
      <c r="AU57" s="138" t="str">
        <f>IF('2a Aggregate costs'!AV38="-","-",AVERAGE('2a Aggregate costs'!AV38:AV51))</f>
        <v>-</v>
      </c>
      <c r="AV57" s="138" t="str">
        <f>IF('2a Aggregate costs'!AW38="-","-",AVERAGE('2a Aggregate costs'!AW38:AW51))</f>
        <v>-</v>
      </c>
      <c r="AW57" s="138" t="str">
        <f>IF('2a Aggregate costs'!AX38="-","-",AVERAGE('2a Aggregate costs'!AX38:AX51))</f>
        <v>-</v>
      </c>
      <c r="AX57" s="138" t="str">
        <f>IF('2a Aggregate costs'!AY38="-","-",AVERAGE('2a Aggregate costs'!AY38:AY51))</f>
        <v>-</v>
      </c>
      <c r="AY57" s="138" t="str">
        <f>IF('2a Aggregate costs'!AZ38="-","-",AVERAGE('2a Aggregate costs'!AZ38:AZ51))</f>
        <v>-</v>
      </c>
      <c r="AZ57" s="138" t="str">
        <f>IF('2a Aggregate costs'!BA38="-","-",AVERAGE('2a Aggregate costs'!BA38:BA51))</f>
        <v>-</v>
      </c>
      <c r="BA57" s="138" t="str">
        <f>IF('2a Aggregate costs'!BB38="-","-",AVERAGE('2a Aggregate costs'!BB38:BB51))</f>
        <v>-</v>
      </c>
      <c r="BB57" s="138" t="str">
        <f>IF('2a Aggregate costs'!BC38="-","-",AVERAGE('2a Aggregate costs'!BC38:BC51))</f>
        <v>-</v>
      </c>
      <c r="BC57" s="138" t="str">
        <f>IF('2a Aggregate costs'!BD38="-","-",AVERAGE('2a Aggregate costs'!BD38:BD51))</f>
        <v>-</v>
      </c>
    </row>
    <row r="58" spans="1:55">
      <c r="A58" s="14"/>
      <c r="B58" s="310" t="s">
        <v>241</v>
      </c>
      <c r="C58" s="145" t="s">
        <v>247</v>
      </c>
      <c r="D58" s="224" t="s">
        <v>248</v>
      </c>
      <c r="E58" s="328"/>
      <c r="F58" s="28"/>
      <c r="G58" s="138">
        <f>'2a Aggregate costs'!H20</f>
        <v>12.858367999999999</v>
      </c>
      <c r="H58" s="138">
        <f>'2a Aggregate costs'!I20</f>
        <v>12.855699999999999</v>
      </c>
      <c r="I58" s="138">
        <f>'2a Aggregate costs'!J20</f>
        <v>15.581108399999998</v>
      </c>
      <c r="J58" s="138">
        <f>'2a Aggregate costs'!K20</f>
        <v>15.57996</v>
      </c>
      <c r="K58" s="138">
        <f>'2a Aggregate costs'!L20</f>
        <v>18.640526740000002</v>
      </c>
      <c r="L58" s="138">
        <f>'2a Aggregate costs'!M20</f>
        <v>18.642219999999998</v>
      </c>
      <c r="M58" s="138">
        <f>'2a Aggregate costs'!N20</f>
        <v>22.102678517046183</v>
      </c>
      <c r="N58" s="138">
        <f>'2a Aggregate costs'!O20</f>
        <v>22.098960000000002</v>
      </c>
      <c r="O58" s="28"/>
      <c r="P58" s="138">
        <f>'2a Aggregate costs'!Q20</f>
        <v>22.098960000000002</v>
      </c>
      <c r="Q58" s="138">
        <f>'2a Aggregate costs'!R20</f>
        <v>23.644631305063015</v>
      </c>
      <c r="R58" s="138">
        <f>'2a Aggregate costs'!S20</f>
        <v>23.60952</v>
      </c>
      <c r="S58" s="138">
        <f>'2a Aggregate costs'!T20</f>
        <v>23.652418974429146</v>
      </c>
      <c r="T58" s="138">
        <f>'2a Aggregate costs'!U20</f>
        <v>23.573549999999997</v>
      </c>
      <c r="U58" s="138">
        <f>'2a Aggregate costs'!V20</f>
        <v>24.983646662697712</v>
      </c>
      <c r="V58" s="138">
        <f>'2a Aggregate costs'!W20</f>
        <v>24.993599999999997</v>
      </c>
      <c r="W58" s="138">
        <f>'2a Aggregate costs'!X20</f>
        <v>25.836025060581413</v>
      </c>
      <c r="X58" s="28"/>
      <c r="Y58" s="138">
        <f>'2a Aggregate costs'!Z20</f>
        <v>25.964079999999999</v>
      </c>
      <c r="Z58" s="138">
        <f>'2a Aggregate costs'!AA20</f>
        <v>27.675689999999996</v>
      </c>
      <c r="AA58" s="138" t="str">
        <f>'2a Aggregate costs'!AB20</f>
        <v>-</v>
      </c>
      <c r="AB58" s="138" t="str">
        <f>'2a Aggregate costs'!AC20</f>
        <v>-</v>
      </c>
      <c r="AC58" s="138" t="str">
        <f>'2a Aggregate costs'!AD20</f>
        <v>-</v>
      </c>
      <c r="AD58" s="138" t="str">
        <f>'2a Aggregate costs'!AE20</f>
        <v>-</v>
      </c>
      <c r="AE58" s="138" t="str">
        <f>'2a Aggregate costs'!AF20</f>
        <v>-</v>
      </c>
      <c r="AF58" s="138" t="str">
        <f>'2a Aggregate costs'!AG20</f>
        <v>-</v>
      </c>
      <c r="AG58" s="138" t="str">
        <f>'2a Aggregate costs'!AH20</f>
        <v>-</v>
      </c>
      <c r="AH58" s="138" t="str">
        <f>'2a Aggregate costs'!AI20</f>
        <v>-</v>
      </c>
      <c r="AI58" s="138" t="str">
        <f>'2a Aggregate costs'!AJ20</f>
        <v>-</v>
      </c>
      <c r="AJ58" s="138" t="str">
        <f>'2a Aggregate costs'!AK20</f>
        <v>-</v>
      </c>
      <c r="AK58" s="138" t="str">
        <f>'2a Aggregate costs'!AL20</f>
        <v>-</v>
      </c>
      <c r="AL58" s="138" t="str">
        <f>'2a Aggregate costs'!AM20</f>
        <v>-</v>
      </c>
      <c r="AM58" s="138" t="str">
        <f>'2a Aggregate costs'!AN20</f>
        <v>-</v>
      </c>
      <c r="AN58" s="138" t="str">
        <f>'2a Aggregate costs'!AO20</f>
        <v>-</v>
      </c>
      <c r="AO58" s="138" t="str">
        <f>'2a Aggregate costs'!AP20</f>
        <v>-</v>
      </c>
      <c r="AP58" s="138" t="str">
        <f>'2a Aggregate costs'!AQ20</f>
        <v>-</v>
      </c>
      <c r="AQ58" s="138" t="str">
        <f>'2a Aggregate costs'!AR20</f>
        <v>-</v>
      </c>
      <c r="AR58" s="138" t="str">
        <f>'2a Aggregate costs'!AS20</f>
        <v>-</v>
      </c>
      <c r="AS58" s="138" t="str">
        <f>'2a Aggregate costs'!AT20</f>
        <v>-</v>
      </c>
      <c r="AT58" s="138" t="str">
        <f>'2a Aggregate costs'!AU20</f>
        <v>-</v>
      </c>
      <c r="AU58" s="138" t="str">
        <f>'2a Aggregate costs'!AV20</f>
        <v>-</v>
      </c>
      <c r="AV58" s="138" t="str">
        <f>'2a Aggregate costs'!AW20</f>
        <v>-</v>
      </c>
      <c r="AW58" s="138" t="str">
        <f>'2a Aggregate costs'!AX20</f>
        <v>-</v>
      </c>
      <c r="AX58" s="138" t="str">
        <f>'2a Aggregate costs'!AY20</f>
        <v>-</v>
      </c>
      <c r="AY58" s="138" t="str">
        <f>'2a Aggregate costs'!AZ20</f>
        <v>-</v>
      </c>
      <c r="AZ58" s="138" t="str">
        <f>'2a Aggregate costs'!BA20</f>
        <v>-</v>
      </c>
      <c r="BA58" s="138" t="str">
        <f>'2a Aggregate costs'!BB20</f>
        <v>-</v>
      </c>
      <c r="BB58" s="138" t="str">
        <f>'2a Aggregate costs'!BC20</f>
        <v>-</v>
      </c>
      <c r="BC58" s="138" t="str">
        <f>'2a Aggregate costs'!BD20</f>
        <v>-</v>
      </c>
    </row>
    <row r="59" spans="1:55">
      <c r="A59" s="14"/>
      <c r="B59" s="311"/>
      <c r="C59" s="145" t="s">
        <v>249</v>
      </c>
      <c r="D59" s="224" t="s">
        <v>248</v>
      </c>
      <c r="E59" s="328"/>
      <c r="F59" s="28"/>
      <c r="G59" s="138">
        <f>'2a Aggregate costs'!H21</f>
        <v>3.1029774792790059</v>
      </c>
      <c r="H59" s="138">
        <f>'2a Aggregate costs'!I21</f>
        <v>3.1029774792790059</v>
      </c>
      <c r="I59" s="138">
        <f>'2a Aggregate costs'!J21</f>
        <v>5.1727215521988335</v>
      </c>
      <c r="J59" s="138">
        <f>'2a Aggregate costs'!K21</f>
        <v>5.1727215521988335</v>
      </c>
      <c r="K59" s="138">
        <f>'2a Aggregate costs'!L21</f>
        <v>4.5823442285238185</v>
      </c>
      <c r="L59" s="138">
        <f>'2a Aggregate costs'!M21</f>
        <v>4.6868844010376698</v>
      </c>
      <c r="M59" s="138">
        <f>'2a Aggregate costs'!N21</f>
        <v>5.3125820560931691</v>
      </c>
      <c r="N59" s="138">
        <f>'2a Aggregate costs'!O21</f>
        <v>5.3125820560931691</v>
      </c>
      <c r="O59" s="28"/>
      <c r="P59" s="138">
        <f>'2a Aggregate costs'!Q21</f>
        <v>5.3125820560931691</v>
      </c>
      <c r="Q59" s="138">
        <f>'2a Aggregate costs'!R21</f>
        <v>5.8835962363334122</v>
      </c>
      <c r="R59" s="138">
        <f>'2a Aggregate costs'!S21</f>
        <v>6.1125706929592383</v>
      </c>
      <c r="S59" s="138">
        <f>'2a Aggregate costs'!T21</f>
        <v>6.209419523851972</v>
      </c>
      <c r="T59" s="138">
        <f>'2a Aggregate costs'!U21</f>
        <v>6.209419523851972</v>
      </c>
      <c r="U59" s="138">
        <f>'2a Aggregate costs'!V21</f>
        <v>6.8501864450773278</v>
      </c>
      <c r="V59" s="138">
        <f>'2a Aggregate costs'!W21</f>
        <v>6.8480043107034856</v>
      </c>
      <c r="W59" s="138">
        <f>'2a Aggregate costs'!X21</f>
        <v>6.0338953603312691</v>
      </c>
      <c r="X59" s="28"/>
      <c r="Y59" s="138">
        <f>'2a Aggregate costs'!Z21</f>
        <v>5.6258217510753665</v>
      </c>
      <c r="Z59" s="138">
        <f>'2a Aggregate costs'!AA21</f>
        <v>6.4495151998345062</v>
      </c>
      <c r="AA59" s="138" t="str">
        <f>'2a Aggregate costs'!AB21</f>
        <v>-</v>
      </c>
      <c r="AB59" s="138" t="str">
        <f>'2a Aggregate costs'!AC21</f>
        <v>-</v>
      </c>
      <c r="AC59" s="138" t="str">
        <f>'2a Aggregate costs'!AD21</f>
        <v>-</v>
      </c>
      <c r="AD59" s="138" t="str">
        <f>'2a Aggregate costs'!AE21</f>
        <v>-</v>
      </c>
      <c r="AE59" s="138" t="str">
        <f>'2a Aggregate costs'!AF21</f>
        <v>-</v>
      </c>
      <c r="AF59" s="138" t="str">
        <f>'2a Aggregate costs'!AG21</f>
        <v>-</v>
      </c>
      <c r="AG59" s="138" t="str">
        <f>'2a Aggregate costs'!AH21</f>
        <v>-</v>
      </c>
      <c r="AH59" s="138" t="str">
        <f>'2a Aggregate costs'!AI21</f>
        <v>-</v>
      </c>
      <c r="AI59" s="138" t="str">
        <f>'2a Aggregate costs'!AJ21</f>
        <v>-</v>
      </c>
      <c r="AJ59" s="138" t="str">
        <f>'2a Aggregate costs'!AK21</f>
        <v>-</v>
      </c>
      <c r="AK59" s="138" t="str">
        <f>'2a Aggregate costs'!AL21</f>
        <v>-</v>
      </c>
      <c r="AL59" s="138" t="str">
        <f>'2a Aggregate costs'!AM21</f>
        <v>-</v>
      </c>
      <c r="AM59" s="138" t="str">
        <f>'2a Aggregate costs'!AN21</f>
        <v>-</v>
      </c>
      <c r="AN59" s="138" t="str">
        <f>'2a Aggregate costs'!AO21</f>
        <v>-</v>
      </c>
      <c r="AO59" s="138" t="str">
        <f>'2a Aggregate costs'!AP21</f>
        <v>-</v>
      </c>
      <c r="AP59" s="138" t="str">
        <f>'2a Aggregate costs'!AQ21</f>
        <v>-</v>
      </c>
      <c r="AQ59" s="138" t="str">
        <f>'2a Aggregate costs'!AR21</f>
        <v>-</v>
      </c>
      <c r="AR59" s="138" t="str">
        <f>'2a Aggregate costs'!AS21</f>
        <v>-</v>
      </c>
      <c r="AS59" s="138" t="str">
        <f>'2a Aggregate costs'!AT21</f>
        <v>-</v>
      </c>
      <c r="AT59" s="138" t="str">
        <f>'2a Aggregate costs'!AU21</f>
        <v>-</v>
      </c>
      <c r="AU59" s="138" t="str">
        <f>'2a Aggregate costs'!AV21</f>
        <v>-</v>
      </c>
      <c r="AV59" s="138" t="str">
        <f>'2a Aggregate costs'!AW21</f>
        <v>-</v>
      </c>
      <c r="AW59" s="138" t="str">
        <f>'2a Aggregate costs'!AX21</f>
        <v>-</v>
      </c>
      <c r="AX59" s="138" t="str">
        <f>'2a Aggregate costs'!AY21</f>
        <v>-</v>
      </c>
      <c r="AY59" s="138" t="str">
        <f>'2a Aggregate costs'!AZ21</f>
        <v>-</v>
      </c>
      <c r="AZ59" s="138" t="str">
        <f>'2a Aggregate costs'!BA21</f>
        <v>-</v>
      </c>
      <c r="BA59" s="138" t="str">
        <f>'2a Aggregate costs'!BB21</f>
        <v>-</v>
      </c>
      <c r="BB59" s="138" t="str">
        <f>'2a Aggregate costs'!BC21</f>
        <v>-</v>
      </c>
      <c r="BC59" s="138" t="str">
        <f>'2a Aggregate costs'!BD21</f>
        <v>-</v>
      </c>
    </row>
    <row r="60" spans="1:55">
      <c r="A60" s="14"/>
      <c r="B60" s="311"/>
      <c r="C60" s="145" t="s">
        <v>250</v>
      </c>
      <c r="D60" s="224" t="s">
        <v>248</v>
      </c>
      <c r="E60" s="328"/>
      <c r="F60" s="28"/>
      <c r="G60" s="138">
        <f>'2a Aggregate costs'!H22</f>
        <v>3.800644849537282</v>
      </c>
      <c r="H60" s="138">
        <f>'2a Aggregate costs'!I22</f>
        <v>3.800644849537282</v>
      </c>
      <c r="I60" s="138">
        <f>'2a Aggregate costs'!J22</f>
        <v>3.840542773328024</v>
      </c>
      <c r="J60" s="138">
        <f>'2a Aggregate costs'!K22</f>
        <v>3.8063877486640387</v>
      </c>
      <c r="K60" s="138">
        <f>'2a Aggregate costs'!L22</f>
        <v>3.0414069526975425</v>
      </c>
      <c r="L60" s="138">
        <f>'2a Aggregate costs'!M22</f>
        <v>3.0414069526975425</v>
      </c>
      <c r="M60" s="138">
        <f>'2a Aggregate costs'!N22</f>
        <v>3.3175524355353234</v>
      </c>
      <c r="N60" s="138">
        <f>'2a Aggregate costs'!O22</f>
        <v>3.3378759371842848</v>
      </c>
      <c r="O60" s="28"/>
      <c r="P60" s="138">
        <f>'2a Aggregate costs'!Q22</f>
        <v>3.3378759371842848</v>
      </c>
      <c r="Q60" s="138">
        <f>'2a Aggregate costs'!R22</f>
        <v>3.458686192546887</v>
      </c>
      <c r="R60" s="138">
        <f>'2a Aggregate costs'!S22</f>
        <v>3.7058915530784011</v>
      </c>
      <c r="S60" s="138">
        <f>'2a Aggregate costs'!T22</f>
        <v>4.5347994584924356</v>
      </c>
      <c r="T60" s="138">
        <f>'2a Aggregate costs'!U22</f>
        <v>4.5210234547962456</v>
      </c>
      <c r="U60" s="138">
        <f>'2a Aggregate costs'!V22</f>
        <v>4.4511581333846166</v>
      </c>
      <c r="V60" s="138">
        <f>'2a Aggregate costs'!W22</f>
        <v>4.3254615450700591</v>
      </c>
      <c r="W60" s="138">
        <f>'2a Aggregate costs'!X22</f>
        <v>5.3948055674536768</v>
      </c>
      <c r="X60" s="28"/>
      <c r="Y60" s="138">
        <f>'2a Aggregate costs'!Z22</f>
        <v>5.2411778994660096</v>
      </c>
      <c r="Z60" s="138">
        <f>'2a Aggregate costs'!AA22</f>
        <v>7.1239252389941949</v>
      </c>
      <c r="AA60" s="138" t="str">
        <f>'2a Aggregate costs'!AB22</f>
        <v>-</v>
      </c>
      <c r="AB60" s="138" t="str">
        <f>'2a Aggregate costs'!AC22</f>
        <v>-</v>
      </c>
      <c r="AC60" s="138" t="str">
        <f>'2a Aggregate costs'!AD22</f>
        <v>-</v>
      </c>
      <c r="AD60" s="138" t="str">
        <f>'2a Aggregate costs'!AE22</f>
        <v>-</v>
      </c>
      <c r="AE60" s="138" t="str">
        <f>'2a Aggregate costs'!AF22</f>
        <v>-</v>
      </c>
      <c r="AF60" s="138" t="str">
        <f>'2a Aggregate costs'!AG22</f>
        <v>-</v>
      </c>
      <c r="AG60" s="138" t="str">
        <f>'2a Aggregate costs'!AH22</f>
        <v>-</v>
      </c>
      <c r="AH60" s="138" t="str">
        <f>'2a Aggregate costs'!AI22</f>
        <v>-</v>
      </c>
      <c r="AI60" s="138" t="str">
        <f>'2a Aggregate costs'!AJ22</f>
        <v>-</v>
      </c>
      <c r="AJ60" s="138" t="str">
        <f>'2a Aggregate costs'!AK22</f>
        <v>-</v>
      </c>
      <c r="AK60" s="138" t="str">
        <f>'2a Aggregate costs'!AL22</f>
        <v>-</v>
      </c>
      <c r="AL60" s="138" t="str">
        <f>'2a Aggregate costs'!AM22</f>
        <v>-</v>
      </c>
      <c r="AM60" s="138" t="str">
        <f>'2a Aggregate costs'!AN22</f>
        <v>-</v>
      </c>
      <c r="AN60" s="138" t="str">
        <f>'2a Aggregate costs'!AO22</f>
        <v>-</v>
      </c>
      <c r="AO60" s="138" t="str">
        <f>'2a Aggregate costs'!AP22</f>
        <v>-</v>
      </c>
      <c r="AP60" s="138" t="str">
        <f>'2a Aggregate costs'!AQ22</f>
        <v>-</v>
      </c>
      <c r="AQ60" s="138" t="str">
        <f>'2a Aggregate costs'!AR22</f>
        <v>-</v>
      </c>
      <c r="AR60" s="138" t="str">
        <f>'2a Aggregate costs'!AS22</f>
        <v>-</v>
      </c>
      <c r="AS60" s="138" t="str">
        <f>'2a Aggregate costs'!AT22</f>
        <v>-</v>
      </c>
      <c r="AT60" s="138" t="str">
        <f>'2a Aggregate costs'!AU22</f>
        <v>-</v>
      </c>
      <c r="AU60" s="138" t="str">
        <f>'2a Aggregate costs'!AV22</f>
        <v>-</v>
      </c>
      <c r="AV60" s="138" t="str">
        <f>'2a Aggregate costs'!AW22</f>
        <v>-</v>
      </c>
      <c r="AW60" s="138" t="str">
        <f>'2a Aggregate costs'!AX22</f>
        <v>-</v>
      </c>
      <c r="AX60" s="138" t="str">
        <f>'2a Aggregate costs'!AY22</f>
        <v>-</v>
      </c>
      <c r="AY60" s="138" t="str">
        <f>'2a Aggregate costs'!AZ22</f>
        <v>-</v>
      </c>
      <c r="AZ60" s="138" t="str">
        <f>'2a Aggregate costs'!BA22</f>
        <v>-</v>
      </c>
      <c r="BA60" s="138" t="str">
        <f>'2a Aggregate costs'!BB22</f>
        <v>-</v>
      </c>
      <c r="BB60" s="138" t="str">
        <f>'2a Aggregate costs'!BC22</f>
        <v>-</v>
      </c>
      <c r="BC60" s="138" t="str">
        <f>'2a Aggregate costs'!BD22</f>
        <v>-</v>
      </c>
    </row>
    <row r="61" spans="1:55">
      <c r="A61" s="14"/>
      <c r="B61" s="311"/>
      <c r="C61" s="145" t="s">
        <v>251</v>
      </c>
      <c r="D61" s="224" t="s">
        <v>252</v>
      </c>
      <c r="E61" s="328"/>
      <c r="F61" s="28"/>
      <c r="G61" s="138">
        <f>'2a Aggregate costs'!H23</f>
        <v>6.5567588596821027</v>
      </c>
      <c r="H61" s="138">
        <f>'2a Aggregate costs'!I23</f>
        <v>6.5567588596821027</v>
      </c>
      <c r="I61" s="138">
        <f>'2a Aggregate costs'!J23</f>
        <v>6.6197359495950758</v>
      </c>
      <c r="J61" s="138">
        <f>'2a Aggregate costs'!K23</f>
        <v>6.6197359495950758</v>
      </c>
      <c r="K61" s="138">
        <f>'2a Aggregate costs'!L23</f>
        <v>6.6995028867368616</v>
      </c>
      <c r="L61" s="138">
        <f>'2a Aggregate costs'!M23</f>
        <v>6.6995028867368616</v>
      </c>
      <c r="M61" s="138">
        <f>'2a Aggregate costs'!N23</f>
        <v>7.1131218301273513</v>
      </c>
      <c r="N61" s="138">
        <f>'2a Aggregate costs'!O23</f>
        <v>7.1131218301273513</v>
      </c>
      <c r="O61" s="28"/>
      <c r="P61" s="138">
        <f>'2a Aggregate costs'!Q23</f>
        <v>7.1131218301273513</v>
      </c>
      <c r="Q61" s="138">
        <f>'2a Aggregate costs'!R23</f>
        <v>7.2804579515147188</v>
      </c>
      <c r="R61" s="138">
        <f>'2a Aggregate costs'!S23</f>
        <v>7.1935840895118579</v>
      </c>
      <c r="S61" s="138">
        <f>'2a Aggregate costs'!T23</f>
        <v>7.3593999937099728</v>
      </c>
      <c r="T61" s="138">
        <f>'2a Aggregate costs'!U23</f>
        <v>7.0492243060839304</v>
      </c>
      <c r="U61" s="138">
        <f>'2a Aggregate costs'!V23</f>
        <v>7.1089669218364691</v>
      </c>
      <c r="V61" s="138">
        <f>'2a Aggregate costs'!W23</f>
        <v>6.9829560851947949</v>
      </c>
      <c r="W61" s="138">
        <f>'2a Aggregate costs'!X23</f>
        <v>9.6262235975887975</v>
      </c>
      <c r="X61" s="28"/>
      <c r="Y61" s="138">
        <f>'2a Aggregate costs'!Z23</f>
        <v>9.9504863797742438</v>
      </c>
      <c r="Z61" s="138">
        <f>'2a Aggregate costs'!AA23</f>
        <v>10.298637820906499</v>
      </c>
      <c r="AA61" s="138" t="str">
        <f>'2a Aggregate costs'!AB23</f>
        <v/>
      </c>
      <c r="AB61" s="138" t="str">
        <f>'2a Aggregate costs'!AC23</f>
        <v/>
      </c>
      <c r="AC61" s="138" t="str">
        <f>'2a Aggregate costs'!AD23</f>
        <v/>
      </c>
      <c r="AD61" s="138" t="str">
        <f>'2a Aggregate costs'!AE23</f>
        <v/>
      </c>
      <c r="AE61" s="138" t="str">
        <f>'2a Aggregate costs'!AF23</f>
        <v/>
      </c>
      <c r="AF61" s="138" t="str">
        <f>'2a Aggregate costs'!AG23</f>
        <v/>
      </c>
      <c r="AG61" s="138" t="str">
        <f>'2a Aggregate costs'!AH23</f>
        <v/>
      </c>
      <c r="AH61" s="138" t="str">
        <f>'2a Aggregate costs'!AI23</f>
        <v/>
      </c>
      <c r="AI61" s="138" t="str">
        <f>'2a Aggregate costs'!AJ23</f>
        <v/>
      </c>
      <c r="AJ61" s="138" t="str">
        <f>'2a Aggregate costs'!AK23</f>
        <v/>
      </c>
      <c r="AK61" s="138" t="str">
        <f>'2a Aggregate costs'!AL23</f>
        <v/>
      </c>
      <c r="AL61" s="138" t="str">
        <f>'2a Aggregate costs'!AM23</f>
        <v/>
      </c>
      <c r="AM61" s="138" t="str">
        <f>'2a Aggregate costs'!AN23</f>
        <v/>
      </c>
      <c r="AN61" s="138" t="str">
        <f>'2a Aggregate costs'!AO23</f>
        <v/>
      </c>
      <c r="AO61" s="138" t="str">
        <f>'2a Aggregate costs'!AP23</f>
        <v/>
      </c>
      <c r="AP61" s="138" t="str">
        <f>'2a Aggregate costs'!AQ23</f>
        <v/>
      </c>
      <c r="AQ61" s="138" t="str">
        <f>'2a Aggregate costs'!AR23</f>
        <v/>
      </c>
      <c r="AR61" s="138" t="str">
        <f>'2a Aggregate costs'!AS23</f>
        <v/>
      </c>
      <c r="AS61" s="138" t="str">
        <f>'2a Aggregate costs'!AT23</f>
        <v/>
      </c>
      <c r="AT61" s="138" t="str">
        <f>'2a Aggregate costs'!AU23</f>
        <v/>
      </c>
      <c r="AU61" s="138" t="str">
        <f>'2a Aggregate costs'!AV23</f>
        <v/>
      </c>
      <c r="AV61" s="138" t="str">
        <f>'2a Aggregate costs'!AW23</f>
        <v/>
      </c>
      <c r="AW61" s="138" t="str">
        <f>'2a Aggregate costs'!AX23</f>
        <v/>
      </c>
      <c r="AX61" s="138" t="str">
        <f>'2a Aggregate costs'!AY23</f>
        <v/>
      </c>
      <c r="AY61" s="138" t="str">
        <f>'2a Aggregate costs'!AZ23</f>
        <v/>
      </c>
      <c r="AZ61" s="138" t="str">
        <f>'2a Aggregate costs'!BA23</f>
        <v/>
      </c>
      <c r="BA61" s="138" t="str">
        <f>'2a Aggregate costs'!BB23</f>
        <v/>
      </c>
      <c r="BB61" s="138" t="str">
        <f>'2a Aggregate costs'!BC23</f>
        <v/>
      </c>
      <c r="BC61" s="138" t="str">
        <f>'2a Aggregate costs'!BD23</f>
        <v/>
      </c>
    </row>
    <row r="62" spans="1:55">
      <c r="A62" s="14"/>
      <c r="B62" s="311"/>
      <c r="C62" s="145" t="s">
        <v>253</v>
      </c>
      <c r="D62" s="224" t="s">
        <v>248</v>
      </c>
      <c r="E62" s="328"/>
      <c r="F62" s="28"/>
      <c r="G62" s="138">
        <f>IF('2a Aggregate costs'!H52="-","-",AVERAGE('2a Aggregate costs'!H52:H65))</f>
        <v>0.23752471562779204</v>
      </c>
      <c r="H62" s="138">
        <f>IF('2a Aggregate costs'!I52="-","-",AVERAGE('2a Aggregate costs'!I52:I65))</f>
        <v>0.23371567586087477</v>
      </c>
      <c r="I62" s="138">
        <f>IF('2a Aggregate costs'!J52="-","-",AVERAGE('2a Aggregate costs'!J52:J65))</f>
        <v>0.23932485208153578</v>
      </c>
      <c r="J62" s="138">
        <f>IF('2a Aggregate costs'!K52="-","-",AVERAGE('2a Aggregate costs'!K52:K65))</f>
        <v>0.24969328222948742</v>
      </c>
      <c r="K62" s="138">
        <f>IF('2a Aggregate costs'!L52="-","-",AVERAGE('2a Aggregate costs'!L52:L65))</f>
        <v>0.25418776130961818</v>
      </c>
      <c r="L62" s="138">
        <f>IF('2a Aggregate costs'!M52="-","-",AVERAGE('2a Aggregate costs'!M52:M65))</f>
        <v>0.24955293838976308</v>
      </c>
      <c r="M62" s="138">
        <f>IF('2a Aggregate costs'!N52="-","-",AVERAGE('2a Aggregate costs'!N52:N65))</f>
        <v>0.25895352069674143</v>
      </c>
      <c r="N62" s="138">
        <f>IF('2a Aggregate costs'!O52="-","-",AVERAGE('2a Aggregate costs'!O52:O65))</f>
        <v>0.26464755141678786</v>
      </c>
      <c r="O62" s="28"/>
      <c r="P62" s="138">
        <f>IF('2a Aggregate costs'!Q52="-","-",AVERAGE('2a Aggregate costs'!Q52:Q65))</f>
        <v>0.26464755141678786</v>
      </c>
      <c r="Q62" s="138">
        <f>IF('2a Aggregate costs'!R52="-","-",AVERAGE('2a Aggregate costs'!R52:R65))</f>
        <v>0.27368706290633843</v>
      </c>
      <c r="R62" s="138">
        <f>IF('2a Aggregate costs'!S52="-","-",AVERAGE('2a Aggregate costs'!S52:S65))</f>
        <v>0.2834963741046907</v>
      </c>
      <c r="S62" s="138">
        <f>IF('2a Aggregate costs'!T52="-","-",AVERAGE('2a Aggregate costs'!T52:T65))</f>
        <v>0.29202353945261356</v>
      </c>
      <c r="T62" s="138">
        <f>IF('2a Aggregate costs'!U52="-","-",AVERAGE('2a Aggregate costs'!U52:U65))</f>
        <v>0.32903062276522305</v>
      </c>
      <c r="U62" s="138">
        <f>IF('2a Aggregate costs'!V52="-","-",AVERAGE('2a Aggregate costs'!V52:V65))</f>
        <v>0.46855561680713737</v>
      </c>
      <c r="V62" s="138">
        <f>IF('2a Aggregate costs'!W52="-","-",AVERAGE('2a Aggregate costs'!W52:W65))</f>
        <v>0.43655170790368708</v>
      </c>
      <c r="W62" s="138">
        <f>IF('2a Aggregate costs'!X52="-","-",AVERAGE('2a Aggregate costs'!X52:X65))</f>
        <v>0.45810779447214506</v>
      </c>
      <c r="X62" s="28"/>
      <c r="Y62" s="138">
        <f>IF('2a Aggregate costs'!Z52="-","-",AVERAGE('2a Aggregate costs'!Z52:Z65))</f>
        <v>0.44053206473126549</v>
      </c>
      <c r="Z62" s="138">
        <f>IF('2a Aggregate costs'!AA52="-","-",AVERAGE('2a Aggregate costs'!AA52:AA65))</f>
        <v>0.49822888710158414</v>
      </c>
      <c r="AA62" s="138" t="str">
        <f>IF('2a Aggregate costs'!AB52="-","-",AVERAGE('2a Aggregate costs'!AB52:AB65))</f>
        <v>-</v>
      </c>
      <c r="AB62" s="138" t="str">
        <f>IF('2a Aggregate costs'!AC52="-","-",AVERAGE('2a Aggregate costs'!AC52:AC65))</f>
        <v>-</v>
      </c>
      <c r="AC62" s="138" t="str">
        <f>IF('2a Aggregate costs'!AD52="-","-",AVERAGE('2a Aggregate costs'!AD52:AD65))</f>
        <v>-</v>
      </c>
      <c r="AD62" s="138" t="str">
        <f>IF('2a Aggregate costs'!AE52="-","-",AVERAGE('2a Aggregate costs'!AE52:AE65))</f>
        <v>-</v>
      </c>
      <c r="AE62" s="138" t="str">
        <f>IF('2a Aggregate costs'!AF52="-","-",AVERAGE('2a Aggregate costs'!AF52:AF65))</f>
        <v>-</v>
      </c>
      <c r="AF62" s="138" t="str">
        <f>IF('2a Aggregate costs'!AG52="-","-",AVERAGE('2a Aggregate costs'!AG52:AG65))</f>
        <v>-</v>
      </c>
      <c r="AG62" s="138" t="str">
        <f>IF('2a Aggregate costs'!AH52="-","-",AVERAGE('2a Aggregate costs'!AH52:AH65))</f>
        <v>-</v>
      </c>
      <c r="AH62" s="138" t="str">
        <f>IF('2a Aggregate costs'!AI52="-","-",AVERAGE('2a Aggregate costs'!AI52:AI65))</f>
        <v>-</v>
      </c>
      <c r="AI62" s="138" t="str">
        <f>IF('2a Aggregate costs'!AJ52="-","-",AVERAGE('2a Aggregate costs'!AJ52:AJ65))</f>
        <v>-</v>
      </c>
      <c r="AJ62" s="138" t="str">
        <f>IF('2a Aggregate costs'!AK52="-","-",AVERAGE('2a Aggregate costs'!AK52:AK65))</f>
        <v>-</v>
      </c>
      <c r="AK62" s="138" t="str">
        <f>IF('2a Aggregate costs'!AL52="-","-",AVERAGE('2a Aggregate costs'!AL52:AL65))</f>
        <v>-</v>
      </c>
      <c r="AL62" s="138" t="str">
        <f>IF('2a Aggregate costs'!AM52="-","-",AVERAGE('2a Aggregate costs'!AM52:AM65))</f>
        <v>-</v>
      </c>
      <c r="AM62" s="138" t="str">
        <f>IF('2a Aggregate costs'!AN52="-","-",AVERAGE('2a Aggregate costs'!AN52:AN65))</f>
        <v>-</v>
      </c>
      <c r="AN62" s="138" t="str">
        <f>IF('2a Aggregate costs'!AO52="-","-",AVERAGE('2a Aggregate costs'!AO52:AO65))</f>
        <v>-</v>
      </c>
      <c r="AO62" s="138" t="str">
        <f>IF('2a Aggregate costs'!AP52="-","-",AVERAGE('2a Aggregate costs'!AP52:AP65))</f>
        <v>-</v>
      </c>
      <c r="AP62" s="138" t="str">
        <f>IF('2a Aggregate costs'!AQ52="-","-",AVERAGE('2a Aggregate costs'!AQ52:AQ65))</f>
        <v>-</v>
      </c>
      <c r="AQ62" s="138" t="str">
        <f>IF('2a Aggregate costs'!AR52="-","-",AVERAGE('2a Aggregate costs'!AR52:AR65))</f>
        <v>-</v>
      </c>
      <c r="AR62" s="138" t="str">
        <f>IF('2a Aggregate costs'!AS52="-","-",AVERAGE('2a Aggregate costs'!AS52:AS65))</f>
        <v>-</v>
      </c>
      <c r="AS62" s="138" t="str">
        <f>IF('2a Aggregate costs'!AT52="-","-",AVERAGE('2a Aggregate costs'!AT52:AT65))</f>
        <v>-</v>
      </c>
      <c r="AT62" s="138" t="str">
        <f>IF('2a Aggregate costs'!AU52="-","-",AVERAGE('2a Aggregate costs'!AU52:AU65))</f>
        <v>-</v>
      </c>
      <c r="AU62" s="138" t="str">
        <f>IF('2a Aggregate costs'!AV52="-","-",AVERAGE('2a Aggregate costs'!AV52:AV65))</f>
        <v>-</v>
      </c>
      <c r="AV62" s="138" t="str">
        <f>IF('2a Aggregate costs'!AW52="-","-",AVERAGE('2a Aggregate costs'!AW52:AW65))</f>
        <v>-</v>
      </c>
      <c r="AW62" s="138" t="str">
        <f>IF('2a Aggregate costs'!AX52="-","-",AVERAGE('2a Aggregate costs'!AX52:AX65))</f>
        <v>-</v>
      </c>
      <c r="AX62" s="138" t="str">
        <f>IF('2a Aggregate costs'!AY52="-","-",AVERAGE('2a Aggregate costs'!AY52:AY65))</f>
        <v>-</v>
      </c>
      <c r="AY62" s="138" t="str">
        <f>IF('2a Aggregate costs'!AZ52="-","-",AVERAGE('2a Aggregate costs'!AZ52:AZ65))</f>
        <v>-</v>
      </c>
      <c r="AZ62" s="138" t="str">
        <f>IF('2a Aggregate costs'!BA52="-","-",AVERAGE('2a Aggregate costs'!BA52:BA65))</f>
        <v>-</v>
      </c>
      <c r="BA62" s="138" t="str">
        <f>IF('2a Aggregate costs'!BB52="-","-",AVERAGE('2a Aggregate costs'!BB52:BB65))</f>
        <v>-</v>
      </c>
      <c r="BB62" s="138" t="str">
        <f>IF('2a Aggregate costs'!BC52="-","-",AVERAGE('2a Aggregate costs'!BC52:BC65))</f>
        <v>-</v>
      </c>
      <c r="BC62" s="138" t="str">
        <f>IF('2a Aggregate costs'!BD52="-","-",AVERAGE('2a Aggregate costs'!BD52:BD65))</f>
        <v>-</v>
      </c>
    </row>
    <row r="63" spans="1:55">
      <c r="A63" s="14"/>
      <c r="B63" s="327" t="s">
        <v>242</v>
      </c>
      <c r="C63" s="145" t="s">
        <v>250</v>
      </c>
      <c r="D63" s="224" t="s">
        <v>248</v>
      </c>
      <c r="E63" s="328"/>
      <c r="F63" s="28"/>
      <c r="G63" s="138">
        <f>'2a Aggregate costs'!H25</f>
        <v>1.2807925205600019</v>
      </c>
      <c r="H63" s="138">
        <f>'2a Aggregate costs'!I25</f>
        <v>1.2807925205600019</v>
      </c>
      <c r="I63" s="138">
        <f>'2a Aggregate costs'!J25</f>
        <v>1.335659353563418</v>
      </c>
      <c r="J63" s="138">
        <f>'2a Aggregate costs'!K25</f>
        <v>1.3237809601028736</v>
      </c>
      <c r="K63" s="138">
        <f>'2a Aggregate costs'!L25</f>
        <v>1.0338995283355803</v>
      </c>
      <c r="L63" s="138">
        <f>'2a Aggregate costs'!M25</f>
        <v>1.0338995283355803</v>
      </c>
      <c r="M63" s="138">
        <f>'2a Aggregate costs'!N25</f>
        <v>1.1449392746201887</v>
      </c>
      <c r="N63" s="138">
        <f>'2a Aggregate costs'!O25</f>
        <v>1.1446873714788544</v>
      </c>
      <c r="O63" s="28"/>
      <c r="P63" s="138">
        <f>'2a Aggregate costs'!Q25</f>
        <v>1.1446873714788544</v>
      </c>
      <c r="Q63" s="138">
        <f>'2a Aggregate costs'!R25</f>
        <v>1.1852279541409441</v>
      </c>
      <c r="R63" s="138">
        <f>'2a Aggregate costs'!S25</f>
        <v>1.2188247882877752</v>
      </c>
      <c r="S63" s="138">
        <f>'2a Aggregate costs'!T25</f>
        <v>1.4914429930722879</v>
      </c>
      <c r="T63" s="138">
        <f>'2a Aggregate costs'!U25</f>
        <v>1.4265065757514408</v>
      </c>
      <c r="U63" s="138">
        <f>'2a Aggregate costs'!V25</f>
        <v>1.4044621556312693</v>
      </c>
      <c r="V63" s="138">
        <f>'2a Aggregate costs'!W25</f>
        <v>1.406307692740828</v>
      </c>
      <c r="W63" s="138">
        <f>'2a Aggregate costs'!X25</f>
        <v>1.7539761922050034</v>
      </c>
      <c r="X63" s="28"/>
      <c r="Y63" s="138">
        <f>'2a Aggregate costs'!Z25</f>
        <v>1.7360420655827042</v>
      </c>
      <c r="Z63" s="138">
        <f>'2a Aggregate costs'!AA25</f>
        <v>1.933978746453737</v>
      </c>
      <c r="AA63" s="138" t="str">
        <f>'2a Aggregate costs'!AB25</f>
        <v>-</v>
      </c>
      <c r="AB63" s="138" t="str">
        <f>'2a Aggregate costs'!AC25</f>
        <v>-</v>
      </c>
      <c r="AC63" s="138" t="str">
        <f>'2a Aggregate costs'!AD25</f>
        <v>-</v>
      </c>
      <c r="AD63" s="138" t="str">
        <f>'2a Aggregate costs'!AE25</f>
        <v>-</v>
      </c>
      <c r="AE63" s="138" t="str">
        <f>'2a Aggregate costs'!AF25</f>
        <v>-</v>
      </c>
      <c r="AF63" s="138" t="str">
        <f>'2a Aggregate costs'!AG25</f>
        <v>-</v>
      </c>
      <c r="AG63" s="138" t="str">
        <f>'2a Aggregate costs'!AH25</f>
        <v>-</v>
      </c>
      <c r="AH63" s="138" t="str">
        <f>'2a Aggregate costs'!AI25</f>
        <v>-</v>
      </c>
      <c r="AI63" s="138" t="str">
        <f>'2a Aggregate costs'!AJ25</f>
        <v>-</v>
      </c>
      <c r="AJ63" s="138" t="str">
        <f>'2a Aggregate costs'!AK25</f>
        <v>-</v>
      </c>
      <c r="AK63" s="138" t="str">
        <f>'2a Aggregate costs'!AL25</f>
        <v>-</v>
      </c>
      <c r="AL63" s="138" t="str">
        <f>'2a Aggregate costs'!AM25</f>
        <v>-</v>
      </c>
      <c r="AM63" s="138" t="str">
        <f>'2a Aggregate costs'!AN25</f>
        <v>-</v>
      </c>
      <c r="AN63" s="138" t="str">
        <f>'2a Aggregate costs'!AO25</f>
        <v>-</v>
      </c>
      <c r="AO63" s="138" t="str">
        <f>'2a Aggregate costs'!AP25</f>
        <v>-</v>
      </c>
      <c r="AP63" s="138" t="str">
        <f>'2a Aggregate costs'!AQ25</f>
        <v>-</v>
      </c>
      <c r="AQ63" s="138" t="str">
        <f>'2a Aggregate costs'!AR25</f>
        <v>-</v>
      </c>
      <c r="AR63" s="138" t="str">
        <f>'2a Aggregate costs'!AS25</f>
        <v>-</v>
      </c>
      <c r="AS63" s="138" t="str">
        <f>'2a Aggregate costs'!AT25</f>
        <v>-</v>
      </c>
      <c r="AT63" s="138" t="str">
        <f>'2a Aggregate costs'!AU25</f>
        <v>-</v>
      </c>
      <c r="AU63" s="138" t="str">
        <f>'2a Aggregate costs'!AV25</f>
        <v>-</v>
      </c>
      <c r="AV63" s="138" t="str">
        <f>'2a Aggregate costs'!AW25</f>
        <v>-</v>
      </c>
      <c r="AW63" s="138" t="str">
        <f>'2a Aggregate costs'!AX25</f>
        <v>-</v>
      </c>
      <c r="AX63" s="138" t="str">
        <f>'2a Aggregate costs'!AY25</f>
        <v>-</v>
      </c>
      <c r="AY63" s="138" t="str">
        <f>'2a Aggregate costs'!AZ25</f>
        <v>-</v>
      </c>
      <c r="AZ63" s="138" t="str">
        <f>'2a Aggregate costs'!BA25</f>
        <v>-</v>
      </c>
      <c r="BA63" s="138" t="str">
        <f>'2a Aggregate costs'!BB25</f>
        <v>-</v>
      </c>
      <c r="BB63" s="138" t="str">
        <f>'2a Aggregate costs'!BC25</f>
        <v>-</v>
      </c>
      <c r="BC63" s="138" t="str">
        <f>'2a Aggregate costs'!BD25</f>
        <v>-</v>
      </c>
    </row>
    <row r="64" spans="1:55">
      <c r="A64" s="14"/>
      <c r="B64" s="328"/>
      <c r="C64" s="145" t="s">
        <v>251</v>
      </c>
      <c r="D64" s="224" t="s">
        <v>252</v>
      </c>
      <c r="E64" s="328"/>
      <c r="F64" s="28"/>
      <c r="G64" s="138">
        <f>'2a Aggregate costs'!H26</f>
        <v>6.5567588596821027</v>
      </c>
      <c r="H64" s="138">
        <f>'2a Aggregate costs'!I26</f>
        <v>6.5567588596821027</v>
      </c>
      <c r="I64" s="138">
        <f>'2a Aggregate costs'!J26</f>
        <v>6.6197359495950758</v>
      </c>
      <c r="J64" s="138">
        <f>'2a Aggregate costs'!K26</f>
        <v>6.6197359495950758</v>
      </c>
      <c r="K64" s="138">
        <f>'2a Aggregate costs'!L26</f>
        <v>6.6995028867368616</v>
      </c>
      <c r="L64" s="138">
        <f>'2a Aggregate costs'!M26</f>
        <v>6.6995028867368616</v>
      </c>
      <c r="M64" s="138">
        <f>'2a Aggregate costs'!N26</f>
        <v>7.1131218301273513</v>
      </c>
      <c r="N64" s="138">
        <f>'2a Aggregate costs'!O26</f>
        <v>7.1131218301273513</v>
      </c>
      <c r="O64" s="28"/>
      <c r="P64" s="138">
        <f>'2a Aggregate costs'!Q26</f>
        <v>7.1131218301273513</v>
      </c>
      <c r="Q64" s="138">
        <f>'2a Aggregate costs'!R26</f>
        <v>7.2804579515147188</v>
      </c>
      <c r="R64" s="138">
        <f>'2a Aggregate costs'!S26</f>
        <v>7.1935840895118579</v>
      </c>
      <c r="S64" s="138">
        <f>'2a Aggregate costs'!T26</f>
        <v>7.3593999937099728</v>
      </c>
      <c r="T64" s="138">
        <f>'2a Aggregate costs'!U26</f>
        <v>7.0492243060839304</v>
      </c>
      <c r="U64" s="138">
        <f>'2a Aggregate costs'!V26</f>
        <v>7.1089669218364691</v>
      </c>
      <c r="V64" s="138">
        <f>'2a Aggregate costs'!W26</f>
        <v>6.9829560851947949</v>
      </c>
      <c r="W64" s="138">
        <f>'2a Aggregate costs'!X26</f>
        <v>9.6262235975887975</v>
      </c>
      <c r="X64" s="28"/>
      <c r="Y64" s="138">
        <f>'2a Aggregate costs'!Z26</f>
        <v>9.9504863797742438</v>
      </c>
      <c r="Z64" s="138">
        <f>'2a Aggregate costs'!AA26</f>
        <v>10.298637820906499</v>
      </c>
      <c r="AA64" s="138" t="str">
        <f>'2a Aggregate costs'!AB26</f>
        <v/>
      </c>
      <c r="AB64" s="138" t="str">
        <f>'2a Aggregate costs'!AC26</f>
        <v/>
      </c>
      <c r="AC64" s="138" t="str">
        <f>'2a Aggregate costs'!AD26</f>
        <v/>
      </c>
      <c r="AD64" s="138" t="str">
        <f>'2a Aggregate costs'!AE26</f>
        <v/>
      </c>
      <c r="AE64" s="138" t="str">
        <f>'2a Aggregate costs'!AF26</f>
        <v/>
      </c>
      <c r="AF64" s="138" t="str">
        <f>'2a Aggregate costs'!AG26</f>
        <v/>
      </c>
      <c r="AG64" s="138" t="str">
        <f>'2a Aggregate costs'!AH26</f>
        <v/>
      </c>
      <c r="AH64" s="138" t="str">
        <f>'2a Aggregate costs'!AI26</f>
        <v/>
      </c>
      <c r="AI64" s="138" t="str">
        <f>'2a Aggregate costs'!AJ26</f>
        <v/>
      </c>
      <c r="AJ64" s="138" t="str">
        <f>'2a Aggregate costs'!AK26</f>
        <v/>
      </c>
      <c r="AK64" s="138" t="str">
        <f>'2a Aggregate costs'!AL26</f>
        <v/>
      </c>
      <c r="AL64" s="138" t="str">
        <f>'2a Aggregate costs'!AM26</f>
        <v/>
      </c>
      <c r="AM64" s="138" t="str">
        <f>'2a Aggregate costs'!AN26</f>
        <v/>
      </c>
      <c r="AN64" s="138" t="str">
        <f>'2a Aggregate costs'!AO26</f>
        <v/>
      </c>
      <c r="AO64" s="138" t="str">
        <f>'2a Aggregate costs'!AP26</f>
        <v/>
      </c>
      <c r="AP64" s="138" t="str">
        <f>'2a Aggregate costs'!AQ26</f>
        <v/>
      </c>
      <c r="AQ64" s="138" t="str">
        <f>'2a Aggregate costs'!AR26</f>
        <v/>
      </c>
      <c r="AR64" s="138" t="str">
        <f>'2a Aggregate costs'!AS26</f>
        <v/>
      </c>
      <c r="AS64" s="138" t="str">
        <f>'2a Aggregate costs'!AT26</f>
        <v/>
      </c>
      <c r="AT64" s="138" t="str">
        <f>'2a Aggregate costs'!AU26</f>
        <v/>
      </c>
      <c r="AU64" s="138" t="str">
        <f>'2a Aggregate costs'!AV26</f>
        <v/>
      </c>
      <c r="AV64" s="138" t="str">
        <f>'2a Aggregate costs'!AW26</f>
        <v/>
      </c>
      <c r="AW64" s="138" t="str">
        <f>'2a Aggregate costs'!AX26</f>
        <v/>
      </c>
      <c r="AX64" s="138" t="str">
        <f>'2a Aggregate costs'!AY26</f>
        <v/>
      </c>
      <c r="AY64" s="138" t="str">
        <f>'2a Aggregate costs'!AZ26</f>
        <v/>
      </c>
      <c r="AZ64" s="138" t="str">
        <f>'2a Aggregate costs'!BA26</f>
        <v/>
      </c>
      <c r="BA64" s="138" t="str">
        <f>'2a Aggregate costs'!BB26</f>
        <v/>
      </c>
      <c r="BB64" s="138" t="str">
        <f>'2a Aggregate costs'!BC26</f>
        <v/>
      </c>
      <c r="BC64" s="138" t="str">
        <f>'2a Aggregate costs'!BD26</f>
        <v/>
      </c>
    </row>
    <row r="65" spans="1:55">
      <c r="A65" s="14"/>
      <c r="B65" s="329"/>
      <c r="C65" s="145" t="s">
        <v>254</v>
      </c>
      <c r="D65" s="224" t="s">
        <v>252</v>
      </c>
      <c r="E65" s="329"/>
      <c r="F65" s="28"/>
      <c r="G65" s="138">
        <f>'2a Aggregate costs'!H27</f>
        <v>0</v>
      </c>
      <c r="H65" s="138">
        <f>'2a Aggregate costs'!I27</f>
        <v>0</v>
      </c>
      <c r="I65" s="138">
        <f>'2a Aggregate costs'!J27</f>
        <v>0</v>
      </c>
      <c r="J65" s="138">
        <f>'2a Aggregate costs'!K27</f>
        <v>0</v>
      </c>
      <c r="K65" s="138">
        <f>'2a Aggregate costs'!L27</f>
        <v>0</v>
      </c>
      <c r="L65" s="138">
        <f>'2a Aggregate costs'!M27</f>
        <v>0</v>
      </c>
      <c r="M65" s="138">
        <f>'2a Aggregate costs'!N27</f>
        <v>0</v>
      </c>
      <c r="N65" s="138">
        <f>'2a Aggregate costs'!O27</f>
        <v>0</v>
      </c>
      <c r="O65" s="28"/>
      <c r="P65" s="138">
        <f>'2a Aggregate costs'!Q27</f>
        <v>0</v>
      </c>
      <c r="Q65" s="138">
        <f>'2a Aggregate costs'!R27</f>
        <v>0</v>
      </c>
      <c r="R65" s="138">
        <f>'2a Aggregate costs'!S27</f>
        <v>0</v>
      </c>
      <c r="S65" s="138">
        <f>'2a Aggregate costs'!T27</f>
        <v>0</v>
      </c>
      <c r="T65" s="138">
        <f>'2a Aggregate costs'!U27</f>
        <v>0</v>
      </c>
      <c r="U65" s="138">
        <f>'2a Aggregate costs'!V27</f>
        <v>0</v>
      </c>
      <c r="V65" s="138">
        <f>'2a Aggregate costs'!W27</f>
        <v>0</v>
      </c>
      <c r="W65" s="138">
        <f>'2a Aggregate costs'!X27</f>
        <v>2.6928799999999997</v>
      </c>
      <c r="X65" s="28"/>
      <c r="Y65" s="138">
        <f>'2a Aggregate costs'!Z27</f>
        <v>2.6928799999999997</v>
      </c>
      <c r="Z65" s="138">
        <f>'2a Aggregate costs'!AA27</f>
        <v>0.44530000000000003</v>
      </c>
      <c r="AA65" s="138" t="str">
        <f>'2a Aggregate costs'!AB27</f>
        <v>-</v>
      </c>
      <c r="AB65" s="138" t="str">
        <f>'2a Aggregate costs'!AC27</f>
        <v>-</v>
      </c>
      <c r="AC65" s="138" t="str">
        <f>'2a Aggregate costs'!AD27</f>
        <v>-</v>
      </c>
      <c r="AD65" s="138" t="str">
        <f>'2a Aggregate costs'!AE27</f>
        <v>-</v>
      </c>
      <c r="AE65" s="138" t="str">
        <f>'2a Aggregate costs'!AF27</f>
        <v>-</v>
      </c>
      <c r="AF65" s="138" t="str">
        <f>'2a Aggregate costs'!AG27</f>
        <v>-</v>
      </c>
      <c r="AG65" s="138" t="str">
        <f>'2a Aggregate costs'!AH27</f>
        <v>-</v>
      </c>
      <c r="AH65" s="138" t="str">
        <f>'2a Aggregate costs'!AI27</f>
        <v>-</v>
      </c>
      <c r="AI65" s="138" t="str">
        <f>'2a Aggregate costs'!AJ27</f>
        <v>-</v>
      </c>
      <c r="AJ65" s="138" t="str">
        <f>'2a Aggregate costs'!AK27</f>
        <v>-</v>
      </c>
      <c r="AK65" s="138" t="str">
        <f>'2a Aggregate costs'!AL27</f>
        <v>-</v>
      </c>
      <c r="AL65" s="138" t="str">
        <f>'2a Aggregate costs'!AM27</f>
        <v>-</v>
      </c>
      <c r="AM65" s="138" t="str">
        <f>'2a Aggregate costs'!AN27</f>
        <v>-</v>
      </c>
      <c r="AN65" s="138" t="str">
        <f>'2a Aggregate costs'!AO27</f>
        <v>-</v>
      </c>
      <c r="AO65" s="138" t="str">
        <f>'2a Aggregate costs'!AP27</f>
        <v>-</v>
      </c>
      <c r="AP65" s="138" t="str">
        <f>'2a Aggregate costs'!AQ27</f>
        <v>-</v>
      </c>
      <c r="AQ65" s="138" t="str">
        <f>'2a Aggregate costs'!AR27</f>
        <v>-</v>
      </c>
      <c r="AR65" s="138" t="str">
        <f>'2a Aggregate costs'!AS27</f>
        <v>-</v>
      </c>
      <c r="AS65" s="138" t="str">
        <f>'2a Aggregate costs'!AT27</f>
        <v>-</v>
      </c>
      <c r="AT65" s="138" t="str">
        <f>'2a Aggregate costs'!AU27</f>
        <v>-</v>
      </c>
      <c r="AU65" s="138" t="str">
        <f>'2a Aggregate costs'!AV27</f>
        <v>-</v>
      </c>
      <c r="AV65" s="138" t="str">
        <f>'2a Aggregate costs'!AW27</f>
        <v>-</v>
      </c>
      <c r="AW65" s="138" t="str">
        <f>'2a Aggregate costs'!AX27</f>
        <v>-</v>
      </c>
      <c r="AX65" s="138" t="str">
        <f>'2a Aggregate costs'!AY27</f>
        <v>-</v>
      </c>
      <c r="AY65" s="138" t="str">
        <f>'2a Aggregate costs'!AZ27</f>
        <v>-</v>
      </c>
      <c r="AZ65" s="138" t="str">
        <f>'2a Aggregate costs'!BA27</f>
        <v>-</v>
      </c>
      <c r="BA65" s="138" t="str">
        <f>'2a Aggregate costs'!BB27</f>
        <v>-</v>
      </c>
      <c r="BB65" s="138" t="str">
        <f>'2a Aggregate costs'!BC27</f>
        <v>-</v>
      </c>
      <c r="BC65" s="138" t="str">
        <f>'2a Aggregate costs'!BD27</f>
        <v>-</v>
      </c>
    </row>
    <row r="66" spans="1:55" s="14" customFormat="1"/>
    <row r="67" spans="1:5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row>
    <row r="68" spans="1:55" s="85" customFormat="1">
      <c r="B68" s="86" t="s">
        <v>255</v>
      </c>
    </row>
    <row r="69" spans="1:55" s="14" customFormat="1">
      <c r="B69" s="83"/>
    </row>
    <row r="70" spans="1:55" s="14" customFormat="1"/>
    <row r="71" spans="1:55" s="14" customFormat="1" ht="27">
      <c r="B71" s="226" t="s">
        <v>87</v>
      </c>
      <c r="C71" s="144" t="s">
        <v>244</v>
      </c>
      <c r="D71" s="223" t="s">
        <v>89</v>
      </c>
      <c r="E71" s="127" t="s">
        <v>256</v>
      </c>
      <c r="F71" s="28"/>
      <c r="G71" s="128" t="s">
        <v>208</v>
      </c>
      <c r="H71" s="128" t="s">
        <v>209</v>
      </c>
      <c r="I71" s="128" t="s">
        <v>210</v>
      </c>
    </row>
    <row r="72" spans="1:55" s="14" customFormat="1">
      <c r="B72" s="332" t="s">
        <v>225</v>
      </c>
      <c r="C72" s="145" t="s">
        <v>247</v>
      </c>
      <c r="D72" s="327" t="s">
        <v>227</v>
      </c>
      <c r="E72" s="333"/>
      <c r="F72" s="28"/>
      <c r="G72" s="106">
        <f>'3a Demand'!$C$9*((G53*'3a Demand'!$C$17)+(H53*'3a Demand'!$D$17))</f>
        <v>39.856246279654741</v>
      </c>
      <c r="H72" s="106">
        <f>'3a Demand'!$C$9*((I53*'3a Demand'!$C$17)+(J53*'3a Demand'!$D$17))</f>
        <v>48.299415355155737</v>
      </c>
      <c r="I72" s="106">
        <f>'3a Demand'!$C$9*((K53*'3a Demand'!$C$17)+(L53*'3a Demand'!$D$17))</f>
        <v>57.788612295619139</v>
      </c>
    </row>
    <row r="73" spans="1:55" s="14" customFormat="1">
      <c r="B73" s="332"/>
      <c r="C73" s="145" t="s">
        <v>249</v>
      </c>
      <c r="D73" s="328"/>
      <c r="E73" s="333"/>
      <c r="F73" s="28"/>
      <c r="G73" s="106">
        <f>'3a Demand'!$C$9*((G54*'3a Demand'!$C$17)+(H54*'3a Demand'!$D$17))</f>
        <v>9.6192301857649181</v>
      </c>
      <c r="H73" s="106">
        <f>'3a Demand'!$C$9*((I54*'3a Demand'!$C$17)+(J54*'3a Demand'!$D$17))</f>
        <v>16.035436811816385</v>
      </c>
      <c r="I73" s="106">
        <f>'3a Demand'!$C$9*((K54*'3a Demand'!$C$17)+(L54*'3a Demand'!$D$17))</f>
        <v>14.38921237332776</v>
      </c>
    </row>
    <row r="74" spans="1:55" s="14" customFormat="1">
      <c r="B74" s="332"/>
      <c r="C74" s="145" t="s">
        <v>250</v>
      </c>
      <c r="D74" s="328"/>
      <c r="E74" s="333"/>
      <c r="F74" s="28"/>
      <c r="G74" s="106">
        <f>'3a Demand'!$C$9*((G55*'3a Demand'!$C$17)+(H55*'3a Demand'!$D$17))</f>
        <v>11.781999033565574</v>
      </c>
      <c r="H74" s="106">
        <f>'3a Demand'!$C$9*((I55*'3a Demand'!$C$17)+(J55*'3a Demand'!$D$17))</f>
        <v>11.845584599499011</v>
      </c>
      <c r="I74" s="106">
        <f>'3a Demand'!$C$9*((K55*'3a Demand'!$C$17)+(L55*'3a Demand'!$D$17))</f>
        <v>9.4283615533623824</v>
      </c>
    </row>
    <row r="75" spans="1:55" s="14" customFormat="1">
      <c r="B75" s="332"/>
      <c r="C75" s="145" t="s">
        <v>251</v>
      </c>
      <c r="D75" s="328"/>
      <c r="E75" s="333"/>
      <c r="F75" s="28"/>
      <c r="G75" s="106">
        <f>((G56*'3a Demand'!$C$17)+(H56*'3a Demand'!$D$17))</f>
        <v>6.5567588596821036</v>
      </c>
      <c r="H75" s="106">
        <f>((I56*'3a Demand'!$C$17)+(J56*'3a Demand'!$D$17))</f>
        <v>6.6197359495950767</v>
      </c>
      <c r="I75" s="106">
        <f>((K56*'3a Demand'!$C$17)+(L56*'3a Demand'!$D$17))</f>
        <v>6.6995028867368625</v>
      </c>
    </row>
    <row r="76" spans="1:55" s="14" customFormat="1">
      <c r="B76" s="332"/>
      <c r="C76" s="145" t="s">
        <v>257</v>
      </c>
      <c r="D76" s="328"/>
      <c r="E76" s="333"/>
      <c r="F76" s="28"/>
      <c r="G76" s="106">
        <f>'3a Demand'!$C$9*((G57*'3a Demand'!$C$17)+(H57*'3a Demand'!$D$17))</f>
        <v>0.73069317557103552</v>
      </c>
      <c r="H76" s="106">
        <f>'3a Demand'!$C$9*((I57*'3a Demand'!$C$17)+(J57*'3a Demand'!$D$17))</f>
        <v>0.76126450113577537</v>
      </c>
      <c r="I76" s="106">
        <f>'3a Demand'!$C$9*((K57*'3a Demand'!$C$17)+(L57*'3a Demand'!$D$17))</f>
        <v>0.78096913824533987</v>
      </c>
    </row>
    <row r="77" spans="1:55" s="14" customFormat="1">
      <c r="B77" s="332"/>
      <c r="C77" s="146" t="s">
        <v>258</v>
      </c>
      <c r="D77" s="328"/>
      <c r="E77" s="333"/>
      <c r="F77" s="28"/>
      <c r="G77" s="126">
        <f>(AVERAGE(G15:G28)*'3a Demand'!C17)+(AVERAGE(H15:H28)*'3a Demand'!D17)</f>
        <v>68.544927534238354</v>
      </c>
      <c r="H77" s="126">
        <f>(AVERAGE(I15:I28)*'3a Demand'!C17)+(AVERAGE(J15:J28)*'3a Demand'!D17)</f>
        <v>83.561437217201998</v>
      </c>
      <c r="I77" s="126">
        <f>(AVERAGE(K15:K28)*'3a Demand'!C17)+(AVERAGE(L15:L28)*'3a Demand'!D17)</f>
        <v>89.086658247291481</v>
      </c>
    </row>
    <row r="78" spans="1:55" s="14" customFormat="1">
      <c r="B78" s="310" t="s">
        <v>241</v>
      </c>
      <c r="C78" s="145" t="s">
        <v>247</v>
      </c>
      <c r="D78" s="328"/>
      <c r="E78" s="333"/>
      <c r="F78" s="28"/>
      <c r="G78" s="106">
        <f>'3a Demand'!$C$10*((G58*'3a Demand'!$C$18)+(H58*'3a Demand'!$D$18))</f>
        <v>53.998364769631209</v>
      </c>
      <c r="H78" s="106">
        <f>'3a Demand'!$C$10*((I58*'3a Demand'!$C$18)+(J58*'3a Demand'!$D$18))</f>
        <v>65.437736574754297</v>
      </c>
      <c r="I78" s="106">
        <f>'3a Demand'!$C$10*((K58*'3a Demand'!$C$18)+(L58*'3a Demand'!$D$18))</f>
        <v>78.294515797066808</v>
      </c>
    </row>
    <row r="79" spans="1:55" s="14" customFormat="1">
      <c r="B79" s="311"/>
      <c r="C79" s="145" t="s">
        <v>249</v>
      </c>
      <c r="D79" s="328"/>
      <c r="E79" s="333"/>
      <c r="F79" s="28"/>
      <c r="G79" s="106">
        <f>'3a Demand'!$C$10*((G59*'3a Demand'!$C$18)+(H59*'3a Demand'!$D$18))</f>
        <v>13.032505412971826</v>
      </c>
      <c r="H79" s="106">
        <f>'3a Demand'!$C$10*((I59*'3a Demand'!$C$18)+(J59*'3a Demand'!$D$18))</f>
        <v>21.7254305192351</v>
      </c>
      <c r="I79" s="106">
        <f>'3a Demand'!$C$10*((K59*'3a Demand'!$C$18)+(L59*'3a Demand'!$D$18))</f>
        <v>19.511538854455289</v>
      </c>
    </row>
    <row r="80" spans="1:55" s="14" customFormat="1">
      <c r="B80" s="311"/>
      <c r="C80" s="145" t="s">
        <v>250</v>
      </c>
      <c r="D80" s="328"/>
      <c r="E80" s="333"/>
      <c r="F80" s="28"/>
      <c r="G80" s="106">
        <f>'3a Demand'!$C$10*((G60*'3a Demand'!$C$18)+(H60*'3a Demand'!$D$18))</f>
        <v>15.962708368056587</v>
      </c>
      <c r="H80" s="106">
        <f>'3a Demand'!$C$10*((I60*'3a Demand'!$C$18)+(J60*'3a Demand'!$D$18))</f>
        <v>16.043473265485858</v>
      </c>
      <c r="I80" s="106">
        <f>'3a Demand'!$C$10*((K60*'3a Demand'!$C$18)+(L60*'3a Demand'!$D$18))</f>
        <v>12.77390920132968</v>
      </c>
    </row>
    <row r="81" spans="2:9" s="14" customFormat="1">
      <c r="B81" s="311"/>
      <c r="C81" s="145" t="s">
        <v>251</v>
      </c>
      <c r="D81" s="328"/>
      <c r="E81" s="333"/>
      <c r="F81" s="28"/>
      <c r="G81" s="106">
        <f>((G61*'3a Demand'!$C$18)+(H61*'3a Demand'!$D$18))</f>
        <v>6.5567588596821027</v>
      </c>
      <c r="H81" s="106">
        <f>((I61*'3a Demand'!$C$18)+(J61*'3a Demand'!$D$18))</f>
        <v>6.6197359495950767</v>
      </c>
      <c r="I81" s="106">
        <f>((K61*'3a Demand'!$C$18)+(L61*'3a Demand'!$D$18))</f>
        <v>6.6995028867368607</v>
      </c>
    </row>
    <row r="82" spans="2:9" s="14" customFormat="1">
      <c r="B82" s="311"/>
      <c r="C82" s="145" t="s">
        <v>257</v>
      </c>
      <c r="D82" s="328"/>
      <c r="E82" s="333"/>
      <c r="F82" s="28"/>
      <c r="G82" s="106">
        <f>'3a Demand'!$C$10*((G62*'3a Demand'!$C$18)+(H62*'3a Demand'!$D$18))</f>
        <v>0.98792297635358117</v>
      </c>
      <c r="H82" s="106">
        <f>'3a Demand'!$C$10*((I62*'3a Demand'!$C$18)+(J62*'3a Demand'!$D$18))</f>
        <v>1.0315161651082234</v>
      </c>
      <c r="I82" s="106">
        <f>'3a Demand'!$C$10*((K62*'3a Demand'!$C$18)+(L62*'3a Demand'!$D$18))</f>
        <v>1.0558090067924109</v>
      </c>
    </row>
    <row r="83" spans="2:9" s="14" customFormat="1">
      <c r="B83" s="311"/>
      <c r="C83" s="146" t="s">
        <v>258</v>
      </c>
      <c r="D83" s="328"/>
      <c r="E83" s="333"/>
      <c r="F83" s="28"/>
      <c r="G83" s="126">
        <f>(AVERAGE(G29:G42)*'3a Demand'!C18)+(AVERAGE(H29:H42)*'3a Demand'!D18)</f>
        <v>90.538260386695313</v>
      </c>
      <c r="H83" s="126">
        <f>(AVERAGE(I29:I42)*'3a Demand'!C18)+(AVERAGE(J29:J42)*'3a Demand'!D18)</f>
        <v>110.85789247417857</v>
      </c>
      <c r="I83" s="126">
        <f>(AVERAGE(K29:K42)*'3a Demand'!C18)+(AVERAGE(L29:L42)*'3a Demand'!D18)</f>
        <v>118.33527574638106</v>
      </c>
    </row>
    <row r="84" spans="2:9" s="14" customFormat="1">
      <c r="B84" s="313" t="s">
        <v>242</v>
      </c>
      <c r="C84" s="145" t="s">
        <v>250</v>
      </c>
      <c r="D84" s="328"/>
      <c r="E84" s="333"/>
      <c r="F84" s="28"/>
      <c r="G84" s="106">
        <f>'3a Demand'!$C$11*((G63*'3a Demand'!$C$19)+(H63*'3a Demand'!$D$19))</f>
        <v>15.369510236881789</v>
      </c>
      <c r="H84" s="106">
        <f>'3a Demand'!$C$11*((I63*'3a Demand'!$C$19)+(J63*'3a Demand'!$D$19))</f>
        <v>15.920595779679616</v>
      </c>
      <c r="I84" s="106">
        <f>'3a Demand'!$C$11*((K63*'3a Demand'!$C$19)+(L63*'3a Demand'!$D$19))</f>
        <v>12.406794332085205</v>
      </c>
    </row>
    <row r="85" spans="2:9" s="14" customFormat="1">
      <c r="B85" s="313"/>
      <c r="C85" s="145" t="s">
        <v>251</v>
      </c>
      <c r="D85" s="328"/>
      <c r="E85" s="333"/>
      <c r="F85" s="28"/>
      <c r="G85" s="106">
        <f>((G64*'3a Demand'!$C$19)+(H64*'3a Demand'!$D$19))</f>
        <v>6.5567588554850307</v>
      </c>
      <c r="H85" s="106">
        <f>((I64*'3a Demand'!$C$19)+(J64*'3a Demand'!$D$19))</f>
        <v>6.6197359453576921</v>
      </c>
      <c r="I85" s="106">
        <f>((K64*'3a Demand'!$C$19)+(L64*'3a Demand'!$D$19))</f>
        <v>6.6995028824484173</v>
      </c>
    </row>
    <row r="86" spans="2:9" s="14" customFormat="1">
      <c r="B86" s="313"/>
      <c r="C86" s="146" t="s">
        <v>258</v>
      </c>
      <c r="D86" s="329"/>
      <c r="E86" s="333"/>
      <c r="F86" s="28"/>
      <c r="G86" s="126">
        <f>(G43*'3a Demand'!C19)+(H43*'3a Demand'!D19)</f>
        <v>21.926269092366816</v>
      </c>
      <c r="H86" s="126">
        <f>I43*'3a Demand'!C19+J43*'3a Demand'!D19</f>
        <v>22.540331725037305</v>
      </c>
      <c r="I86" s="126">
        <f>K43*'3a Demand'!C19+L43*'3a Demand'!D19</f>
        <v>19.106297214533623</v>
      </c>
    </row>
    <row r="87" spans="2:9" s="14" customFormat="1"/>
    <row r="88" spans="2:9" s="14" customFormat="1"/>
    <row r="89" spans="2:9" s="14" customFormat="1" hidden="1"/>
    <row r="90" spans="2:9" s="14" customFormat="1" hidden="1"/>
    <row r="91" spans="2:9"/>
    <row r="92" spans="2:9"/>
    <row r="93" spans="2:9"/>
    <row r="94" spans="2:9"/>
    <row r="95" spans="2:9"/>
  </sheetData>
  <mergeCells count="26">
    <mergeCell ref="B84:B86"/>
    <mergeCell ref="D72:D86"/>
    <mergeCell ref="E72:E86"/>
    <mergeCell ref="B78:B83"/>
    <mergeCell ref="B72:B77"/>
    <mergeCell ref="C47:C52"/>
    <mergeCell ref="D47:D52"/>
    <mergeCell ref="B63:B65"/>
    <mergeCell ref="G48:N48"/>
    <mergeCell ref="G47:N47"/>
    <mergeCell ref="B47:B52"/>
    <mergeCell ref="E47:E48"/>
    <mergeCell ref="E53:E65"/>
    <mergeCell ref="B53:B57"/>
    <mergeCell ref="B58:B62"/>
    <mergeCell ref="B3:I3"/>
    <mergeCell ref="C9:C14"/>
    <mergeCell ref="B15:B28"/>
    <mergeCell ref="B29:B42"/>
    <mergeCell ref="D15:D43"/>
    <mergeCell ref="E15:E43"/>
    <mergeCell ref="B9:B14"/>
    <mergeCell ref="D9:D14"/>
    <mergeCell ref="E9:E10"/>
    <mergeCell ref="G9:N9"/>
    <mergeCell ref="G10:N10"/>
  </mergeCells>
  <pageMargins left="0.7" right="0.7" top="0.75" bottom="0.75" header="0.3" footer="0.3"/>
  <pageSetup orientation="portrait" r:id="rId1"/>
  <headerFooter>
    <oddFooter>&amp;C_x000D_&amp;1#&amp;"Calibri"&amp;10&amp;K000000 OFFICIAL-InternalOnly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pageSetUpPr autoPageBreaks="0"/>
  </sheetPr>
  <dimension ref="A1"/>
  <sheetViews>
    <sheetView workbookViewId="0"/>
  </sheetViews>
  <sheetFormatPr defaultRowHeight="13.5"/>
  <sheetData/>
  <pageMargins left="0.7" right="0.7" top="0.75" bottom="0.75" header="0.3" footer="0.3"/>
  <pageSetup orientation="portrait" r:id="rId1"/>
  <headerFooter>
    <oddFooter>&amp;C_x000D_&amp;1#&amp;"Calibri"&amp;10&amp;K000000 OFFICIAL-InternalOnly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79998168889431442"/>
    <pageSetUpPr autoPageBreaks="0" fitToPage="1"/>
  </sheetPr>
  <dimension ref="A1:BD93"/>
  <sheetViews>
    <sheetView zoomScaleNormal="100" workbookViewId="0">
      <selection activeCell="AL21" sqref="AL21"/>
    </sheetView>
  </sheetViews>
  <sheetFormatPr defaultColWidth="0" defaultRowHeight="13.5" zeroHeight="1"/>
  <cols>
    <col min="1" max="1" width="2.4609375" customWidth="1"/>
    <col min="2" max="2" width="25.15234375" customWidth="1"/>
    <col min="3" max="3" width="15" customWidth="1"/>
    <col min="4" max="4" width="11.3828125" customWidth="1"/>
    <col min="5" max="5" width="26" customWidth="1"/>
    <col min="6" max="6" width="23.61328125" customWidth="1"/>
    <col min="7" max="7" width="1.3828125" customWidth="1"/>
    <col min="8" max="15" width="15.61328125" customWidth="1"/>
    <col min="16" max="16" width="1.3828125" customWidth="1"/>
    <col min="17" max="24" width="15.61328125" customWidth="1"/>
    <col min="25" max="25" width="1.3828125" customWidth="1"/>
    <col min="26" max="56" width="15.61328125" customWidth="1"/>
    <col min="57" max="16384" width="9" hidden="1"/>
  </cols>
  <sheetData>
    <row r="1" spans="1:56" s="2" customFormat="1" ht="12.75" customHeight="1"/>
    <row r="2" spans="1:56" s="2" customFormat="1" ht="18.75" customHeight="1">
      <c r="B2" s="40" t="s">
        <v>259</v>
      </c>
      <c r="C2" s="40"/>
      <c r="D2" s="40"/>
      <c r="E2" s="40"/>
      <c r="F2" s="40"/>
      <c r="G2" s="40"/>
      <c r="H2" s="40"/>
      <c r="P2" s="40"/>
      <c r="Y2" s="40"/>
    </row>
    <row r="3" spans="1:56" s="2" customFormat="1" ht="28.5" customHeight="1">
      <c r="B3" s="308" t="s">
        <v>260</v>
      </c>
      <c r="C3" s="308"/>
      <c r="D3" s="308"/>
      <c r="E3" s="308"/>
      <c r="F3" s="308"/>
      <c r="G3" s="308"/>
      <c r="H3" s="308"/>
      <c r="I3" s="308"/>
      <c r="J3" s="308"/>
      <c r="K3" s="39"/>
      <c r="L3" s="39"/>
      <c r="M3" s="39"/>
      <c r="N3" s="39"/>
      <c r="O3" s="39"/>
      <c r="P3" s="39"/>
      <c r="Q3" s="39"/>
      <c r="R3" s="39"/>
      <c r="S3" s="39"/>
      <c r="T3" s="39"/>
      <c r="U3" s="39"/>
      <c r="V3" s="39"/>
      <c r="W3" s="39"/>
      <c r="X3" s="39"/>
      <c r="Y3" s="39"/>
      <c r="Z3" s="39"/>
      <c r="AA3" s="39"/>
      <c r="AB3" s="39"/>
    </row>
    <row r="4" spans="1:56" s="2" customFormat="1" ht="12.75" customHeight="1"/>
    <row r="5" spans="1:56" s="14" customFormat="1">
      <c r="I5" s="55"/>
      <c r="S5" s="55"/>
    </row>
    <row r="6" spans="1:56" s="14" customFormat="1"/>
    <row r="7" spans="1:56" s="85" customFormat="1">
      <c r="B7" s="86" t="s">
        <v>261</v>
      </c>
      <c r="C7" s="86"/>
    </row>
    <row r="8" spans="1:56" s="14" customFormat="1"/>
    <row r="9" spans="1:56">
      <c r="A9" s="14"/>
      <c r="B9" s="315" t="s">
        <v>87</v>
      </c>
      <c r="C9" s="342" t="s">
        <v>244</v>
      </c>
      <c r="D9" s="343"/>
      <c r="E9" s="316" t="s">
        <v>89</v>
      </c>
      <c r="F9" s="317"/>
      <c r="G9" s="84"/>
      <c r="H9" s="337" t="s">
        <v>90</v>
      </c>
      <c r="I9" s="338"/>
      <c r="J9" s="338"/>
      <c r="K9" s="338"/>
      <c r="L9" s="338"/>
      <c r="M9" s="338"/>
      <c r="N9" s="338"/>
      <c r="O9" s="339"/>
      <c r="P9" s="136"/>
      <c r="Q9" s="230" t="s">
        <v>91</v>
      </c>
      <c r="R9" s="231"/>
      <c r="S9" s="231"/>
      <c r="T9" s="231"/>
      <c r="U9" s="231"/>
      <c r="V9" s="231"/>
      <c r="W9" s="231"/>
      <c r="X9" s="231"/>
      <c r="Y9" s="84"/>
      <c r="Z9" s="231"/>
      <c r="AA9" s="231"/>
      <c r="AB9" s="231"/>
      <c r="AC9" s="231"/>
      <c r="AD9" s="231"/>
      <c r="AE9" s="231"/>
      <c r="AF9" s="231"/>
      <c r="AG9" s="231"/>
      <c r="AH9" s="231"/>
      <c r="AI9" s="231"/>
      <c r="AJ9" s="231"/>
      <c r="AK9" s="231"/>
      <c r="AL9" s="231"/>
      <c r="AM9" s="231"/>
      <c r="AN9" s="231"/>
      <c r="AO9" s="231"/>
      <c r="AP9" s="231"/>
      <c r="AQ9" s="231"/>
      <c r="AR9" s="231"/>
      <c r="AS9" s="231"/>
      <c r="AT9" s="231"/>
      <c r="AU9" s="231"/>
      <c r="AV9" s="231"/>
      <c r="AW9" s="231"/>
      <c r="AX9" s="231"/>
      <c r="AY9" s="231"/>
      <c r="AZ9" s="231"/>
      <c r="BA9" s="231"/>
      <c r="BB9" s="231"/>
      <c r="BC9" s="231"/>
      <c r="BD9" s="232"/>
    </row>
    <row r="10" spans="1:56" ht="12.75" customHeight="1">
      <c r="A10" s="14"/>
      <c r="B10" s="315"/>
      <c r="C10" s="344"/>
      <c r="D10" s="345"/>
      <c r="E10" s="316"/>
      <c r="F10" s="317"/>
      <c r="G10" s="84"/>
      <c r="H10" s="321" t="s">
        <v>92</v>
      </c>
      <c r="I10" s="322"/>
      <c r="J10" s="322"/>
      <c r="K10" s="322"/>
      <c r="L10" s="322"/>
      <c r="M10" s="322"/>
      <c r="N10" s="322"/>
      <c r="O10" s="323"/>
      <c r="P10" s="136"/>
      <c r="Q10" s="233" t="s">
        <v>93</v>
      </c>
      <c r="R10" s="234"/>
      <c r="S10" s="234"/>
      <c r="T10" s="234"/>
      <c r="U10" s="234"/>
      <c r="V10" s="234"/>
      <c r="W10" s="234"/>
      <c r="X10" s="234"/>
      <c r="Y10" s="8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5"/>
    </row>
    <row r="11" spans="1:56" ht="25.5" customHeight="1">
      <c r="A11" s="14"/>
      <c r="B11" s="315"/>
      <c r="C11" s="344"/>
      <c r="D11" s="345"/>
      <c r="E11" s="316"/>
      <c r="F11" s="97" t="s">
        <v>94</v>
      </c>
      <c r="G11" s="84"/>
      <c r="H11" s="33" t="s">
        <v>95</v>
      </c>
      <c r="I11" s="33" t="s">
        <v>96</v>
      </c>
      <c r="J11" s="33" t="s">
        <v>97</v>
      </c>
      <c r="K11" s="33" t="s">
        <v>98</v>
      </c>
      <c r="L11" s="33" t="s">
        <v>99</v>
      </c>
      <c r="M11" s="34" t="s">
        <v>100</v>
      </c>
      <c r="N11" s="33" t="s">
        <v>101</v>
      </c>
      <c r="O11" s="33" t="s">
        <v>102</v>
      </c>
      <c r="P11" s="84"/>
      <c r="Q11" s="29" t="s">
        <v>103</v>
      </c>
      <c r="R11" s="29" t="s">
        <v>104</v>
      </c>
      <c r="S11" s="29" t="s">
        <v>105</v>
      </c>
      <c r="T11" s="35" t="s">
        <v>106</v>
      </c>
      <c r="U11" s="29" t="s">
        <v>107</v>
      </c>
      <c r="V11" s="29" t="s">
        <v>108</v>
      </c>
      <c r="W11" s="29" t="s">
        <v>109</v>
      </c>
      <c r="X11" s="29" t="s">
        <v>110</v>
      </c>
      <c r="Y11" s="84"/>
      <c r="Z11" s="29" t="s">
        <v>111</v>
      </c>
      <c r="AA11" s="29" t="s">
        <v>112</v>
      </c>
      <c r="AB11" s="266" t="s">
        <v>113</v>
      </c>
      <c r="AC11" s="266" t="s">
        <v>113</v>
      </c>
      <c r="AD11" s="267" t="s">
        <v>114</v>
      </c>
      <c r="AE11" s="265" t="s">
        <v>114</v>
      </c>
      <c r="AF11" s="265" t="s">
        <v>115</v>
      </c>
      <c r="AG11" s="265" t="s">
        <v>115</v>
      </c>
      <c r="AH11" s="265" t="s">
        <v>116</v>
      </c>
      <c r="AI11" s="265" t="s">
        <v>116</v>
      </c>
      <c r="AJ11" s="265" t="s">
        <v>117</v>
      </c>
      <c r="AK11" s="265" t="s">
        <v>117</v>
      </c>
      <c r="AL11" s="265" t="s">
        <v>118</v>
      </c>
      <c r="AM11" s="265" t="s">
        <v>118</v>
      </c>
      <c r="AN11" s="265" t="s">
        <v>119</v>
      </c>
      <c r="AO11" s="265" t="s">
        <v>119</v>
      </c>
      <c r="AP11" s="265" t="s">
        <v>120</v>
      </c>
      <c r="AQ11" s="265" t="s">
        <v>120</v>
      </c>
      <c r="AR11" s="265" t="s">
        <v>121</v>
      </c>
      <c r="AS11" s="265" t="s">
        <v>121</v>
      </c>
      <c r="AT11" s="265" t="s">
        <v>122</v>
      </c>
      <c r="AU11" s="265" t="s">
        <v>122</v>
      </c>
      <c r="AV11" s="265" t="s">
        <v>123</v>
      </c>
      <c r="AW11" s="265" t="s">
        <v>123</v>
      </c>
      <c r="AX11" s="265" t="s">
        <v>124</v>
      </c>
      <c r="AY11" s="265" t="s">
        <v>124</v>
      </c>
      <c r="AZ11" s="265" t="s">
        <v>125</v>
      </c>
      <c r="BA11" s="265" t="s">
        <v>125</v>
      </c>
      <c r="BB11" s="265" t="s">
        <v>126</v>
      </c>
      <c r="BC11" s="265" t="s">
        <v>126</v>
      </c>
      <c r="BD11" s="265" t="s">
        <v>127</v>
      </c>
    </row>
    <row r="12" spans="1:56" ht="25.5" customHeight="1">
      <c r="A12" s="14"/>
      <c r="B12" s="315"/>
      <c r="C12" s="344"/>
      <c r="D12" s="345"/>
      <c r="E12" s="316"/>
      <c r="F12" s="97" t="s">
        <v>94</v>
      </c>
      <c r="G12" s="84"/>
      <c r="H12" s="33" t="s">
        <v>95</v>
      </c>
      <c r="I12" s="33" t="s">
        <v>96</v>
      </c>
      <c r="J12" s="33" t="s">
        <v>97</v>
      </c>
      <c r="K12" s="33" t="s">
        <v>98</v>
      </c>
      <c r="L12" s="33" t="s">
        <v>99</v>
      </c>
      <c r="M12" s="34" t="s">
        <v>100</v>
      </c>
      <c r="N12" s="33" t="s">
        <v>101</v>
      </c>
      <c r="O12" s="33" t="s">
        <v>102</v>
      </c>
      <c r="P12" s="84"/>
      <c r="Q12" s="29" t="s">
        <v>103</v>
      </c>
      <c r="R12" s="29" t="s">
        <v>104</v>
      </c>
      <c r="S12" s="29" t="s">
        <v>105</v>
      </c>
      <c r="T12" s="35" t="s">
        <v>106</v>
      </c>
      <c r="U12" s="29" t="s">
        <v>107</v>
      </c>
      <c r="V12" s="29" t="s">
        <v>108</v>
      </c>
      <c r="W12" s="29" t="s">
        <v>109</v>
      </c>
      <c r="X12" s="29" t="s">
        <v>110</v>
      </c>
      <c r="Y12" s="84"/>
      <c r="Z12" s="29" t="s">
        <v>128</v>
      </c>
      <c r="AA12" s="29" t="s">
        <v>129</v>
      </c>
      <c r="AB12" s="29" t="s">
        <v>130</v>
      </c>
      <c r="AC12" s="29" t="s">
        <v>131</v>
      </c>
      <c r="AD12" s="29" t="s">
        <v>132</v>
      </c>
      <c r="AE12" s="29" t="s">
        <v>133</v>
      </c>
      <c r="AF12" s="29" t="s">
        <v>134</v>
      </c>
      <c r="AG12" s="29" t="s">
        <v>135</v>
      </c>
      <c r="AH12" s="29" t="s">
        <v>136</v>
      </c>
      <c r="AI12" s="29" t="s">
        <v>137</v>
      </c>
      <c r="AJ12" s="29" t="s">
        <v>138</v>
      </c>
      <c r="AK12" s="29" t="s">
        <v>139</v>
      </c>
      <c r="AL12" s="29" t="s">
        <v>140</v>
      </c>
      <c r="AM12" s="29" t="s">
        <v>141</v>
      </c>
      <c r="AN12" s="29" t="s">
        <v>142</v>
      </c>
      <c r="AO12" s="29" t="s">
        <v>143</v>
      </c>
      <c r="AP12" s="29" t="s">
        <v>144</v>
      </c>
      <c r="AQ12" s="29" t="s">
        <v>145</v>
      </c>
      <c r="AR12" s="29" t="s">
        <v>146</v>
      </c>
      <c r="AS12" s="29" t="s">
        <v>147</v>
      </c>
      <c r="AT12" s="29" t="s">
        <v>148</v>
      </c>
      <c r="AU12" s="29" t="s">
        <v>149</v>
      </c>
      <c r="AV12" s="29" t="s">
        <v>150</v>
      </c>
      <c r="AW12" s="29" t="s">
        <v>151</v>
      </c>
      <c r="AX12" s="29" t="s">
        <v>152</v>
      </c>
      <c r="AY12" s="29" t="s">
        <v>153</v>
      </c>
      <c r="AZ12" s="29" t="s">
        <v>154</v>
      </c>
      <c r="BA12" s="29" t="s">
        <v>155</v>
      </c>
      <c r="BB12" s="29" t="s">
        <v>156</v>
      </c>
      <c r="BC12" s="29" t="s">
        <v>157</v>
      </c>
      <c r="BD12" s="29" t="s">
        <v>158</v>
      </c>
    </row>
    <row r="13" spans="1:56" ht="12.75" customHeight="1">
      <c r="A13" s="14"/>
      <c r="B13" s="315"/>
      <c r="C13" s="344"/>
      <c r="D13" s="345"/>
      <c r="E13" s="316"/>
      <c r="F13" s="97" t="s">
        <v>159</v>
      </c>
      <c r="G13" s="84"/>
      <c r="H13" s="31" t="s">
        <v>160</v>
      </c>
      <c r="I13" s="31" t="s">
        <v>161</v>
      </c>
      <c r="J13" s="31" t="s">
        <v>162</v>
      </c>
      <c r="K13" s="31" t="s">
        <v>163</v>
      </c>
      <c r="L13" s="31" t="s">
        <v>164</v>
      </c>
      <c r="M13" s="32" t="s">
        <v>165</v>
      </c>
      <c r="N13" s="31" t="s">
        <v>166</v>
      </c>
      <c r="O13" s="31" t="s">
        <v>167</v>
      </c>
      <c r="P13" s="84"/>
      <c r="Q13" s="31" t="s">
        <v>168</v>
      </c>
      <c r="R13" s="31" t="s">
        <v>169</v>
      </c>
      <c r="S13" s="31" t="s">
        <v>170</v>
      </c>
      <c r="T13" s="36" t="s">
        <v>171</v>
      </c>
      <c r="U13" s="31" t="s">
        <v>172</v>
      </c>
      <c r="V13" s="31" t="s">
        <v>173</v>
      </c>
      <c r="W13" s="31" t="s">
        <v>174</v>
      </c>
      <c r="X13" s="31" t="s">
        <v>175</v>
      </c>
      <c r="Y13" s="84"/>
      <c r="Z13" s="31" t="s">
        <v>176</v>
      </c>
      <c r="AA13" s="31" t="s">
        <v>177</v>
      </c>
      <c r="AB13" s="31" t="s">
        <v>178</v>
      </c>
      <c r="AC13" s="31" t="s">
        <v>179</v>
      </c>
      <c r="AD13" s="31" t="s">
        <v>180</v>
      </c>
      <c r="AE13" s="31" t="s">
        <v>181</v>
      </c>
      <c r="AF13" s="31" t="s">
        <v>182</v>
      </c>
      <c r="AG13" s="31" t="s">
        <v>183</v>
      </c>
      <c r="AH13" s="31" t="s">
        <v>184</v>
      </c>
      <c r="AI13" s="31" t="s">
        <v>185</v>
      </c>
      <c r="AJ13" s="31" t="s">
        <v>186</v>
      </c>
      <c r="AK13" s="31" t="s">
        <v>187</v>
      </c>
      <c r="AL13" s="31" t="s">
        <v>188</v>
      </c>
      <c r="AM13" s="31" t="s">
        <v>189</v>
      </c>
      <c r="AN13" s="31" t="s">
        <v>190</v>
      </c>
      <c r="AO13" s="31" t="s">
        <v>191</v>
      </c>
      <c r="AP13" s="31" t="s">
        <v>192</v>
      </c>
      <c r="AQ13" s="31" t="s">
        <v>193</v>
      </c>
      <c r="AR13" s="31" t="s">
        <v>194</v>
      </c>
      <c r="AS13" s="31" t="s">
        <v>195</v>
      </c>
      <c r="AT13" s="31" t="s">
        <v>196</v>
      </c>
      <c r="AU13" s="31" t="s">
        <v>197</v>
      </c>
      <c r="AV13" s="31" t="s">
        <v>198</v>
      </c>
      <c r="AW13" s="31" t="s">
        <v>199</v>
      </c>
      <c r="AX13" s="31" t="s">
        <v>200</v>
      </c>
      <c r="AY13" s="31" t="s">
        <v>201</v>
      </c>
      <c r="AZ13" s="31" t="s">
        <v>202</v>
      </c>
      <c r="BA13" s="31" t="s">
        <v>203</v>
      </c>
      <c r="BB13" s="31" t="s">
        <v>204</v>
      </c>
      <c r="BC13" s="31" t="s">
        <v>205</v>
      </c>
      <c r="BD13" s="31" t="s">
        <v>206</v>
      </c>
    </row>
    <row r="14" spans="1:56" ht="30.75" customHeight="1">
      <c r="A14" s="14"/>
      <c r="B14" s="315"/>
      <c r="C14" s="346"/>
      <c r="D14" s="347"/>
      <c r="E14" s="316"/>
      <c r="F14" s="98" t="s">
        <v>256</v>
      </c>
      <c r="G14" s="84"/>
      <c r="H14" s="29" t="s">
        <v>208</v>
      </c>
      <c r="I14" s="29" t="s">
        <v>208</v>
      </c>
      <c r="J14" s="29" t="s">
        <v>209</v>
      </c>
      <c r="K14" s="29" t="s">
        <v>209</v>
      </c>
      <c r="L14" s="29" t="s">
        <v>210</v>
      </c>
      <c r="M14" s="30" t="s">
        <v>210</v>
      </c>
      <c r="N14" s="29" t="s">
        <v>211</v>
      </c>
      <c r="O14" s="29" t="s">
        <v>211</v>
      </c>
      <c r="P14" s="84"/>
      <c r="Q14" s="29" t="s">
        <v>212</v>
      </c>
      <c r="R14" s="29" t="s">
        <v>213</v>
      </c>
      <c r="S14" s="29" t="s">
        <v>213</v>
      </c>
      <c r="T14" s="35" t="s">
        <v>214</v>
      </c>
      <c r="U14" s="29" t="s">
        <v>214</v>
      </c>
      <c r="V14" s="29" t="s">
        <v>215</v>
      </c>
      <c r="W14" s="29" t="s">
        <v>215</v>
      </c>
      <c r="X14" s="29" t="s">
        <v>216</v>
      </c>
      <c r="Y14" s="84"/>
      <c r="Z14" s="29" t="s">
        <v>216</v>
      </c>
      <c r="AA14" s="29" t="s">
        <v>217</v>
      </c>
      <c r="AB14" s="29" t="s">
        <v>217</v>
      </c>
      <c r="AC14" s="29" t="s">
        <v>217</v>
      </c>
      <c r="AD14" s="29" t="s">
        <v>218</v>
      </c>
      <c r="AE14" s="29" t="s">
        <v>218</v>
      </c>
      <c r="AF14" s="29" t="s">
        <v>218</v>
      </c>
      <c r="AG14" s="29" t="s">
        <v>218</v>
      </c>
      <c r="AH14" s="29" t="s">
        <v>219</v>
      </c>
      <c r="AI14" s="29" t="s">
        <v>219</v>
      </c>
      <c r="AJ14" s="29" t="s">
        <v>219</v>
      </c>
      <c r="AK14" s="29" t="s">
        <v>219</v>
      </c>
      <c r="AL14" s="29" t="s">
        <v>220</v>
      </c>
      <c r="AM14" s="29" t="s">
        <v>220</v>
      </c>
      <c r="AN14" s="29" t="s">
        <v>220</v>
      </c>
      <c r="AO14" s="29" t="s">
        <v>220</v>
      </c>
      <c r="AP14" s="29" t="s">
        <v>221</v>
      </c>
      <c r="AQ14" s="29" t="s">
        <v>221</v>
      </c>
      <c r="AR14" s="29" t="s">
        <v>221</v>
      </c>
      <c r="AS14" s="29" t="s">
        <v>221</v>
      </c>
      <c r="AT14" s="29" t="s">
        <v>222</v>
      </c>
      <c r="AU14" s="29" t="s">
        <v>222</v>
      </c>
      <c r="AV14" s="29" t="s">
        <v>222</v>
      </c>
      <c r="AW14" s="29" t="s">
        <v>222</v>
      </c>
      <c r="AX14" s="29" t="s">
        <v>223</v>
      </c>
      <c r="AY14" s="29" t="s">
        <v>223</v>
      </c>
      <c r="AZ14" s="29" t="s">
        <v>223</v>
      </c>
      <c r="BA14" s="29" t="s">
        <v>223</v>
      </c>
      <c r="BB14" s="29" t="s">
        <v>224</v>
      </c>
      <c r="BC14" s="29" t="s">
        <v>224</v>
      </c>
      <c r="BD14" s="29" t="s">
        <v>224</v>
      </c>
    </row>
    <row r="15" spans="1:56" ht="12.65" customHeight="1">
      <c r="A15" s="14"/>
      <c r="B15" s="332" t="s">
        <v>225</v>
      </c>
      <c r="C15" s="313" t="s">
        <v>247</v>
      </c>
      <c r="D15" s="313"/>
      <c r="E15" s="224" t="s">
        <v>248</v>
      </c>
      <c r="F15" s="327"/>
      <c r="G15" s="28"/>
      <c r="H15" s="15">
        <f>'3b RO'!H19</f>
        <v>12.858367999999999</v>
      </c>
      <c r="I15" s="15">
        <f>'3b RO'!I19</f>
        <v>12.855699999999999</v>
      </c>
      <c r="J15" s="15">
        <f>'3b RO'!J19</f>
        <v>15.581108399999998</v>
      </c>
      <c r="K15" s="15">
        <f>'3b RO'!K19</f>
        <v>15.57996</v>
      </c>
      <c r="L15" s="15">
        <f>'3b RO'!L19</f>
        <v>18.640526740000002</v>
      </c>
      <c r="M15" s="15">
        <f>'3b RO'!M19</f>
        <v>18.642219999999998</v>
      </c>
      <c r="N15" s="15">
        <f>'3b RO'!N19</f>
        <v>22.102678517046183</v>
      </c>
      <c r="O15" s="15">
        <f>'3b RO'!O19</f>
        <v>22.098960000000002</v>
      </c>
      <c r="P15" s="28"/>
      <c r="Q15" s="15">
        <f>'3b RO'!Q19</f>
        <v>22.098960000000002</v>
      </c>
      <c r="R15" s="15">
        <f>'3b RO'!R19</f>
        <v>23.644631305063015</v>
      </c>
      <c r="S15" s="15">
        <f>'3b RO'!S19</f>
        <v>23.60952</v>
      </c>
      <c r="T15" s="15">
        <f>'3b RO'!T19</f>
        <v>23.652418974429146</v>
      </c>
      <c r="U15" s="15">
        <f>'3b RO'!U19</f>
        <v>23.573549999999997</v>
      </c>
      <c r="V15" s="15">
        <f>'3b RO'!V19</f>
        <v>24.983646662697712</v>
      </c>
      <c r="W15" s="15">
        <f>'3b RO'!W19</f>
        <v>24.993599999999997</v>
      </c>
      <c r="X15" s="15">
        <f>'3b RO'!X19</f>
        <v>25.836025060581413</v>
      </c>
      <c r="Y15" s="28"/>
      <c r="Z15" s="15">
        <f>'3b RO'!Z19</f>
        <v>25.964079999999999</v>
      </c>
      <c r="AA15" s="15">
        <f>'3b RO'!AA19</f>
        <v>27.675689999999996</v>
      </c>
      <c r="AB15" s="15" t="str">
        <f>'3b RO'!AB19</f>
        <v>-</v>
      </c>
      <c r="AC15" s="15" t="str">
        <f>'3b RO'!AC19</f>
        <v>-</v>
      </c>
      <c r="AD15" s="15" t="str">
        <f>'3b RO'!AD19</f>
        <v>-</v>
      </c>
      <c r="AE15" s="15" t="str">
        <f>'3b RO'!AE19</f>
        <v>-</v>
      </c>
      <c r="AF15" s="15" t="str">
        <f>'3b RO'!AF19</f>
        <v>-</v>
      </c>
      <c r="AG15" s="15" t="str">
        <f>'3b RO'!AG19</f>
        <v>-</v>
      </c>
      <c r="AH15" s="15" t="str">
        <f>'3b RO'!AH19</f>
        <v>-</v>
      </c>
      <c r="AI15" s="15" t="str">
        <f>'3b RO'!AI19</f>
        <v>-</v>
      </c>
      <c r="AJ15" s="15" t="str">
        <f>'3b RO'!AJ19</f>
        <v>-</v>
      </c>
      <c r="AK15" s="15" t="str">
        <f>'3b RO'!AK19</f>
        <v>-</v>
      </c>
      <c r="AL15" s="15" t="str">
        <f>'3b RO'!AL19</f>
        <v>-</v>
      </c>
      <c r="AM15" s="15" t="str">
        <f>'3b RO'!AM19</f>
        <v>-</v>
      </c>
      <c r="AN15" s="15" t="str">
        <f>'3b RO'!AN19</f>
        <v>-</v>
      </c>
      <c r="AO15" s="15" t="str">
        <f>'3b RO'!AO19</f>
        <v>-</v>
      </c>
      <c r="AP15" s="15" t="str">
        <f>'3b RO'!AP19</f>
        <v>-</v>
      </c>
      <c r="AQ15" s="15" t="str">
        <f>'3b RO'!AQ19</f>
        <v>-</v>
      </c>
      <c r="AR15" s="15" t="str">
        <f>'3b RO'!AR19</f>
        <v>-</v>
      </c>
      <c r="AS15" s="15" t="str">
        <f>'3b RO'!AS19</f>
        <v>-</v>
      </c>
      <c r="AT15" s="15" t="str">
        <f>'3b RO'!AT19</f>
        <v>-</v>
      </c>
      <c r="AU15" s="15" t="str">
        <f>'3b RO'!AU19</f>
        <v>-</v>
      </c>
      <c r="AV15" s="15" t="str">
        <f>'3b RO'!AV19</f>
        <v>-</v>
      </c>
      <c r="AW15" s="15" t="str">
        <f>'3b RO'!AW19</f>
        <v>-</v>
      </c>
      <c r="AX15" s="15" t="str">
        <f>'3b RO'!AX19</f>
        <v>-</v>
      </c>
      <c r="AY15" s="15" t="str">
        <f>'3b RO'!AY19</f>
        <v>-</v>
      </c>
      <c r="AZ15" s="15" t="str">
        <f>'3b RO'!AZ19</f>
        <v>-</v>
      </c>
      <c r="BA15" s="15" t="str">
        <f>'3b RO'!BA19</f>
        <v>-</v>
      </c>
      <c r="BB15" s="15" t="str">
        <f>'3b RO'!BB19</f>
        <v>-</v>
      </c>
      <c r="BC15" s="15" t="str">
        <f>'3b RO'!BC19</f>
        <v>-</v>
      </c>
      <c r="BD15" s="15" t="str">
        <f>'3b RO'!BD19</f>
        <v>-</v>
      </c>
    </row>
    <row r="16" spans="1:56">
      <c r="A16" s="14"/>
      <c r="B16" s="332"/>
      <c r="C16" s="313" t="s">
        <v>249</v>
      </c>
      <c r="D16" s="313"/>
      <c r="E16" s="224" t="s">
        <v>248</v>
      </c>
      <c r="F16" s="328"/>
      <c r="G16" s="28"/>
      <c r="H16" s="15">
        <f>'3d FIT'!H18</f>
        <v>3.1029774792790059</v>
      </c>
      <c r="I16" s="15">
        <f>'3d FIT'!I18</f>
        <v>3.1029774792790059</v>
      </c>
      <c r="J16" s="15">
        <f>'3d FIT'!J18</f>
        <v>5.1727215521988335</v>
      </c>
      <c r="K16" s="15">
        <f>'3d FIT'!K18</f>
        <v>5.1727215521988335</v>
      </c>
      <c r="L16" s="15">
        <f>'3d FIT'!L18</f>
        <v>4.5823442285238185</v>
      </c>
      <c r="M16" s="15">
        <f>'3d FIT'!M18</f>
        <v>4.6868844010376698</v>
      </c>
      <c r="N16" s="15">
        <f>'3d FIT'!N18</f>
        <v>5.3125820560931691</v>
      </c>
      <c r="O16" s="15">
        <f>'3d FIT'!O18</f>
        <v>5.3125820560931691</v>
      </c>
      <c r="P16" s="28"/>
      <c r="Q16" s="15">
        <f>'3d FIT'!Q18</f>
        <v>5.3125820560931691</v>
      </c>
      <c r="R16" s="15">
        <f>'3d FIT'!R18</f>
        <v>5.8835962363334122</v>
      </c>
      <c r="S16" s="15">
        <f>'3d FIT'!S18</f>
        <v>6.1125706929592383</v>
      </c>
      <c r="T16" s="15">
        <f>'3d FIT'!T18</f>
        <v>6.209419523851972</v>
      </c>
      <c r="U16" s="15">
        <f>'3d FIT'!U18</f>
        <v>6.209419523851972</v>
      </c>
      <c r="V16" s="15">
        <f>'3i New FIT methodology'!O228</f>
        <v>6.8501864450773278</v>
      </c>
      <c r="W16" s="15">
        <f>'3i New FIT methodology'!P228</f>
        <v>6.8480043107034856</v>
      </c>
      <c r="X16" s="15">
        <f>'3i New FIT methodology'!Q228</f>
        <v>6.0338953603312691</v>
      </c>
      <c r="Y16" s="28"/>
      <c r="Z16" s="15">
        <f>'3i New FIT methodology'!S228</f>
        <v>5.6258217510753665</v>
      </c>
      <c r="AA16" s="15">
        <f>'3i New FIT methodology'!T228</f>
        <v>6.4495151998345062</v>
      </c>
      <c r="AB16" s="15" t="str">
        <f>'3i New FIT methodology'!U228</f>
        <v>-</v>
      </c>
      <c r="AC16" s="15" t="str">
        <f>'3i New FIT methodology'!V228</f>
        <v>-</v>
      </c>
      <c r="AD16" s="15" t="str">
        <f>'3i New FIT methodology'!W228</f>
        <v>-</v>
      </c>
      <c r="AE16" s="15" t="str">
        <f>'3i New FIT methodology'!X228</f>
        <v>-</v>
      </c>
      <c r="AF16" s="15" t="str">
        <f>'3i New FIT methodology'!Y228</f>
        <v>-</v>
      </c>
      <c r="AG16" s="15" t="str">
        <f>'3i New FIT methodology'!Z228</f>
        <v>-</v>
      </c>
      <c r="AH16" s="15" t="str">
        <f>'3i New FIT methodology'!AA228</f>
        <v>-</v>
      </c>
      <c r="AI16" s="15" t="str">
        <f>'3i New FIT methodology'!AB228</f>
        <v>-</v>
      </c>
      <c r="AJ16" s="15" t="str">
        <f>'3i New FIT methodology'!AC228</f>
        <v>-</v>
      </c>
      <c r="AK16" s="15" t="str">
        <f>'3i New FIT methodology'!AD228</f>
        <v>-</v>
      </c>
      <c r="AL16" s="15" t="str">
        <f>'3i New FIT methodology'!AE228</f>
        <v>-</v>
      </c>
      <c r="AM16" s="15" t="str">
        <f>'3i New FIT methodology'!AF228</f>
        <v>-</v>
      </c>
      <c r="AN16" s="15" t="str">
        <f>'3i New FIT methodology'!AG228</f>
        <v>-</v>
      </c>
      <c r="AO16" s="15" t="str">
        <f>'3i New FIT methodology'!AH228</f>
        <v>-</v>
      </c>
      <c r="AP16" s="15" t="str">
        <f>'3i New FIT methodology'!AI228</f>
        <v>-</v>
      </c>
      <c r="AQ16" s="15" t="str">
        <f>'3i New FIT methodology'!AJ228</f>
        <v>-</v>
      </c>
      <c r="AR16" s="15" t="str">
        <f>'3i New FIT methodology'!AK228</f>
        <v>-</v>
      </c>
      <c r="AS16" s="15" t="str">
        <f>'3i New FIT methodology'!AL228</f>
        <v>-</v>
      </c>
      <c r="AT16" s="15" t="str">
        <f>'3i New FIT methodology'!AM228</f>
        <v>-</v>
      </c>
      <c r="AU16" s="15" t="str">
        <f>'3i New FIT methodology'!AN228</f>
        <v>-</v>
      </c>
      <c r="AV16" s="15" t="str">
        <f>'3i New FIT methodology'!AO228</f>
        <v>-</v>
      </c>
      <c r="AW16" s="15" t="str">
        <f>'3i New FIT methodology'!AP228</f>
        <v>-</v>
      </c>
      <c r="AX16" s="15" t="str">
        <f>'3i New FIT methodology'!AQ228</f>
        <v>-</v>
      </c>
      <c r="AY16" s="15" t="str">
        <f>'3i New FIT methodology'!AR228</f>
        <v>-</v>
      </c>
      <c r="AZ16" s="15" t="str">
        <f>'3i New FIT methodology'!AS228</f>
        <v>-</v>
      </c>
      <c r="BA16" s="15" t="str">
        <f>'3i New FIT methodology'!AT228</f>
        <v>-</v>
      </c>
      <c r="BB16" s="15" t="str">
        <f>'3i New FIT methodology'!AU228</f>
        <v>-</v>
      </c>
      <c r="BC16" s="15" t="str">
        <f>'3i New FIT methodology'!AV228</f>
        <v>-</v>
      </c>
      <c r="BD16" s="15" t="str">
        <f>'3i New FIT methodology'!AW228</f>
        <v>-</v>
      </c>
    </row>
    <row r="17" spans="1:56" ht="12.75" customHeight="1">
      <c r="A17" s="14"/>
      <c r="B17" s="332"/>
      <c r="C17" s="313" t="s">
        <v>250</v>
      </c>
      <c r="D17" s="313"/>
      <c r="E17" s="224" t="s">
        <v>248</v>
      </c>
      <c r="F17" s="328"/>
      <c r="G17" s="28"/>
      <c r="H17" s="15">
        <f>'3e ECO'!H29</f>
        <v>3.800644849537282</v>
      </c>
      <c r="I17" s="15">
        <f>'3e ECO'!I29</f>
        <v>3.800644849537282</v>
      </c>
      <c r="J17" s="15">
        <f>'3e ECO'!J29</f>
        <v>3.840542773328024</v>
      </c>
      <c r="K17" s="15">
        <f>'3e ECO'!K29</f>
        <v>3.8063877486640387</v>
      </c>
      <c r="L17" s="15">
        <f>'3e ECO'!L29</f>
        <v>3.0414069526975425</v>
      </c>
      <c r="M17" s="15">
        <f>'3e ECO'!M29</f>
        <v>3.0414069526975425</v>
      </c>
      <c r="N17" s="15">
        <f>'3e ECO'!N29</f>
        <v>3.3175524355353234</v>
      </c>
      <c r="O17" s="15">
        <f>'3e ECO'!O29</f>
        <v>3.3378759371842848</v>
      </c>
      <c r="P17" s="28"/>
      <c r="Q17" s="15">
        <f>'3e ECO'!Q29</f>
        <v>3.3378759371842848</v>
      </c>
      <c r="R17" s="15">
        <f>'3e ECO'!R29</f>
        <v>3.458686192546887</v>
      </c>
      <c r="S17" s="15">
        <f>'3e ECO'!S29</f>
        <v>3.7058915530784011</v>
      </c>
      <c r="T17" s="15">
        <f>'3e ECO'!T29</f>
        <v>4.5347994584924356</v>
      </c>
      <c r="U17" s="15">
        <f>'3e ECO'!U29</f>
        <v>4.5210234547962456</v>
      </c>
      <c r="V17" s="15">
        <f>'3e ECO'!V29</f>
        <v>4.4511581333846166</v>
      </c>
      <c r="W17" s="15">
        <f>'3e ECO'!W29</f>
        <v>4.3254615450700591</v>
      </c>
      <c r="X17" s="15">
        <f>'3e ECO'!X29</f>
        <v>5.3948055674536768</v>
      </c>
      <c r="Y17" s="28"/>
      <c r="Z17" s="15">
        <f>'3e ECO'!Z29</f>
        <v>5.2411778994660096</v>
      </c>
      <c r="AA17" s="15">
        <f>'3e ECO'!AA29</f>
        <v>7.1239252389941949</v>
      </c>
      <c r="AB17" s="15" t="str">
        <f>'3e ECO'!AB29</f>
        <v>-</v>
      </c>
      <c r="AC17" s="15" t="str">
        <f>'3e ECO'!AC29</f>
        <v>-</v>
      </c>
      <c r="AD17" s="15" t="str">
        <f>'3e ECO'!AD29</f>
        <v>-</v>
      </c>
      <c r="AE17" s="15" t="str">
        <f>'3e ECO'!AE29</f>
        <v>-</v>
      </c>
      <c r="AF17" s="15" t="str">
        <f>'3e ECO'!AF29</f>
        <v>-</v>
      </c>
      <c r="AG17" s="15" t="str">
        <f>'3e ECO'!AG29</f>
        <v>-</v>
      </c>
      <c r="AH17" s="15" t="str">
        <f>'3e ECO'!AH29</f>
        <v>-</v>
      </c>
      <c r="AI17" s="15" t="str">
        <f>'3e ECO'!AI29</f>
        <v>-</v>
      </c>
      <c r="AJ17" s="15" t="str">
        <f>'3e ECO'!AJ29</f>
        <v>-</v>
      </c>
      <c r="AK17" s="15" t="str">
        <f>'3e ECO'!AK29</f>
        <v>-</v>
      </c>
      <c r="AL17" s="15" t="str">
        <f>'3e ECO'!AL29</f>
        <v>-</v>
      </c>
      <c r="AM17" s="15" t="str">
        <f>'3e ECO'!AM29</f>
        <v>-</v>
      </c>
      <c r="AN17" s="15" t="str">
        <f>'3e ECO'!AN29</f>
        <v>-</v>
      </c>
      <c r="AO17" s="15" t="str">
        <f>'3e ECO'!AO29</f>
        <v>-</v>
      </c>
      <c r="AP17" s="15" t="str">
        <f>'3e ECO'!AP29</f>
        <v>-</v>
      </c>
      <c r="AQ17" s="15" t="str">
        <f>'3e ECO'!AQ29</f>
        <v>-</v>
      </c>
      <c r="AR17" s="15" t="str">
        <f>'3e ECO'!AR29</f>
        <v>-</v>
      </c>
      <c r="AS17" s="15" t="str">
        <f>'3e ECO'!AS29</f>
        <v>-</v>
      </c>
      <c r="AT17" s="15" t="str">
        <f>'3e ECO'!AT29</f>
        <v>-</v>
      </c>
      <c r="AU17" s="15" t="str">
        <f>'3e ECO'!AU29</f>
        <v>-</v>
      </c>
      <c r="AV17" s="15" t="str">
        <f>'3e ECO'!AV29</f>
        <v>-</v>
      </c>
      <c r="AW17" s="15" t="str">
        <f>'3e ECO'!AW29</f>
        <v>-</v>
      </c>
      <c r="AX17" s="15" t="str">
        <f>'3e ECO'!AX29</f>
        <v>-</v>
      </c>
      <c r="AY17" s="15" t="str">
        <f>'3e ECO'!AY29</f>
        <v>-</v>
      </c>
      <c r="AZ17" s="15" t="str">
        <f>'3e ECO'!AZ29</f>
        <v>-</v>
      </c>
      <c r="BA17" s="15" t="str">
        <f>'3e ECO'!BA29</f>
        <v>-</v>
      </c>
      <c r="BB17" s="15" t="str">
        <f>'3e ECO'!BB29</f>
        <v>-</v>
      </c>
      <c r="BC17" s="15" t="str">
        <f>'3e ECO'!BC29</f>
        <v>-</v>
      </c>
      <c r="BD17" s="15" t="str">
        <f>'3e ECO'!BD29</f>
        <v>-</v>
      </c>
    </row>
    <row r="18" spans="1:56">
      <c r="A18" s="14"/>
      <c r="B18" s="332"/>
      <c r="C18" s="313" t="s">
        <v>251</v>
      </c>
      <c r="D18" s="313"/>
      <c r="E18" s="224" t="s">
        <v>252</v>
      </c>
      <c r="F18" s="328"/>
      <c r="G18" s="28"/>
      <c r="H18" s="15">
        <f>'3f WHD'!H19</f>
        <v>6.5567588596821027</v>
      </c>
      <c r="I18" s="15">
        <f>'3f WHD'!I19</f>
        <v>6.5567588596821027</v>
      </c>
      <c r="J18" s="15">
        <f>'3f WHD'!J19</f>
        <v>6.6197359495950758</v>
      </c>
      <c r="K18" s="15">
        <f>'3f WHD'!K19</f>
        <v>6.6197359495950758</v>
      </c>
      <c r="L18" s="15">
        <f>'3f WHD'!L19</f>
        <v>6.6995028867368616</v>
      </c>
      <c r="M18" s="15">
        <f>'3f WHD'!M19</f>
        <v>6.6995028867368616</v>
      </c>
      <c r="N18" s="15">
        <f>'3f WHD'!N19</f>
        <v>7.1131218301273513</v>
      </c>
      <c r="O18" s="15">
        <f>'3f WHD'!O19</f>
        <v>7.1131218301273513</v>
      </c>
      <c r="P18" s="28"/>
      <c r="Q18" s="15">
        <f>'3f WHD'!Q19</f>
        <v>7.1131218301273513</v>
      </c>
      <c r="R18" s="15">
        <f>'3f WHD'!R19</f>
        <v>7.2804579515147188</v>
      </c>
      <c r="S18" s="15">
        <f>'3f WHD'!S19</f>
        <v>7.1935840895118579</v>
      </c>
      <c r="T18" s="15">
        <f>'3f WHD'!T19</f>
        <v>7.3593999937099728</v>
      </c>
      <c r="U18" s="15">
        <f>'3f WHD'!U19</f>
        <v>7.0492243060839304</v>
      </c>
      <c r="V18" s="15">
        <f>'3f WHD'!V19</f>
        <v>7.1089669218364691</v>
      </c>
      <c r="W18" s="15">
        <f>'3f WHD'!W19</f>
        <v>6.9829560851947949</v>
      </c>
      <c r="X18" s="15">
        <f>'3f WHD'!X19</f>
        <v>9.6262235975887975</v>
      </c>
      <c r="Y18" s="28"/>
      <c r="Z18" s="15">
        <f>'3f WHD'!Z19</f>
        <v>9.9504863797742438</v>
      </c>
      <c r="AA18" s="15">
        <f>'3f WHD'!AA19</f>
        <v>10.298637820906499</v>
      </c>
      <c r="AB18" s="15" t="str">
        <f>'3f WHD'!AB19</f>
        <v/>
      </c>
      <c r="AC18" s="15" t="str">
        <f>'3f WHD'!AC19</f>
        <v/>
      </c>
      <c r="AD18" s="15" t="str">
        <f>'3f WHD'!AD19</f>
        <v/>
      </c>
      <c r="AE18" s="15" t="str">
        <f>'3f WHD'!AE19</f>
        <v/>
      </c>
      <c r="AF18" s="15" t="str">
        <f>'3f WHD'!AF19</f>
        <v/>
      </c>
      <c r="AG18" s="15" t="str">
        <f>'3f WHD'!AG19</f>
        <v/>
      </c>
      <c r="AH18" s="15" t="str">
        <f>'3f WHD'!AH19</f>
        <v/>
      </c>
      <c r="AI18" s="15" t="str">
        <f>'3f WHD'!AI19</f>
        <v/>
      </c>
      <c r="AJ18" s="15" t="str">
        <f>'3f WHD'!AJ19</f>
        <v/>
      </c>
      <c r="AK18" s="15" t="str">
        <f>'3f WHD'!AK19</f>
        <v/>
      </c>
      <c r="AL18" s="15" t="str">
        <f>'3f WHD'!AL19</f>
        <v/>
      </c>
      <c r="AM18" s="15" t="str">
        <f>'3f WHD'!AM19</f>
        <v/>
      </c>
      <c r="AN18" s="15" t="str">
        <f>'3f WHD'!AN19</f>
        <v/>
      </c>
      <c r="AO18" s="15" t="str">
        <f>'3f WHD'!AO19</f>
        <v/>
      </c>
      <c r="AP18" s="15" t="str">
        <f>'3f WHD'!AP19</f>
        <v/>
      </c>
      <c r="AQ18" s="15" t="str">
        <f>'3f WHD'!AQ19</f>
        <v/>
      </c>
      <c r="AR18" s="15" t="str">
        <f>'3f WHD'!AR19</f>
        <v/>
      </c>
      <c r="AS18" s="15" t="str">
        <f>'3f WHD'!AS19</f>
        <v/>
      </c>
      <c r="AT18" s="15" t="str">
        <f>'3f WHD'!AT19</f>
        <v/>
      </c>
      <c r="AU18" s="15" t="str">
        <f>'3f WHD'!AU19</f>
        <v/>
      </c>
      <c r="AV18" s="15" t="str">
        <f>'3f WHD'!AV19</f>
        <v/>
      </c>
      <c r="AW18" s="15" t="str">
        <f>'3f WHD'!AW19</f>
        <v/>
      </c>
      <c r="AX18" s="15" t="str">
        <f>'3f WHD'!AX19</f>
        <v/>
      </c>
      <c r="AY18" s="15" t="str">
        <f>'3f WHD'!AY19</f>
        <v/>
      </c>
      <c r="AZ18" s="15" t="str">
        <f>'3f WHD'!AZ19</f>
        <v/>
      </c>
      <c r="BA18" s="15" t="str">
        <f>'3f WHD'!BA19</f>
        <v/>
      </c>
      <c r="BB18" s="15" t="str">
        <f>'3f WHD'!BB19</f>
        <v/>
      </c>
      <c r="BC18" s="15" t="str">
        <f>'3f WHD'!BC19</f>
        <v/>
      </c>
      <c r="BD18" s="15" t="str">
        <f>'3f WHD'!BD19</f>
        <v/>
      </c>
    </row>
    <row r="19" spans="1:56">
      <c r="A19" s="14"/>
      <c r="B19" s="332"/>
      <c r="C19" s="313" t="s">
        <v>257</v>
      </c>
      <c r="D19" s="313"/>
      <c r="E19" s="224" t="s">
        <v>262</v>
      </c>
      <c r="F19" s="328"/>
      <c r="G19" s="28"/>
      <c r="H19" s="15">
        <f>'3g AAHEDC'!H18</f>
        <v>0.22001830000000003</v>
      </c>
      <c r="I19" s="15">
        <f>'3g AAHEDC'!I18</f>
        <v>0.21649000000000002</v>
      </c>
      <c r="J19" s="15">
        <f>'3g AAHEDC'!J18</f>
        <v>0.22168576000000001</v>
      </c>
      <c r="K19" s="15">
        <f>'3g AAHEDC'!K18</f>
        <v>0.23129</v>
      </c>
      <c r="L19" s="15">
        <f>'3g AAHEDC'!L18</f>
        <v>0.23545322000000002</v>
      </c>
      <c r="M19" s="15">
        <f>'3g AAHEDC'!M18</f>
        <v>0.23116</v>
      </c>
      <c r="N19" s="15">
        <f>'3g AAHEDC'!N18</f>
        <v>0.23999288745076519</v>
      </c>
      <c r="O19" s="15">
        <f>'3g AAHEDC'!O18</f>
        <v>0.24526999999999999</v>
      </c>
      <c r="P19" s="28"/>
      <c r="Q19" s="15">
        <f>'3g AAHEDC'!Q18</f>
        <v>0.24526999999999999</v>
      </c>
      <c r="R19" s="15">
        <f>'3g AAHEDC'!R18</f>
        <v>0.25358627637030584</v>
      </c>
      <c r="S19" s="15">
        <f>'3g AAHEDC'!S18</f>
        <v>0.26270000000000004</v>
      </c>
      <c r="T19" s="15">
        <f>'3g AAHEDC'!T18</f>
        <v>0.27043985561217054</v>
      </c>
      <c r="U19" s="15">
        <f>'3g AAHEDC'!U18</f>
        <v>0.30446000000000001</v>
      </c>
      <c r="V19" s="15">
        <f>'3g AAHEDC'!V18</f>
        <v>0.43404372473011354</v>
      </c>
      <c r="W19" s="15">
        <f>'3g AAHEDC'!W18</f>
        <v>0.40426999999999996</v>
      </c>
      <c r="X19" s="15">
        <f>'3g AAHEDC'!X18</f>
        <v>0.42281486333143048</v>
      </c>
      <c r="Y19" s="28"/>
      <c r="Z19" s="15">
        <f>'3g AAHEDC'!Z18</f>
        <v>0.40669999999999995</v>
      </c>
      <c r="AA19" s="15">
        <f>'3g AAHEDC'!AA18</f>
        <v>0.45951829137287103</v>
      </c>
      <c r="AB19" s="15" t="str">
        <f>'3g AAHEDC'!AB18</f>
        <v>-</v>
      </c>
      <c r="AC19" s="15" t="str">
        <f>'3g AAHEDC'!AC18</f>
        <v>-</v>
      </c>
      <c r="AD19" s="15" t="str">
        <f>'3g AAHEDC'!AD18</f>
        <v>-</v>
      </c>
      <c r="AE19" s="15" t="str">
        <f>'3g AAHEDC'!AE18</f>
        <v>-</v>
      </c>
      <c r="AF19" s="15" t="str">
        <f>'3g AAHEDC'!AF18</f>
        <v>-</v>
      </c>
      <c r="AG19" s="15" t="str">
        <f>'3g AAHEDC'!AG18</f>
        <v>-</v>
      </c>
      <c r="AH19" s="15" t="str">
        <f>'3g AAHEDC'!AH18</f>
        <v>-</v>
      </c>
      <c r="AI19" s="15" t="str">
        <f>'3g AAHEDC'!AI18</f>
        <v>-</v>
      </c>
      <c r="AJ19" s="15" t="str">
        <f>'3g AAHEDC'!AJ18</f>
        <v>-</v>
      </c>
      <c r="AK19" s="15" t="str">
        <f>'3g AAHEDC'!AK18</f>
        <v>-</v>
      </c>
      <c r="AL19" s="15" t="str">
        <f>'3g AAHEDC'!AL18</f>
        <v>-</v>
      </c>
      <c r="AM19" s="15" t="str">
        <f>'3g AAHEDC'!AM18</f>
        <v>-</v>
      </c>
      <c r="AN19" s="15" t="str">
        <f>'3g AAHEDC'!AN18</f>
        <v>-</v>
      </c>
      <c r="AO19" s="15" t="str">
        <f>'3g AAHEDC'!AO18</f>
        <v>-</v>
      </c>
      <c r="AP19" s="15" t="str">
        <f>'3g AAHEDC'!AP18</f>
        <v>-</v>
      </c>
      <c r="AQ19" s="15" t="str">
        <f>'3g AAHEDC'!AQ18</f>
        <v>-</v>
      </c>
      <c r="AR19" s="15" t="str">
        <f>'3g AAHEDC'!AR18</f>
        <v>-</v>
      </c>
      <c r="AS19" s="15" t="str">
        <f>'3g AAHEDC'!AS18</f>
        <v>-</v>
      </c>
      <c r="AT19" s="15" t="str">
        <f>'3g AAHEDC'!AT18</f>
        <v>-</v>
      </c>
      <c r="AU19" s="15" t="str">
        <f>'3g AAHEDC'!AU18</f>
        <v>-</v>
      </c>
      <c r="AV19" s="15" t="str">
        <f>'3g AAHEDC'!AV18</f>
        <v>-</v>
      </c>
      <c r="AW19" s="15" t="str">
        <f>'3g AAHEDC'!AW18</f>
        <v>-</v>
      </c>
      <c r="AX19" s="15" t="str">
        <f>'3g AAHEDC'!AX18</f>
        <v>-</v>
      </c>
      <c r="AY19" s="15" t="str">
        <f>'3g AAHEDC'!AY18</f>
        <v>-</v>
      </c>
      <c r="AZ19" s="15" t="str">
        <f>'3g AAHEDC'!AZ18</f>
        <v>-</v>
      </c>
      <c r="BA19" s="15" t="str">
        <f>'3g AAHEDC'!BA18</f>
        <v>-</v>
      </c>
      <c r="BB19" s="15" t="str">
        <f>'3g AAHEDC'!BB18</f>
        <v>-</v>
      </c>
      <c r="BC19" s="15" t="str">
        <f>'3g AAHEDC'!BC18</f>
        <v>-</v>
      </c>
      <c r="BD19" s="15" t="str">
        <f>'3g AAHEDC'!BD18</f>
        <v>-</v>
      </c>
    </row>
    <row r="20" spans="1:56">
      <c r="A20" s="14"/>
      <c r="B20" s="310" t="s">
        <v>241</v>
      </c>
      <c r="C20" s="313" t="s">
        <v>247</v>
      </c>
      <c r="D20" s="313"/>
      <c r="E20" s="224" t="s">
        <v>248</v>
      </c>
      <c r="F20" s="328"/>
      <c r="G20" s="28"/>
      <c r="H20" s="15">
        <f>'3b RO'!H19</f>
        <v>12.858367999999999</v>
      </c>
      <c r="I20" s="15">
        <f>'3b RO'!I19</f>
        <v>12.855699999999999</v>
      </c>
      <c r="J20" s="15">
        <f>'3b RO'!J19</f>
        <v>15.581108399999998</v>
      </c>
      <c r="K20" s="15">
        <f>'3b RO'!K19</f>
        <v>15.57996</v>
      </c>
      <c r="L20" s="15">
        <f>'3b RO'!L19</f>
        <v>18.640526740000002</v>
      </c>
      <c r="M20" s="15">
        <f>'3b RO'!M19</f>
        <v>18.642219999999998</v>
      </c>
      <c r="N20" s="15">
        <f>'3b RO'!N19</f>
        <v>22.102678517046183</v>
      </c>
      <c r="O20" s="15">
        <f>'3b RO'!O19</f>
        <v>22.098960000000002</v>
      </c>
      <c r="P20" s="28"/>
      <c r="Q20" s="15">
        <f>'3b RO'!Q19</f>
        <v>22.098960000000002</v>
      </c>
      <c r="R20" s="15">
        <f>'3b RO'!R19</f>
        <v>23.644631305063015</v>
      </c>
      <c r="S20" s="15">
        <f>'3b RO'!S19</f>
        <v>23.60952</v>
      </c>
      <c r="T20" s="15">
        <f>'3b RO'!T19</f>
        <v>23.652418974429146</v>
      </c>
      <c r="U20" s="15">
        <f>'3b RO'!U19</f>
        <v>23.573549999999997</v>
      </c>
      <c r="V20" s="15">
        <f>'3b RO'!V19</f>
        <v>24.983646662697712</v>
      </c>
      <c r="W20" s="15">
        <f>'3b RO'!W19</f>
        <v>24.993599999999997</v>
      </c>
      <c r="X20" s="15">
        <f>'3b RO'!X19</f>
        <v>25.836025060581413</v>
      </c>
      <c r="Y20" s="28"/>
      <c r="Z20" s="15">
        <f>'3b RO'!Z19</f>
        <v>25.964079999999999</v>
      </c>
      <c r="AA20" s="15">
        <f>'3b RO'!AA19</f>
        <v>27.675689999999996</v>
      </c>
      <c r="AB20" s="15" t="str">
        <f>'3b RO'!AB19</f>
        <v>-</v>
      </c>
      <c r="AC20" s="15" t="str">
        <f>'3b RO'!AC19</f>
        <v>-</v>
      </c>
      <c r="AD20" s="15" t="str">
        <f>'3b RO'!AD19</f>
        <v>-</v>
      </c>
      <c r="AE20" s="15" t="str">
        <f>'3b RO'!AE19</f>
        <v>-</v>
      </c>
      <c r="AF20" s="15" t="str">
        <f>'3b RO'!AF19</f>
        <v>-</v>
      </c>
      <c r="AG20" s="15" t="str">
        <f>'3b RO'!AG19</f>
        <v>-</v>
      </c>
      <c r="AH20" s="15" t="str">
        <f>'3b RO'!AH19</f>
        <v>-</v>
      </c>
      <c r="AI20" s="15" t="str">
        <f>'3b RO'!AI19</f>
        <v>-</v>
      </c>
      <c r="AJ20" s="15" t="str">
        <f>'3b RO'!AJ19</f>
        <v>-</v>
      </c>
      <c r="AK20" s="15" t="str">
        <f>'3b RO'!AK19</f>
        <v>-</v>
      </c>
      <c r="AL20" s="15" t="str">
        <f>'3b RO'!AL19</f>
        <v>-</v>
      </c>
      <c r="AM20" s="15" t="str">
        <f>'3b RO'!AM19</f>
        <v>-</v>
      </c>
      <c r="AN20" s="15" t="str">
        <f>'3b RO'!AN19</f>
        <v>-</v>
      </c>
      <c r="AO20" s="15" t="str">
        <f>'3b RO'!AO19</f>
        <v>-</v>
      </c>
      <c r="AP20" s="15" t="str">
        <f>'3b RO'!AP19</f>
        <v>-</v>
      </c>
      <c r="AQ20" s="15" t="str">
        <f>'3b RO'!AQ19</f>
        <v>-</v>
      </c>
      <c r="AR20" s="15" t="str">
        <f>'3b RO'!AR19</f>
        <v>-</v>
      </c>
      <c r="AS20" s="15" t="str">
        <f>'3b RO'!AS19</f>
        <v>-</v>
      </c>
      <c r="AT20" s="15" t="str">
        <f>'3b RO'!AT19</f>
        <v>-</v>
      </c>
      <c r="AU20" s="15" t="str">
        <f>'3b RO'!AU19</f>
        <v>-</v>
      </c>
      <c r="AV20" s="15" t="str">
        <f>'3b RO'!AV19</f>
        <v>-</v>
      </c>
      <c r="AW20" s="15" t="str">
        <f>'3b RO'!AW19</f>
        <v>-</v>
      </c>
      <c r="AX20" s="15" t="str">
        <f>'3b RO'!AX19</f>
        <v>-</v>
      </c>
      <c r="AY20" s="15" t="str">
        <f>'3b RO'!AY19</f>
        <v>-</v>
      </c>
      <c r="AZ20" s="15" t="str">
        <f>'3b RO'!AZ19</f>
        <v>-</v>
      </c>
      <c r="BA20" s="15" t="str">
        <f>'3b RO'!BA19</f>
        <v>-</v>
      </c>
      <c r="BB20" s="15" t="str">
        <f>'3b RO'!BB19</f>
        <v>-</v>
      </c>
      <c r="BC20" s="15" t="str">
        <f>'3b RO'!BC19</f>
        <v>-</v>
      </c>
      <c r="BD20" s="15" t="str">
        <f>'3b RO'!BD19</f>
        <v>-</v>
      </c>
    </row>
    <row r="21" spans="1:56">
      <c r="A21" s="14"/>
      <c r="B21" s="311"/>
      <c r="C21" s="313" t="s">
        <v>249</v>
      </c>
      <c r="D21" s="313"/>
      <c r="E21" s="224" t="s">
        <v>248</v>
      </c>
      <c r="F21" s="328"/>
      <c r="G21" s="28"/>
      <c r="H21" s="15">
        <f>'3d FIT'!H18</f>
        <v>3.1029774792790059</v>
      </c>
      <c r="I21" s="15">
        <f>'3d FIT'!I18</f>
        <v>3.1029774792790059</v>
      </c>
      <c r="J21" s="15">
        <f>'3d FIT'!J18</f>
        <v>5.1727215521988335</v>
      </c>
      <c r="K21" s="15">
        <f>'3d FIT'!K18</f>
        <v>5.1727215521988335</v>
      </c>
      <c r="L21" s="15">
        <f>'3d FIT'!L18</f>
        <v>4.5823442285238185</v>
      </c>
      <c r="M21" s="15">
        <f>'3d FIT'!M18</f>
        <v>4.6868844010376698</v>
      </c>
      <c r="N21" s="15">
        <f>'3d FIT'!N18</f>
        <v>5.3125820560931691</v>
      </c>
      <c r="O21" s="15">
        <f>'3d FIT'!O18</f>
        <v>5.3125820560931691</v>
      </c>
      <c r="P21" s="28"/>
      <c r="Q21" s="15">
        <f>'3d FIT'!Q18</f>
        <v>5.3125820560931691</v>
      </c>
      <c r="R21" s="15">
        <f>'3d FIT'!R18</f>
        <v>5.8835962363334122</v>
      </c>
      <c r="S21" s="15">
        <f>'3d FIT'!S18</f>
        <v>6.1125706929592383</v>
      </c>
      <c r="T21" s="15">
        <f>'3d FIT'!T18</f>
        <v>6.209419523851972</v>
      </c>
      <c r="U21" s="15">
        <f>'3d FIT'!U18</f>
        <v>6.209419523851972</v>
      </c>
      <c r="V21" s="15">
        <f>'3i New FIT methodology'!O228</f>
        <v>6.8501864450773278</v>
      </c>
      <c r="W21" s="15">
        <f>'3i New FIT methodology'!P228</f>
        <v>6.8480043107034856</v>
      </c>
      <c r="X21" s="15">
        <f>'3i New FIT methodology'!Q228</f>
        <v>6.0338953603312691</v>
      </c>
      <c r="Y21" s="28"/>
      <c r="Z21" s="15">
        <f>'3i New FIT methodology'!S228</f>
        <v>5.6258217510753665</v>
      </c>
      <c r="AA21" s="15">
        <f>'3i New FIT methodology'!T228</f>
        <v>6.4495151998345062</v>
      </c>
      <c r="AB21" s="15" t="str">
        <f>'3i New FIT methodology'!U228</f>
        <v>-</v>
      </c>
      <c r="AC21" s="15" t="str">
        <f>'3i New FIT methodology'!V228</f>
        <v>-</v>
      </c>
      <c r="AD21" s="15" t="str">
        <f>'3i New FIT methodology'!W228</f>
        <v>-</v>
      </c>
      <c r="AE21" s="15" t="str">
        <f>'3i New FIT methodology'!X228</f>
        <v>-</v>
      </c>
      <c r="AF21" s="15" t="str">
        <f>'3i New FIT methodology'!Y228</f>
        <v>-</v>
      </c>
      <c r="AG21" s="15" t="str">
        <f>'3i New FIT methodology'!Z228</f>
        <v>-</v>
      </c>
      <c r="AH21" s="15" t="str">
        <f>'3i New FIT methodology'!AA228</f>
        <v>-</v>
      </c>
      <c r="AI21" s="15" t="str">
        <f>'3i New FIT methodology'!AB228</f>
        <v>-</v>
      </c>
      <c r="AJ21" s="15" t="str">
        <f>'3i New FIT methodology'!AC228</f>
        <v>-</v>
      </c>
      <c r="AK21" s="15" t="str">
        <f>'3i New FIT methodology'!AD228</f>
        <v>-</v>
      </c>
      <c r="AL21" s="15" t="str">
        <f>'3i New FIT methodology'!AE228</f>
        <v>-</v>
      </c>
      <c r="AM21" s="15" t="str">
        <f>'3i New FIT methodology'!AF228</f>
        <v>-</v>
      </c>
      <c r="AN21" s="15" t="str">
        <f>'3i New FIT methodology'!AG228</f>
        <v>-</v>
      </c>
      <c r="AO21" s="15" t="str">
        <f>'3i New FIT methodology'!AH228</f>
        <v>-</v>
      </c>
      <c r="AP21" s="15" t="str">
        <f>'3i New FIT methodology'!AI228</f>
        <v>-</v>
      </c>
      <c r="AQ21" s="15" t="str">
        <f>'3i New FIT methodology'!AJ228</f>
        <v>-</v>
      </c>
      <c r="AR21" s="15" t="str">
        <f>'3i New FIT methodology'!AK228</f>
        <v>-</v>
      </c>
      <c r="AS21" s="15" t="str">
        <f>'3i New FIT methodology'!AL228</f>
        <v>-</v>
      </c>
      <c r="AT21" s="15" t="str">
        <f>'3i New FIT methodology'!AM228</f>
        <v>-</v>
      </c>
      <c r="AU21" s="15" t="str">
        <f>'3i New FIT methodology'!AN228</f>
        <v>-</v>
      </c>
      <c r="AV21" s="15" t="str">
        <f>'3i New FIT methodology'!AO228</f>
        <v>-</v>
      </c>
      <c r="AW21" s="15" t="str">
        <f>'3i New FIT methodology'!AP228</f>
        <v>-</v>
      </c>
      <c r="AX21" s="15" t="str">
        <f>'3i New FIT methodology'!AQ228</f>
        <v>-</v>
      </c>
      <c r="AY21" s="15" t="str">
        <f>'3i New FIT methodology'!AR228</f>
        <v>-</v>
      </c>
      <c r="AZ21" s="15" t="str">
        <f>'3i New FIT methodology'!AS228</f>
        <v>-</v>
      </c>
      <c r="BA21" s="15" t="str">
        <f>'3i New FIT methodology'!AT228</f>
        <v>-</v>
      </c>
      <c r="BB21" s="15" t="str">
        <f>'3i New FIT methodology'!AU228</f>
        <v>-</v>
      </c>
      <c r="BC21" s="15" t="str">
        <f>'3i New FIT methodology'!AV228</f>
        <v>-</v>
      </c>
      <c r="BD21" s="15" t="str">
        <f>'3i New FIT methodology'!AW228</f>
        <v>-</v>
      </c>
    </row>
    <row r="22" spans="1:56">
      <c r="A22" s="14"/>
      <c r="B22" s="311"/>
      <c r="C22" s="313" t="s">
        <v>250</v>
      </c>
      <c r="D22" s="313"/>
      <c r="E22" s="224" t="s">
        <v>248</v>
      </c>
      <c r="F22" s="328"/>
      <c r="G22" s="28"/>
      <c r="H22" s="15">
        <f>'3e ECO'!H29</f>
        <v>3.800644849537282</v>
      </c>
      <c r="I22" s="15">
        <f>'3e ECO'!I29</f>
        <v>3.800644849537282</v>
      </c>
      <c r="J22" s="15">
        <f>'3e ECO'!J29</f>
        <v>3.840542773328024</v>
      </c>
      <c r="K22" s="15">
        <f>'3e ECO'!K29</f>
        <v>3.8063877486640387</v>
      </c>
      <c r="L22" s="15">
        <f>'3e ECO'!L29</f>
        <v>3.0414069526975425</v>
      </c>
      <c r="M22" s="15">
        <f>'3e ECO'!M29</f>
        <v>3.0414069526975425</v>
      </c>
      <c r="N22" s="15">
        <f>'3e ECO'!N29</f>
        <v>3.3175524355353234</v>
      </c>
      <c r="O22" s="15">
        <f>'3e ECO'!O29</f>
        <v>3.3378759371842848</v>
      </c>
      <c r="P22" s="28"/>
      <c r="Q22" s="15">
        <f>'3e ECO'!Q29</f>
        <v>3.3378759371842848</v>
      </c>
      <c r="R22" s="15">
        <f>'3e ECO'!R29</f>
        <v>3.458686192546887</v>
      </c>
      <c r="S22" s="15">
        <f>'3e ECO'!S29</f>
        <v>3.7058915530784011</v>
      </c>
      <c r="T22" s="15">
        <f>'3e ECO'!T29</f>
        <v>4.5347994584924356</v>
      </c>
      <c r="U22" s="15">
        <f>'3e ECO'!U29</f>
        <v>4.5210234547962456</v>
      </c>
      <c r="V22" s="15">
        <f>'3e ECO'!V29</f>
        <v>4.4511581333846166</v>
      </c>
      <c r="W22" s="15">
        <f>'3e ECO'!W29</f>
        <v>4.3254615450700591</v>
      </c>
      <c r="X22" s="15">
        <f>'3e ECO'!X29</f>
        <v>5.3948055674536768</v>
      </c>
      <c r="Y22" s="28"/>
      <c r="Z22" s="15">
        <f>'3e ECO'!Z29</f>
        <v>5.2411778994660096</v>
      </c>
      <c r="AA22" s="15">
        <f>'3e ECO'!AA29</f>
        <v>7.1239252389941949</v>
      </c>
      <c r="AB22" s="15" t="str">
        <f>'3e ECO'!AB29</f>
        <v>-</v>
      </c>
      <c r="AC22" s="15" t="str">
        <f>'3e ECO'!AC29</f>
        <v>-</v>
      </c>
      <c r="AD22" s="15" t="str">
        <f>'3e ECO'!AD29</f>
        <v>-</v>
      </c>
      <c r="AE22" s="15" t="str">
        <f>'3e ECO'!AE29</f>
        <v>-</v>
      </c>
      <c r="AF22" s="15" t="str">
        <f>'3e ECO'!AF29</f>
        <v>-</v>
      </c>
      <c r="AG22" s="15" t="str">
        <f>'3e ECO'!AG29</f>
        <v>-</v>
      </c>
      <c r="AH22" s="15" t="str">
        <f>'3e ECO'!AH29</f>
        <v>-</v>
      </c>
      <c r="AI22" s="15" t="str">
        <f>'3e ECO'!AI29</f>
        <v>-</v>
      </c>
      <c r="AJ22" s="15" t="str">
        <f>'3e ECO'!AJ29</f>
        <v>-</v>
      </c>
      <c r="AK22" s="15" t="str">
        <f>'3e ECO'!AK29</f>
        <v>-</v>
      </c>
      <c r="AL22" s="15" t="str">
        <f>'3e ECO'!AL29</f>
        <v>-</v>
      </c>
      <c r="AM22" s="15" t="str">
        <f>'3e ECO'!AM29</f>
        <v>-</v>
      </c>
      <c r="AN22" s="15" t="str">
        <f>'3e ECO'!AN29</f>
        <v>-</v>
      </c>
      <c r="AO22" s="15" t="str">
        <f>'3e ECO'!AO29</f>
        <v>-</v>
      </c>
      <c r="AP22" s="15" t="str">
        <f>'3e ECO'!AP29</f>
        <v>-</v>
      </c>
      <c r="AQ22" s="15" t="str">
        <f>'3e ECO'!AQ29</f>
        <v>-</v>
      </c>
      <c r="AR22" s="15" t="str">
        <f>'3e ECO'!AR29</f>
        <v>-</v>
      </c>
      <c r="AS22" s="15" t="str">
        <f>'3e ECO'!AS29</f>
        <v>-</v>
      </c>
      <c r="AT22" s="15" t="str">
        <f>'3e ECO'!AT29</f>
        <v>-</v>
      </c>
      <c r="AU22" s="15" t="str">
        <f>'3e ECO'!AU29</f>
        <v>-</v>
      </c>
      <c r="AV22" s="15" t="str">
        <f>'3e ECO'!AV29</f>
        <v>-</v>
      </c>
      <c r="AW22" s="15" t="str">
        <f>'3e ECO'!AW29</f>
        <v>-</v>
      </c>
      <c r="AX22" s="15" t="str">
        <f>'3e ECO'!AX29</f>
        <v>-</v>
      </c>
      <c r="AY22" s="15" t="str">
        <f>'3e ECO'!AY29</f>
        <v>-</v>
      </c>
      <c r="AZ22" s="15" t="str">
        <f>'3e ECO'!AZ29</f>
        <v>-</v>
      </c>
      <c r="BA22" s="15" t="str">
        <f>'3e ECO'!BA29</f>
        <v>-</v>
      </c>
      <c r="BB22" s="15" t="str">
        <f>'3e ECO'!BB29</f>
        <v>-</v>
      </c>
      <c r="BC22" s="15" t="str">
        <f>'3e ECO'!BC29</f>
        <v>-</v>
      </c>
      <c r="BD22" s="15" t="str">
        <f>'3e ECO'!BD29</f>
        <v>-</v>
      </c>
    </row>
    <row r="23" spans="1:56">
      <c r="A23" s="14"/>
      <c r="B23" s="311"/>
      <c r="C23" s="313" t="s">
        <v>251</v>
      </c>
      <c r="D23" s="313"/>
      <c r="E23" s="224" t="s">
        <v>252</v>
      </c>
      <c r="F23" s="328"/>
      <c r="G23" s="28"/>
      <c r="H23" s="15">
        <f>'3f WHD'!H19</f>
        <v>6.5567588596821027</v>
      </c>
      <c r="I23" s="15">
        <f>'3f WHD'!I19</f>
        <v>6.5567588596821027</v>
      </c>
      <c r="J23" s="15">
        <f>'3f WHD'!J19</f>
        <v>6.6197359495950758</v>
      </c>
      <c r="K23" s="15">
        <f>'3f WHD'!K19</f>
        <v>6.6197359495950758</v>
      </c>
      <c r="L23" s="15">
        <f>'3f WHD'!L19</f>
        <v>6.6995028867368616</v>
      </c>
      <c r="M23" s="15">
        <f>'3f WHD'!M19</f>
        <v>6.6995028867368616</v>
      </c>
      <c r="N23" s="15">
        <f>'3f WHD'!N19</f>
        <v>7.1131218301273513</v>
      </c>
      <c r="O23" s="15">
        <f>'3f WHD'!O19</f>
        <v>7.1131218301273513</v>
      </c>
      <c r="P23" s="28"/>
      <c r="Q23" s="15">
        <f>'3f WHD'!Q19</f>
        <v>7.1131218301273513</v>
      </c>
      <c r="R23" s="15">
        <f>'3f WHD'!R19</f>
        <v>7.2804579515147188</v>
      </c>
      <c r="S23" s="15">
        <f>'3f WHD'!S19</f>
        <v>7.1935840895118579</v>
      </c>
      <c r="T23" s="15">
        <f>'3f WHD'!T19</f>
        <v>7.3593999937099728</v>
      </c>
      <c r="U23" s="15">
        <f>'3f WHD'!U19</f>
        <v>7.0492243060839304</v>
      </c>
      <c r="V23" s="15">
        <f>'3f WHD'!V19</f>
        <v>7.1089669218364691</v>
      </c>
      <c r="W23" s="15">
        <f>'3f WHD'!W19</f>
        <v>6.9829560851947949</v>
      </c>
      <c r="X23" s="15">
        <f>'3f WHD'!X19</f>
        <v>9.6262235975887975</v>
      </c>
      <c r="Y23" s="28"/>
      <c r="Z23" s="15">
        <f>'3f WHD'!Z19</f>
        <v>9.9504863797742438</v>
      </c>
      <c r="AA23" s="15">
        <f>'3f WHD'!AA19</f>
        <v>10.298637820906499</v>
      </c>
      <c r="AB23" s="15" t="str">
        <f>'3f WHD'!AB19</f>
        <v/>
      </c>
      <c r="AC23" s="15" t="str">
        <f>'3f WHD'!AC19</f>
        <v/>
      </c>
      <c r="AD23" s="15" t="str">
        <f>'3f WHD'!AD19</f>
        <v/>
      </c>
      <c r="AE23" s="15" t="str">
        <f>'3f WHD'!AE19</f>
        <v/>
      </c>
      <c r="AF23" s="15" t="str">
        <f>'3f WHD'!AF19</f>
        <v/>
      </c>
      <c r="AG23" s="15" t="str">
        <f>'3f WHD'!AG19</f>
        <v/>
      </c>
      <c r="AH23" s="15" t="str">
        <f>'3f WHD'!AH19</f>
        <v/>
      </c>
      <c r="AI23" s="15" t="str">
        <f>'3f WHD'!AI19</f>
        <v/>
      </c>
      <c r="AJ23" s="15" t="str">
        <f>'3f WHD'!AJ19</f>
        <v/>
      </c>
      <c r="AK23" s="15" t="str">
        <f>'3f WHD'!AK19</f>
        <v/>
      </c>
      <c r="AL23" s="15" t="str">
        <f>'3f WHD'!AL19</f>
        <v/>
      </c>
      <c r="AM23" s="15" t="str">
        <f>'3f WHD'!AM19</f>
        <v/>
      </c>
      <c r="AN23" s="15" t="str">
        <f>'3f WHD'!AN19</f>
        <v/>
      </c>
      <c r="AO23" s="15" t="str">
        <f>'3f WHD'!AO19</f>
        <v/>
      </c>
      <c r="AP23" s="15" t="str">
        <f>'3f WHD'!AP19</f>
        <v/>
      </c>
      <c r="AQ23" s="15" t="str">
        <f>'3f WHD'!AQ19</f>
        <v/>
      </c>
      <c r="AR23" s="15" t="str">
        <f>'3f WHD'!AR19</f>
        <v/>
      </c>
      <c r="AS23" s="15" t="str">
        <f>'3f WHD'!AS19</f>
        <v/>
      </c>
      <c r="AT23" s="15" t="str">
        <f>'3f WHD'!AT19</f>
        <v/>
      </c>
      <c r="AU23" s="15" t="str">
        <f>'3f WHD'!AU19</f>
        <v/>
      </c>
      <c r="AV23" s="15" t="str">
        <f>'3f WHD'!AV19</f>
        <v/>
      </c>
      <c r="AW23" s="15" t="str">
        <f>'3f WHD'!AW19</f>
        <v/>
      </c>
      <c r="AX23" s="15" t="str">
        <f>'3f WHD'!AX19</f>
        <v/>
      </c>
      <c r="AY23" s="15" t="str">
        <f>'3f WHD'!AY19</f>
        <v/>
      </c>
      <c r="AZ23" s="15" t="str">
        <f>'3f WHD'!AZ19</f>
        <v/>
      </c>
      <c r="BA23" s="15" t="str">
        <f>'3f WHD'!BA19</f>
        <v/>
      </c>
      <c r="BB23" s="15" t="str">
        <f>'3f WHD'!BB19</f>
        <v/>
      </c>
      <c r="BC23" s="15" t="str">
        <f>'3f WHD'!BC19</f>
        <v/>
      </c>
      <c r="BD23" s="15" t="str">
        <f>'3f WHD'!BD19</f>
        <v/>
      </c>
    </row>
    <row r="24" spans="1:56">
      <c r="A24" s="14"/>
      <c r="B24" s="311"/>
      <c r="C24" s="313" t="s">
        <v>257</v>
      </c>
      <c r="D24" s="313"/>
      <c r="E24" s="224" t="s">
        <v>262</v>
      </c>
      <c r="F24" s="328"/>
      <c r="G24" s="28"/>
      <c r="H24" s="15">
        <f>'3g AAHEDC'!H18</f>
        <v>0.22001830000000003</v>
      </c>
      <c r="I24" s="15">
        <f>'3g AAHEDC'!I18</f>
        <v>0.21649000000000002</v>
      </c>
      <c r="J24" s="15">
        <f>'3g AAHEDC'!J18</f>
        <v>0.22168576000000001</v>
      </c>
      <c r="K24" s="15">
        <f>'3g AAHEDC'!K18</f>
        <v>0.23129</v>
      </c>
      <c r="L24" s="15">
        <f>'3g AAHEDC'!L18</f>
        <v>0.23545322000000002</v>
      </c>
      <c r="M24" s="15">
        <f>'3g AAHEDC'!M18</f>
        <v>0.23116</v>
      </c>
      <c r="N24" s="15">
        <f>'3g AAHEDC'!N18</f>
        <v>0.23999288745076519</v>
      </c>
      <c r="O24" s="15">
        <f>'3g AAHEDC'!O18</f>
        <v>0.24526999999999999</v>
      </c>
      <c r="P24" s="28"/>
      <c r="Q24" s="15">
        <f>'3g AAHEDC'!Q18</f>
        <v>0.24526999999999999</v>
      </c>
      <c r="R24" s="15">
        <f>'3g AAHEDC'!R18</f>
        <v>0.25358627637030584</v>
      </c>
      <c r="S24" s="15">
        <f>'3g AAHEDC'!S18</f>
        <v>0.26270000000000004</v>
      </c>
      <c r="T24" s="15">
        <f>'3g AAHEDC'!T18</f>
        <v>0.27043985561217054</v>
      </c>
      <c r="U24" s="15">
        <f>'3g AAHEDC'!U18</f>
        <v>0.30446000000000001</v>
      </c>
      <c r="V24" s="15">
        <f>'3g AAHEDC'!V18</f>
        <v>0.43404372473011354</v>
      </c>
      <c r="W24" s="15">
        <f>'3g AAHEDC'!W18</f>
        <v>0.40426999999999996</v>
      </c>
      <c r="X24" s="15">
        <f>'3g AAHEDC'!X18</f>
        <v>0.42281486333143048</v>
      </c>
      <c r="Y24" s="28"/>
      <c r="Z24" s="15">
        <f>'3g AAHEDC'!Z18</f>
        <v>0.40669999999999995</v>
      </c>
      <c r="AA24" s="15">
        <f>'3g AAHEDC'!AA18</f>
        <v>0.45951829137287103</v>
      </c>
      <c r="AB24" s="15" t="str">
        <f>'3g AAHEDC'!AB18</f>
        <v>-</v>
      </c>
      <c r="AC24" s="15" t="str">
        <f>'3g AAHEDC'!AC18</f>
        <v>-</v>
      </c>
      <c r="AD24" s="15" t="str">
        <f>'3g AAHEDC'!AD18</f>
        <v>-</v>
      </c>
      <c r="AE24" s="15" t="str">
        <f>'3g AAHEDC'!AE18</f>
        <v>-</v>
      </c>
      <c r="AF24" s="15" t="str">
        <f>'3g AAHEDC'!AF18</f>
        <v>-</v>
      </c>
      <c r="AG24" s="15" t="str">
        <f>'3g AAHEDC'!AG18</f>
        <v>-</v>
      </c>
      <c r="AH24" s="15" t="str">
        <f>'3g AAHEDC'!AH18</f>
        <v>-</v>
      </c>
      <c r="AI24" s="15" t="str">
        <f>'3g AAHEDC'!AI18</f>
        <v>-</v>
      </c>
      <c r="AJ24" s="15" t="str">
        <f>'3g AAHEDC'!AJ18</f>
        <v>-</v>
      </c>
      <c r="AK24" s="15" t="str">
        <f>'3g AAHEDC'!AK18</f>
        <v>-</v>
      </c>
      <c r="AL24" s="15" t="str">
        <f>'3g AAHEDC'!AL18</f>
        <v>-</v>
      </c>
      <c r="AM24" s="15" t="str">
        <f>'3g AAHEDC'!AM18</f>
        <v>-</v>
      </c>
      <c r="AN24" s="15" t="str">
        <f>'3g AAHEDC'!AN18</f>
        <v>-</v>
      </c>
      <c r="AO24" s="15" t="str">
        <f>'3g AAHEDC'!AO18</f>
        <v>-</v>
      </c>
      <c r="AP24" s="15" t="str">
        <f>'3g AAHEDC'!AP18</f>
        <v>-</v>
      </c>
      <c r="AQ24" s="15" t="str">
        <f>'3g AAHEDC'!AQ18</f>
        <v>-</v>
      </c>
      <c r="AR24" s="15" t="str">
        <f>'3g AAHEDC'!AR18</f>
        <v>-</v>
      </c>
      <c r="AS24" s="15" t="str">
        <f>'3g AAHEDC'!AS18</f>
        <v>-</v>
      </c>
      <c r="AT24" s="15" t="str">
        <f>'3g AAHEDC'!AT18</f>
        <v>-</v>
      </c>
      <c r="AU24" s="15" t="str">
        <f>'3g AAHEDC'!AU18</f>
        <v>-</v>
      </c>
      <c r="AV24" s="15" t="str">
        <f>'3g AAHEDC'!AV18</f>
        <v>-</v>
      </c>
      <c r="AW24" s="15" t="str">
        <f>'3g AAHEDC'!AW18</f>
        <v>-</v>
      </c>
      <c r="AX24" s="15" t="str">
        <f>'3g AAHEDC'!AX18</f>
        <v>-</v>
      </c>
      <c r="AY24" s="15" t="str">
        <f>'3g AAHEDC'!AY18</f>
        <v>-</v>
      </c>
      <c r="AZ24" s="15" t="str">
        <f>'3g AAHEDC'!AZ18</f>
        <v>-</v>
      </c>
      <c r="BA24" s="15" t="str">
        <f>'3g AAHEDC'!BA18</f>
        <v>-</v>
      </c>
      <c r="BB24" s="15" t="str">
        <f>'3g AAHEDC'!BB18</f>
        <v>-</v>
      </c>
      <c r="BC24" s="15" t="str">
        <f>'3g AAHEDC'!BC18</f>
        <v>-</v>
      </c>
      <c r="BD24" s="15" t="str">
        <f>'3g AAHEDC'!BD18</f>
        <v>-</v>
      </c>
    </row>
    <row r="25" spans="1:56">
      <c r="A25" s="14"/>
      <c r="B25" s="327" t="s">
        <v>242</v>
      </c>
      <c r="C25" s="313" t="s">
        <v>250</v>
      </c>
      <c r="D25" s="313"/>
      <c r="E25" s="224" t="s">
        <v>248</v>
      </c>
      <c r="F25" s="328"/>
      <c r="G25" s="28"/>
      <c r="H25" s="15">
        <f>'3e ECO'!H28</f>
        <v>1.2807925205600019</v>
      </c>
      <c r="I25" s="15">
        <f>'3e ECO'!I28</f>
        <v>1.2807925205600019</v>
      </c>
      <c r="J25" s="15">
        <f>'3e ECO'!J28</f>
        <v>1.335659353563418</v>
      </c>
      <c r="K25" s="15">
        <f>'3e ECO'!K28</f>
        <v>1.3237809601028736</v>
      </c>
      <c r="L25" s="15">
        <f>'3e ECO'!L28</f>
        <v>1.0338995283355803</v>
      </c>
      <c r="M25" s="15">
        <f>'3e ECO'!M28</f>
        <v>1.0338995283355803</v>
      </c>
      <c r="N25" s="15">
        <f>'3e ECO'!N28</f>
        <v>1.1449392746201887</v>
      </c>
      <c r="O25" s="15">
        <f>'3e ECO'!O28</f>
        <v>1.1446873714788544</v>
      </c>
      <c r="P25" s="28"/>
      <c r="Q25" s="15">
        <f>'3e ECO'!Q28</f>
        <v>1.1446873714788544</v>
      </c>
      <c r="R25" s="15">
        <f>'3e ECO'!R28</f>
        <v>1.1852279541409441</v>
      </c>
      <c r="S25" s="15">
        <f>'3e ECO'!S28</f>
        <v>1.2188247882877752</v>
      </c>
      <c r="T25" s="15">
        <f>'3e ECO'!T28</f>
        <v>1.4914429930722879</v>
      </c>
      <c r="U25" s="15">
        <f>'3e ECO'!U28</f>
        <v>1.4265065757514408</v>
      </c>
      <c r="V25" s="15">
        <f>'3e ECO'!V28</f>
        <v>1.4044621556312693</v>
      </c>
      <c r="W25" s="15">
        <f>'3e ECO'!W28</f>
        <v>1.406307692740828</v>
      </c>
      <c r="X25" s="15">
        <f>'3e ECO'!X28</f>
        <v>1.7539761922050034</v>
      </c>
      <c r="Y25" s="28"/>
      <c r="Z25" s="15">
        <f>'3e ECO'!Z28</f>
        <v>1.7360420655827042</v>
      </c>
      <c r="AA25" s="15">
        <f>'3e ECO'!AA28</f>
        <v>1.933978746453737</v>
      </c>
      <c r="AB25" s="15" t="str">
        <f>'3e ECO'!AB28</f>
        <v>-</v>
      </c>
      <c r="AC25" s="15" t="str">
        <f>'3e ECO'!AC28</f>
        <v>-</v>
      </c>
      <c r="AD25" s="15" t="str">
        <f>'3e ECO'!AD28</f>
        <v>-</v>
      </c>
      <c r="AE25" s="15" t="str">
        <f>'3e ECO'!AE28</f>
        <v>-</v>
      </c>
      <c r="AF25" s="15" t="str">
        <f>'3e ECO'!AF28</f>
        <v>-</v>
      </c>
      <c r="AG25" s="15" t="str">
        <f>'3e ECO'!AG28</f>
        <v>-</v>
      </c>
      <c r="AH25" s="15" t="str">
        <f>'3e ECO'!AH28</f>
        <v>-</v>
      </c>
      <c r="AI25" s="15" t="str">
        <f>'3e ECO'!AI28</f>
        <v>-</v>
      </c>
      <c r="AJ25" s="15" t="str">
        <f>'3e ECO'!AJ28</f>
        <v>-</v>
      </c>
      <c r="AK25" s="15" t="str">
        <f>'3e ECO'!AK28</f>
        <v>-</v>
      </c>
      <c r="AL25" s="15" t="str">
        <f>'3e ECO'!AL28</f>
        <v>-</v>
      </c>
      <c r="AM25" s="15" t="str">
        <f>'3e ECO'!AM28</f>
        <v>-</v>
      </c>
      <c r="AN25" s="15" t="str">
        <f>'3e ECO'!AN28</f>
        <v>-</v>
      </c>
      <c r="AO25" s="15" t="str">
        <f>'3e ECO'!AO28</f>
        <v>-</v>
      </c>
      <c r="AP25" s="15" t="str">
        <f>'3e ECO'!AP28</f>
        <v>-</v>
      </c>
      <c r="AQ25" s="15" t="str">
        <f>'3e ECO'!AQ28</f>
        <v>-</v>
      </c>
      <c r="AR25" s="15" t="str">
        <f>'3e ECO'!AR28</f>
        <v>-</v>
      </c>
      <c r="AS25" s="15" t="str">
        <f>'3e ECO'!AS28</f>
        <v>-</v>
      </c>
      <c r="AT25" s="15" t="str">
        <f>'3e ECO'!AT28</f>
        <v>-</v>
      </c>
      <c r="AU25" s="15" t="str">
        <f>'3e ECO'!AU28</f>
        <v>-</v>
      </c>
      <c r="AV25" s="15" t="str">
        <f>'3e ECO'!AV28</f>
        <v>-</v>
      </c>
      <c r="AW25" s="15" t="str">
        <f>'3e ECO'!AW28</f>
        <v>-</v>
      </c>
      <c r="AX25" s="15" t="str">
        <f>'3e ECO'!AX28</f>
        <v>-</v>
      </c>
      <c r="AY25" s="15" t="str">
        <f>'3e ECO'!AY28</f>
        <v>-</v>
      </c>
      <c r="AZ25" s="15" t="str">
        <f>'3e ECO'!AZ28</f>
        <v>-</v>
      </c>
      <c r="BA25" s="15" t="str">
        <f>'3e ECO'!BA28</f>
        <v>-</v>
      </c>
      <c r="BB25" s="15" t="str">
        <f>'3e ECO'!BB28</f>
        <v>-</v>
      </c>
      <c r="BC25" s="15" t="str">
        <f>'3e ECO'!BC28</f>
        <v>-</v>
      </c>
      <c r="BD25" s="15" t="str">
        <f>'3e ECO'!BD28</f>
        <v>-</v>
      </c>
    </row>
    <row r="26" spans="1:56">
      <c r="A26" s="14"/>
      <c r="B26" s="328"/>
      <c r="C26" s="334" t="s">
        <v>251</v>
      </c>
      <c r="D26" s="336"/>
      <c r="E26" s="224" t="s">
        <v>252</v>
      </c>
      <c r="F26" s="328"/>
      <c r="G26" s="28"/>
      <c r="H26" s="15">
        <f>'3f WHD'!H19</f>
        <v>6.5567588596821027</v>
      </c>
      <c r="I26" s="15">
        <f>'3f WHD'!I19</f>
        <v>6.5567588596821027</v>
      </c>
      <c r="J26" s="15">
        <f>'3f WHD'!J19</f>
        <v>6.6197359495950758</v>
      </c>
      <c r="K26" s="15">
        <f>'3f WHD'!K19</f>
        <v>6.6197359495950758</v>
      </c>
      <c r="L26" s="15">
        <f>'3f WHD'!L19</f>
        <v>6.6995028867368616</v>
      </c>
      <c r="M26" s="15">
        <f>'3f WHD'!M19</f>
        <v>6.6995028867368616</v>
      </c>
      <c r="N26" s="15">
        <f>'3f WHD'!N19</f>
        <v>7.1131218301273513</v>
      </c>
      <c r="O26" s="15">
        <f>'3f WHD'!O19</f>
        <v>7.1131218301273513</v>
      </c>
      <c r="P26" s="28"/>
      <c r="Q26" s="15">
        <f>'3f WHD'!Q19</f>
        <v>7.1131218301273513</v>
      </c>
      <c r="R26" s="15">
        <f>'3f WHD'!R19</f>
        <v>7.2804579515147188</v>
      </c>
      <c r="S26" s="15">
        <f>'3f WHD'!S19</f>
        <v>7.1935840895118579</v>
      </c>
      <c r="T26" s="15">
        <f>'3f WHD'!T19</f>
        <v>7.3593999937099728</v>
      </c>
      <c r="U26" s="15">
        <f>'3f WHD'!U19</f>
        <v>7.0492243060839304</v>
      </c>
      <c r="V26" s="15">
        <f>'3f WHD'!V19</f>
        <v>7.1089669218364691</v>
      </c>
      <c r="W26" s="15">
        <f>'3f WHD'!W19</f>
        <v>6.9829560851947949</v>
      </c>
      <c r="X26" s="15">
        <f>'3f WHD'!X19</f>
        <v>9.6262235975887975</v>
      </c>
      <c r="Y26" s="28"/>
      <c r="Z26" s="15">
        <f>'3f WHD'!Z19</f>
        <v>9.9504863797742438</v>
      </c>
      <c r="AA26" s="15">
        <f>'3f WHD'!AA19</f>
        <v>10.298637820906499</v>
      </c>
      <c r="AB26" s="15" t="str">
        <f>'3f WHD'!AB19</f>
        <v/>
      </c>
      <c r="AC26" s="15" t="str">
        <f>'3f WHD'!AC19</f>
        <v/>
      </c>
      <c r="AD26" s="15" t="str">
        <f>'3f WHD'!AD19</f>
        <v/>
      </c>
      <c r="AE26" s="15" t="str">
        <f>'3f WHD'!AE19</f>
        <v/>
      </c>
      <c r="AF26" s="15" t="str">
        <f>'3f WHD'!AF19</f>
        <v/>
      </c>
      <c r="AG26" s="15" t="str">
        <f>'3f WHD'!AG19</f>
        <v/>
      </c>
      <c r="AH26" s="15" t="str">
        <f>'3f WHD'!AH19</f>
        <v/>
      </c>
      <c r="AI26" s="15" t="str">
        <f>'3f WHD'!AI19</f>
        <v/>
      </c>
      <c r="AJ26" s="15" t="str">
        <f>'3f WHD'!AJ19</f>
        <v/>
      </c>
      <c r="AK26" s="15" t="str">
        <f>'3f WHD'!AK19</f>
        <v/>
      </c>
      <c r="AL26" s="15" t="str">
        <f>'3f WHD'!AL19</f>
        <v/>
      </c>
      <c r="AM26" s="15" t="str">
        <f>'3f WHD'!AM19</f>
        <v/>
      </c>
      <c r="AN26" s="15" t="str">
        <f>'3f WHD'!AN19</f>
        <v/>
      </c>
      <c r="AO26" s="15" t="str">
        <f>'3f WHD'!AO19</f>
        <v/>
      </c>
      <c r="AP26" s="15" t="str">
        <f>'3f WHD'!AP19</f>
        <v/>
      </c>
      <c r="AQ26" s="15" t="str">
        <f>'3f WHD'!AQ19</f>
        <v/>
      </c>
      <c r="AR26" s="15" t="str">
        <f>'3f WHD'!AR19</f>
        <v/>
      </c>
      <c r="AS26" s="15" t="str">
        <f>'3f WHD'!AS19</f>
        <v/>
      </c>
      <c r="AT26" s="15" t="str">
        <f>'3f WHD'!AT19</f>
        <v/>
      </c>
      <c r="AU26" s="15" t="str">
        <f>'3f WHD'!AU19</f>
        <v/>
      </c>
      <c r="AV26" s="15" t="str">
        <f>'3f WHD'!AV19</f>
        <v/>
      </c>
      <c r="AW26" s="15" t="str">
        <f>'3f WHD'!AW19</f>
        <v/>
      </c>
      <c r="AX26" s="15" t="str">
        <f>'3f WHD'!AX19</f>
        <v/>
      </c>
      <c r="AY26" s="15" t="str">
        <f>'3f WHD'!AY19</f>
        <v/>
      </c>
      <c r="AZ26" s="15" t="str">
        <f>'3f WHD'!AZ19</f>
        <v/>
      </c>
      <c r="BA26" s="15" t="str">
        <f>'3f WHD'!BA19</f>
        <v/>
      </c>
      <c r="BB26" s="15" t="str">
        <f>'3f WHD'!BB19</f>
        <v/>
      </c>
      <c r="BC26" s="15" t="str">
        <f>'3f WHD'!BC19</f>
        <v/>
      </c>
      <c r="BD26" s="15" t="str">
        <f>'3f WHD'!BD19</f>
        <v/>
      </c>
    </row>
    <row r="27" spans="1:56">
      <c r="A27" s="14"/>
      <c r="B27" s="329"/>
      <c r="C27" s="334" t="s">
        <v>254</v>
      </c>
      <c r="D27" s="335"/>
      <c r="E27" s="224" t="s">
        <v>252</v>
      </c>
      <c r="F27" s="329"/>
      <c r="G27" s="28"/>
      <c r="H27" s="15">
        <f>'3j GGL'!H16</f>
        <v>0</v>
      </c>
      <c r="I27" s="15">
        <f>'3j GGL'!I16</f>
        <v>0</v>
      </c>
      <c r="J27" s="15">
        <f>'3j GGL'!J16</f>
        <v>0</v>
      </c>
      <c r="K27" s="15">
        <f>'3j GGL'!K16</f>
        <v>0</v>
      </c>
      <c r="L27" s="15">
        <f>'3j GGL'!L16</f>
        <v>0</v>
      </c>
      <c r="M27" s="15">
        <f>'3j GGL'!M16</f>
        <v>0</v>
      </c>
      <c r="N27" s="15">
        <f>'3j GGL'!N16</f>
        <v>0</v>
      </c>
      <c r="O27" s="15">
        <f>'3j GGL'!O16</f>
        <v>0</v>
      </c>
      <c r="P27" s="28"/>
      <c r="Q27" s="15">
        <f>'3j GGL'!Q16</f>
        <v>0</v>
      </c>
      <c r="R27" s="15">
        <f>'3j GGL'!R16</f>
        <v>0</v>
      </c>
      <c r="S27" s="15">
        <f>'3j GGL'!S16</f>
        <v>0</v>
      </c>
      <c r="T27" s="15">
        <f>'3j GGL'!T16</f>
        <v>0</v>
      </c>
      <c r="U27" s="15">
        <f>'3j GGL'!U16</f>
        <v>0</v>
      </c>
      <c r="V27" s="15">
        <f>'3j GGL'!V16</f>
        <v>0</v>
      </c>
      <c r="W27" s="15">
        <f>'3j GGL'!W16</f>
        <v>0</v>
      </c>
      <c r="X27" s="15">
        <f>'3j GGL'!X16</f>
        <v>2.6928799999999997</v>
      </c>
      <c r="Y27" s="28"/>
      <c r="Z27" s="15">
        <f>'3j GGL'!Z16</f>
        <v>2.6928799999999997</v>
      </c>
      <c r="AA27" s="15">
        <f>'3j GGL'!AA16</f>
        <v>0.44530000000000003</v>
      </c>
      <c r="AB27" s="15" t="str">
        <f>'3j GGL'!AB16</f>
        <v>-</v>
      </c>
      <c r="AC27" s="15" t="str">
        <f>'3j GGL'!AC16</f>
        <v>-</v>
      </c>
      <c r="AD27" s="15" t="str">
        <f>'3j GGL'!AD16</f>
        <v>-</v>
      </c>
      <c r="AE27" s="15" t="str">
        <f>'3j GGL'!AE16</f>
        <v>-</v>
      </c>
      <c r="AF27" s="15" t="str">
        <f>'3j GGL'!AF16</f>
        <v>-</v>
      </c>
      <c r="AG27" s="15" t="str">
        <f>'3j GGL'!AG16</f>
        <v>-</v>
      </c>
      <c r="AH27" s="15" t="str">
        <f>'3j GGL'!AH16</f>
        <v>-</v>
      </c>
      <c r="AI27" s="15" t="str">
        <f>'3j GGL'!AI16</f>
        <v>-</v>
      </c>
      <c r="AJ27" s="15" t="str">
        <f>'3j GGL'!AJ16</f>
        <v>-</v>
      </c>
      <c r="AK27" s="15" t="str">
        <f>'3j GGL'!AK16</f>
        <v>-</v>
      </c>
      <c r="AL27" s="15" t="str">
        <f>'3j GGL'!AL16</f>
        <v>-</v>
      </c>
      <c r="AM27" s="15" t="str">
        <f>'3j GGL'!AM16</f>
        <v>-</v>
      </c>
      <c r="AN27" s="15" t="str">
        <f>'3j GGL'!AN16</f>
        <v>-</v>
      </c>
      <c r="AO27" s="15" t="str">
        <f>'3j GGL'!AO16</f>
        <v>-</v>
      </c>
      <c r="AP27" s="15" t="str">
        <f>'3j GGL'!AP16</f>
        <v>-</v>
      </c>
      <c r="AQ27" s="15" t="str">
        <f>'3j GGL'!AQ16</f>
        <v>-</v>
      </c>
      <c r="AR27" s="15" t="str">
        <f>'3j GGL'!AR16</f>
        <v>-</v>
      </c>
      <c r="AS27" s="15" t="str">
        <f>'3j GGL'!AS16</f>
        <v>-</v>
      </c>
      <c r="AT27" s="15" t="str">
        <f>'3j GGL'!AT16</f>
        <v>-</v>
      </c>
      <c r="AU27" s="15" t="str">
        <f>'3j GGL'!AU16</f>
        <v>-</v>
      </c>
      <c r="AV27" s="15" t="str">
        <f>'3j GGL'!AV16</f>
        <v>-</v>
      </c>
      <c r="AW27" s="15" t="str">
        <f>'3j GGL'!AW16</f>
        <v>-</v>
      </c>
      <c r="AX27" s="15" t="str">
        <f>'3j GGL'!AX16</f>
        <v>-</v>
      </c>
      <c r="AY27" s="15" t="str">
        <f>'3j GGL'!AY16</f>
        <v>-</v>
      </c>
      <c r="AZ27" s="15" t="str">
        <f>'3j GGL'!AZ16</f>
        <v>-</v>
      </c>
      <c r="BA27" s="15" t="str">
        <f>'3j GGL'!BA16</f>
        <v>-</v>
      </c>
      <c r="BB27" s="15" t="str">
        <f>'3j GGL'!BB16</f>
        <v>-</v>
      </c>
      <c r="BC27" s="15" t="str">
        <f>'3j GGL'!BC16</f>
        <v>-</v>
      </c>
      <c r="BD27" s="15" t="str">
        <f>'3j GGL'!BD16</f>
        <v>-</v>
      </c>
    </row>
    <row r="28" spans="1:56" s="14" customFormat="1"/>
    <row r="29" spans="1:56" s="14" customFormat="1"/>
    <row r="30" spans="1:56" s="85" customFormat="1">
      <c r="B30" s="86" t="s">
        <v>263</v>
      </c>
      <c r="C30" s="86"/>
    </row>
    <row r="31" spans="1:56" s="101" customFormat="1">
      <c r="B31" s="100"/>
      <c r="C31" s="100"/>
    </row>
    <row r="32" spans="1:56" s="87" customFormat="1">
      <c r="A32" s="101"/>
      <c r="B32" s="315" t="s">
        <v>87</v>
      </c>
      <c r="C32" s="340" t="s">
        <v>244</v>
      </c>
      <c r="D32" s="340" t="s">
        <v>89</v>
      </c>
      <c r="E32" s="341" t="s">
        <v>264</v>
      </c>
      <c r="F32" s="353"/>
      <c r="G32" s="84"/>
      <c r="H32" s="337" t="s">
        <v>90</v>
      </c>
      <c r="I32" s="338"/>
      <c r="J32" s="338"/>
      <c r="K32" s="338"/>
      <c r="L32" s="338"/>
      <c r="M32" s="338"/>
      <c r="N32" s="338"/>
      <c r="O32" s="339"/>
      <c r="P32" s="136"/>
      <c r="Q32" s="230" t="s">
        <v>91</v>
      </c>
      <c r="R32" s="231"/>
      <c r="S32" s="231"/>
      <c r="T32" s="231"/>
      <c r="U32" s="231"/>
      <c r="V32" s="231"/>
      <c r="W32" s="231"/>
      <c r="X32" s="231"/>
      <c r="Y32" s="84"/>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2"/>
    </row>
    <row r="33" spans="1:56" s="87" customFormat="1" ht="12.75" customHeight="1">
      <c r="A33" s="101"/>
      <c r="B33" s="315"/>
      <c r="C33" s="340"/>
      <c r="D33" s="340"/>
      <c r="E33" s="341"/>
      <c r="F33" s="353"/>
      <c r="G33" s="84"/>
      <c r="H33" s="321" t="s">
        <v>92</v>
      </c>
      <c r="I33" s="322"/>
      <c r="J33" s="322"/>
      <c r="K33" s="322"/>
      <c r="L33" s="322"/>
      <c r="M33" s="322"/>
      <c r="N33" s="322"/>
      <c r="O33" s="323"/>
      <c r="P33" s="136"/>
      <c r="Q33" s="233" t="s">
        <v>93</v>
      </c>
      <c r="R33" s="234"/>
      <c r="S33" s="234"/>
      <c r="T33" s="234"/>
      <c r="U33" s="234"/>
      <c r="V33" s="234"/>
      <c r="W33" s="234"/>
      <c r="X33" s="234"/>
      <c r="Y33" s="8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5"/>
    </row>
    <row r="34" spans="1:56" s="87" customFormat="1" ht="25.5" customHeight="1">
      <c r="A34" s="101"/>
      <c r="B34" s="315"/>
      <c r="C34" s="340"/>
      <c r="D34" s="340"/>
      <c r="E34" s="341"/>
      <c r="F34" s="102" t="s">
        <v>94</v>
      </c>
      <c r="G34" s="84"/>
      <c r="H34" s="33" t="s">
        <v>95</v>
      </c>
      <c r="I34" s="33" t="s">
        <v>96</v>
      </c>
      <c r="J34" s="33" t="s">
        <v>97</v>
      </c>
      <c r="K34" s="33" t="s">
        <v>98</v>
      </c>
      <c r="L34" s="33" t="s">
        <v>99</v>
      </c>
      <c r="M34" s="34" t="s">
        <v>100</v>
      </c>
      <c r="N34" s="33" t="s">
        <v>101</v>
      </c>
      <c r="O34" s="33" t="s">
        <v>102</v>
      </c>
      <c r="P34" s="84"/>
      <c r="Q34" s="29" t="s">
        <v>103</v>
      </c>
      <c r="R34" s="29" t="s">
        <v>104</v>
      </c>
      <c r="S34" s="29" t="s">
        <v>105</v>
      </c>
      <c r="T34" s="35" t="s">
        <v>106</v>
      </c>
      <c r="U34" s="29" t="s">
        <v>107</v>
      </c>
      <c r="V34" s="29" t="s">
        <v>108</v>
      </c>
      <c r="W34" s="29" t="s">
        <v>109</v>
      </c>
      <c r="X34" s="29" t="s">
        <v>110</v>
      </c>
      <c r="Y34" s="84"/>
      <c r="Z34" s="29" t="s">
        <v>111</v>
      </c>
      <c r="AA34" s="29" t="s">
        <v>112</v>
      </c>
      <c r="AB34" s="266" t="s">
        <v>113</v>
      </c>
      <c r="AC34" s="266" t="s">
        <v>113</v>
      </c>
      <c r="AD34" s="267" t="s">
        <v>114</v>
      </c>
      <c r="AE34" s="265" t="s">
        <v>114</v>
      </c>
      <c r="AF34" s="265" t="s">
        <v>115</v>
      </c>
      <c r="AG34" s="265" t="s">
        <v>115</v>
      </c>
      <c r="AH34" s="265" t="s">
        <v>116</v>
      </c>
      <c r="AI34" s="265" t="s">
        <v>116</v>
      </c>
      <c r="AJ34" s="265" t="s">
        <v>117</v>
      </c>
      <c r="AK34" s="265" t="s">
        <v>117</v>
      </c>
      <c r="AL34" s="265" t="s">
        <v>118</v>
      </c>
      <c r="AM34" s="265" t="s">
        <v>118</v>
      </c>
      <c r="AN34" s="265" t="s">
        <v>119</v>
      </c>
      <c r="AO34" s="265" t="s">
        <v>119</v>
      </c>
      <c r="AP34" s="265" t="s">
        <v>120</v>
      </c>
      <c r="AQ34" s="265" t="s">
        <v>120</v>
      </c>
      <c r="AR34" s="265" t="s">
        <v>121</v>
      </c>
      <c r="AS34" s="265" t="s">
        <v>121</v>
      </c>
      <c r="AT34" s="265" t="s">
        <v>122</v>
      </c>
      <c r="AU34" s="265" t="s">
        <v>122</v>
      </c>
      <c r="AV34" s="265" t="s">
        <v>123</v>
      </c>
      <c r="AW34" s="265" t="s">
        <v>123</v>
      </c>
      <c r="AX34" s="265" t="s">
        <v>124</v>
      </c>
      <c r="AY34" s="265" t="s">
        <v>124</v>
      </c>
      <c r="AZ34" s="265" t="s">
        <v>125</v>
      </c>
      <c r="BA34" s="265" t="s">
        <v>125</v>
      </c>
      <c r="BB34" s="265" t="s">
        <v>126</v>
      </c>
      <c r="BC34" s="265" t="s">
        <v>126</v>
      </c>
      <c r="BD34" s="265" t="s">
        <v>127</v>
      </c>
    </row>
    <row r="35" spans="1:56" s="87" customFormat="1" ht="25.5" customHeight="1">
      <c r="A35" s="101"/>
      <c r="B35" s="315"/>
      <c r="C35" s="340"/>
      <c r="D35" s="340"/>
      <c r="E35" s="341"/>
      <c r="F35" s="97" t="s">
        <v>94</v>
      </c>
      <c r="G35" s="84"/>
      <c r="H35" s="33" t="s">
        <v>95</v>
      </c>
      <c r="I35" s="33" t="s">
        <v>96</v>
      </c>
      <c r="J35" s="33" t="s">
        <v>97</v>
      </c>
      <c r="K35" s="33" t="s">
        <v>98</v>
      </c>
      <c r="L35" s="33" t="s">
        <v>99</v>
      </c>
      <c r="M35" s="34" t="s">
        <v>100</v>
      </c>
      <c r="N35" s="33" t="s">
        <v>101</v>
      </c>
      <c r="O35" s="33" t="s">
        <v>102</v>
      </c>
      <c r="P35" s="84"/>
      <c r="Q35" s="29" t="s">
        <v>103</v>
      </c>
      <c r="R35" s="29" t="s">
        <v>104</v>
      </c>
      <c r="S35" s="29" t="s">
        <v>105</v>
      </c>
      <c r="T35" s="35" t="s">
        <v>106</v>
      </c>
      <c r="U35" s="29" t="s">
        <v>107</v>
      </c>
      <c r="V35" s="29" t="s">
        <v>108</v>
      </c>
      <c r="W35" s="29" t="s">
        <v>109</v>
      </c>
      <c r="X35" s="29" t="s">
        <v>110</v>
      </c>
      <c r="Y35" s="84"/>
      <c r="Z35" s="29" t="s">
        <v>128</v>
      </c>
      <c r="AA35" s="29" t="s">
        <v>129</v>
      </c>
      <c r="AB35" s="29" t="s">
        <v>130</v>
      </c>
      <c r="AC35" s="29" t="s">
        <v>131</v>
      </c>
      <c r="AD35" s="29" t="s">
        <v>132</v>
      </c>
      <c r="AE35" s="29" t="s">
        <v>133</v>
      </c>
      <c r="AF35" s="29" t="s">
        <v>134</v>
      </c>
      <c r="AG35" s="29" t="s">
        <v>135</v>
      </c>
      <c r="AH35" s="29" t="s">
        <v>136</v>
      </c>
      <c r="AI35" s="29" t="s">
        <v>137</v>
      </c>
      <c r="AJ35" s="29" t="s">
        <v>138</v>
      </c>
      <c r="AK35" s="29" t="s">
        <v>139</v>
      </c>
      <c r="AL35" s="29" t="s">
        <v>140</v>
      </c>
      <c r="AM35" s="29" t="s">
        <v>141</v>
      </c>
      <c r="AN35" s="29" t="s">
        <v>142</v>
      </c>
      <c r="AO35" s="29" t="s">
        <v>143</v>
      </c>
      <c r="AP35" s="29" t="s">
        <v>144</v>
      </c>
      <c r="AQ35" s="29" t="s">
        <v>145</v>
      </c>
      <c r="AR35" s="29" t="s">
        <v>146</v>
      </c>
      <c r="AS35" s="29" t="s">
        <v>147</v>
      </c>
      <c r="AT35" s="29" t="s">
        <v>148</v>
      </c>
      <c r="AU35" s="29" t="s">
        <v>149</v>
      </c>
      <c r="AV35" s="29" t="s">
        <v>150</v>
      </c>
      <c r="AW35" s="29" t="s">
        <v>151</v>
      </c>
      <c r="AX35" s="29" t="s">
        <v>152</v>
      </c>
      <c r="AY35" s="29" t="s">
        <v>153</v>
      </c>
      <c r="AZ35" s="29" t="s">
        <v>154</v>
      </c>
      <c r="BA35" s="29" t="s">
        <v>155</v>
      </c>
      <c r="BB35" s="29" t="s">
        <v>156</v>
      </c>
      <c r="BC35" s="29" t="s">
        <v>157</v>
      </c>
      <c r="BD35" s="29" t="s">
        <v>158</v>
      </c>
    </row>
    <row r="36" spans="1:56">
      <c r="A36" s="14"/>
      <c r="B36" s="315"/>
      <c r="C36" s="340"/>
      <c r="D36" s="340"/>
      <c r="E36" s="341"/>
      <c r="F36" s="102" t="s">
        <v>159</v>
      </c>
      <c r="G36" s="84"/>
      <c r="H36" s="31" t="s">
        <v>160</v>
      </c>
      <c r="I36" s="31" t="s">
        <v>161</v>
      </c>
      <c r="J36" s="31" t="s">
        <v>162</v>
      </c>
      <c r="K36" s="31" t="s">
        <v>163</v>
      </c>
      <c r="L36" s="31" t="s">
        <v>164</v>
      </c>
      <c r="M36" s="32" t="s">
        <v>165</v>
      </c>
      <c r="N36" s="31" t="s">
        <v>166</v>
      </c>
      <c r="O36" s="31" t="s">
        <v>167</v>
      </c>
      <c r="P36" s="84"/>
      <c r="Q36" s="31" t="s">
        <v>168</v>
      </c>
      <c r="R36" s="31" t="s">
        <v>169</v>
      </c>
      <c r="S36" s="31" t="s">
        <v>170</v>
      </c>
      <c r="T36" s="36" t="s">
        <v>171</v>
      </c>
      <c r="U36" s="31" t="s">
        <v>172</v>
      </c>
      <c r="V36" s="31" t="s">
        <v>173</v>
      </c>
      <c r="W36" s="31" t="s">
        <v>174</v>
      </c>
      <c r="X36" s="31" t="s">
        <v>175</v>
      </c>
      <c r="Y36" s="84"/>
      <c r="Z36" s="31" t="s">
        <v>176</v>
      </c>
      <c r="AA36" s="31" t="s">
        <v>177</v>
      </c>
      <c r="AB36" s="31" t="s">
        <v>178</v>
      </c>
      <c r="AC36" s="31" t="s">
        <v>179</v>
      </c>
      <c r="AD36" s="31" t="s">
        <v>180</v>
      </c>
      <c r="AE36" s="31" t="s">
        <v>181</v>
      </c>
      <c r="AF36" s="31" t="s">
        <v>182</v>
      </c>
      <c r="AG36" s="31" t="s">
        <v>183</v>
      </c>
      <c r="AH36" s="31" t="s">
        <v>184</v>
      </c>
      <c r="AI36" s="31" t="s">
        <v>185</v>
      </c>
      <c r="AJ36" s="31" t="s">
        <v>186</v>
      </c>
      <c r="AK36" s="31" t="s">
        <v>187</v>
      </c>
      <c r="AL36" s="31" t="s">
        <v>188</v>
      </c>
      <c r="AM36" s="31" t="s">
        <v>189</v>
      </c>
      <c r="AN36" s="31" t="s">
        <v>190</v>
      </c>
      <c r="AO36" s="31" t="s">
        <v>191</v>
      </c>
      <c r="AP36" s="31" t="s">
        <v>192</v>
      </c>
      <c r="AQ36" s="31" t="s">
        <v>193</v>
      </c>
      <c r="AR36" s="31" t="s">
        <v>194</v>
      </c>
      <c r="AS36" s="31" t="s">
        <v>195</v>
      </c>
      <c r="AT36" s="31" t="s">
        <v>196</v>
      </c>
      <c r="AU36" s="31" t="s">
        <v>197</v>
      </c>
      <c r="AV36" s="31" t="s">
        <v>198</v>
      </c>
      <c r="AW36" s="31" t="s">
        <v>199</v>
      </c>
      <c r="AX36" s="31" t="s">
        <v>200</v>
      </c>
      <c r="AY36" s="31" t="s">
        <v>201</v>
      </c>
      <c r="AZ36" s="31" t="s">
        <v>202</v>
      </c>
      <c r="BA36" s="31" t="s">
        <v>203</v>
      </c>
      <c r="BB36" s="31" t="s">
        <v>204</v>
      </c>
      <c r="BC36" s="31" t="s">
        <v>205</v>
      </c>
      <c r="BD36" s="31" t="s">
        <v>206</v>
      </c>
    </row>
    <row r="37" spans="1:56">
      <c r="A37" s="14"/>
      <c r="B37" s="315"/>
      <c r="C37" s="340"/>
      <c r="D37" s="340"/>
      <c r="E37" s="341"/>
      <c r="F37" s="103" t="s">
        <v>256</v>
      </c>
      <c r="G37" s="84"/>
      <c r="H37" s="29" t="s">
        <v>208</v>
      </c>
      <c r="I37" s="29" t="s">
        <v>208</v>
      </c>
      <c r="J37" s="29" t="s">
        <v>209</v>
      </c>
      <c r="K37" s="29" t="s">
        <v>209</v>
      </c>
      <c r="L37" s="29" t="s">
        <v>210</v>
      </c>
      <c r="M37" s="30" t="s">
        <v>210</v>
      </c>
      <c r="N37" s="29" t="s">
        <v>211</v>
      </c>
      <c r="O37" s="29" t="s">
        <v>211</v>
      </c>
      <c r="P37" s="84"/>
      <c r="Q37" s="29" t="s">
        <v>212</v>
      </c>
      <c r="R37" s="29" t="s">
        <v>213</v>
      </c>
      <c r="S37" s="29" t="s">
        <v>213</v>
      </c>
      <c r="T37" s="35" t="s">
        <v>214</v>
      </c>
      <c r="U37" s="29" t="s">
        <v>214</v>
      </c>
      <c r="V37" s="29" t="s">
        <v>215</v>
      </c>
      <c r="W37" s="29" t="s">
        <v>215</v>
      </c>
      <c r="X37" s="29" t="s">
        <v>216</v>
      </c>
      <c r="Y37" s="84"/>
      <c r="Z37" s="29" t="s">
        <v>216</v>
      </c>
      <c r="AA37" s="29" t="s">
        <v>217</v>
      </c>
      <c r="AB37" s="29" t="s">
        <v>217</v>
      </c>
      <c r="AC37" s="29" t="s">
        <v>217</v>
      </c>
      <c r="AD37" s="29" t="s">
        <v>218</v>
      </c>
      <c r="AE37" s="29" t="s">
        <v>218</v>
      </c>
      <c r="AF37" s="29" t="s">
        <v>218</v>
      </c>
      <c r="AG37" s="29" t="s">
        <v>218</v>
      </c>
      <c r="AH37" s="29" t="s">
        <v>219</v>
      </c>
      <c r="AI37" s="29" t="s">
        <v>219</v>
      </c>
      <c r="AJ37" s="29" t="s">
        <v>219</v>
      </c>
      <c r="AK37" s="29" t="s">
        <v>219</v>
      </c>
      <c r="AL37" s="29" t="s">
        <v>220</v>
      </c>
      <c r="AM37" s="29" t="s">
        <v>220</v>
      </c>
      <c r="AN37" s="29" t="s">
        <v>220</v>
      </c>
      <c r="AO37" s="29" t="s">
        <v>220</v>
      </c>
      <c r="AP37" s="29" t="s">
        <v>221</v>
      </c>
      <c r="AQ37" s="29" t="s">
        <v>221</v>
      </c>
      <c r="AR37" s="29" t="s">
        <v>221</v>
      </c>
      <c r="AS37" s="29" t="s">
        <v>221</v>
      </c>
      <c r="AT37" s="29" t="s">
        <v>222</v>
      </c>
      <c r="AU37" s="29" t="s">
        <v>222</v>
      </c>
      <c r="AV37" s="29" t="s">
        <v>222</v>
      </c>
      <c r="AW37" s="29" t="s">
        <v>222</v>
      </c>
      <c r="AX37" s="29" t="s">
        <v>223</v>
      </c>
      <c r="AY37" s="29" t="s">
        <v>223</v>
      </c>
      <c r="AZ37" s="29" t="s">
        <v>223</v>
      </c>
      <c r="BA37" s="29" t="s">
        <v>223</v>
      </c>
      <c r="BB37" s="29" t="s">
        <v>224</v>
      </c>
      <c r="BC37" s="29" t="s">
        <v>224</v>
      </c>
      <c r="BD37" s="29" t="s">
        <v>224</v>
      </c>
    </row>
    <row r="38" spans="1:56" ht="12.75" customHeight="1">
      <c r="A38" s="14"/>
      <c r="B38" s="352" t="s">
        <v>225</v>
      </c>
      <c r="C38" s="348" t="s">
        <v>257</v>
      </c>
      <c r="D38" s="348" t="s">
        <v>248</v>
      </c>
      <c r="E38" s="108" t="s">
        <v>226</v>
      </c>
      <c r="F38" s="351"/>
      <c r="G38" s="28"/>
      <c r="H38" s="15">
        <f>IF(H$19="-","-",H$19*'3h Losses'!G15)</f>
        <v>0.24091693169378359</v>
      </c>
      <c r="I38" s="15">
        <f>IF(I$19="-","-",I$19*'3h Losses'!H15)</f>
        <v>0.2370534930157501</v>
      </c>
      <c r="J38" s="15">
        <f>IF(J$19="-","-",J$19*'3h Losses'!I15)</f>
        <v>0.24274277684812809</v>
      </c>
      <c r="K38" s="15">
        <f>IF(K$19="-","-",K$19*'3h Losses'!J15)</f>
        <v>0.25325928402980663</v>
      </c>
      <c r="L38" s="15">
        <f>IF(L$19="-","-",L$19*'3h Losses'!K15)</f>
        <v>0.25781795114234318</v>
      </c>
      <c r="M38" s="15">
        <f>IF(M$19="-","-",M$19*'3h Losses'!L15)</f>
        <v>0.25311693586549394</v>
      </c>
      <c r="N38" s="15">
        <f>IF(N$19="-","-",N$19*'3h Losses'!M15)</f>
        <v>0.26001755656755593</v>
      </c>
      <c r="O38" s="15">
        <f>IF(O$19="-","-",O$19*'3h Losses'!N15)</f>
        <v>0.26573498396867218</v>
      </c>
      <c r="P38" s="28"/>
      <c r="Q38" s="15">
        <f>IF(Q$19="-","-",Q$19*'3h Losses'!P15)</f>
        <v>0.26573498396867218</v>
      </c>
      <c r="R38" s="15">
        <f>IF(R$19="-","-",R$19*'3h Losses'!Q15)</f>
        <v>0.27616269311857883</v>
      </c>
      <c r="S38" s="15">
        <f>IF(S$19="-","-",S$19*'3h Losses'!R15)</f>
        <v>0.28609047959608547</v>
      </c>
      <c r="T38" s="15">
        <f>IF(T$19="-","-",T$19*'3h Losses'!S15)</f>
        <v>0.29408936745569797</v>
      </c>
      <c r="U38" s="15">
        <f>IF(U$19="-","-",U$19*'3h Losses'!T15)</f>
        <v>0.33110114243433081</v>
      </c>
      <c r="V38" s="15">
        <f>IF(V$19="-","-",V$19*'3h Losses'!U15)</f>
        <v>0.47131063159430681</v>
      </c>
      <c r="W38" s="15">
        <f>IF(W$19="-","-",W$19*'3h Losses'!V15)</f>
        <v>0.43897614197678042</v>
      </c>
      <c r="X38" s="15">
        <f>IF(X$19="-","-",X$19*'3h Losses'!W15)</f>
        <v>0.46078851743275506</v>
      </c>
      <c r="Y38" s="28"/>
      <c r="Z38" s="15">
        <f>IF(Z$19="-","-",Z$19*'3h Losses'!Y15)</f>
        <v>0.44322138178346404</v>
      </c>
      <c r="AA38" s="15">
        <f>IF(AA$19="-","-",AA$19*'3h Losses'!Z15)</f>
        <v>0.5033207888977953</v>
      </c>
      <c r="AB38" s="15" t="str">
        <f>IF(AB$19="-","-",AB$19*'3h Losses'!AA15)</f>
        <v>-</v>
      </c>
      <c r="AC38" s="15" t="str">
        <f>IF(AC$19="-","-",AC$19*'3h Losses'!AB15)</f>
        <v>-</v>
      </c>
      <c r="AD38" s="15" t="str">
        <f>IF(AD$19="-","-",AD$19*'3h Losses'!AC15)</f>
        <v>-</v>
      </c>
      <c r="AE38" s="15" t="str">
        <f>IF(AE$19="-","-",AE$19*'3h Losses'!AD15)</f>
        <v>-</v>
      </c>
      <c r="AF38" s="15" t="str">
        <f>IF(AF$19="-","-",AF$19*'3h Losses'!AE15)</f>
        <v>-</v>
      </c>
      <c r="AG38" s="15" t="str">
        <f>IF(AG$19="-","-",AG$19*'3h Losses'!AF15)</f>
        <v>-</v>
      </c>
      <c r="AH38" s="15" t="str">
        <f>IF(AH$19="-","-",AH$19*'3h Losses'!AG15)</f>
        <v>-</v>
      </c>
      <c r="AI38" s="15" t="str">
        <f>IF(AI$19="-","-",AI$19*'3h Losses'!AH15)</f>
        <v>-</v>
      </c>
      <c r="AJ38" s="15" t="str">
        <f>IF(AJ$19="-","-",AJ$19*'3h Losses'!AI15)</f>
        <v>-</v>
      </c>
      <c r="AK38" s="15" t="str">
        <f>IF(AK$19="-","-",AK$19*'3h Losses'!AJ15)</f>
        <v>-</v>
      </c>
      <c r="AL38" s="15" t="str">
        <f>IF(AL$19="-","-",AL$19*'3h Losses'!AK15)</f>
        <v>-</v>
      </c>
      <c r="AM38" s="15" t="str">
        <f>IF(AM$19="-","-",AM$19*'3h Losses'!AL15)</f>
        <v>-</v>
      </c>
      <c r="AN38" s="15" t="str">
        <f>IF(AN$19="-","-",AN$19*'3h Losses'!AM15)</f>
        <v>-</v>
      </c>
      <c r="AO38" s="15" t="str">
        <f>IF(AO$19="-","-",AO$19*'3h Losses'!AN15)</f>
        <v>-</v>
      </c>
      <c r="AP38" s="15" t="str">
        <f>IF(AP$19="-","-",AP$19*'3h Losses'!AO15)</f>
        <v>-</v>
      </c>
      <c r="AQ38" s="15" t="str">
        <f>IF(AQ$19="-","-",AQ$19*'3h Losses'!AP15)</f>
        <v>-</v>
      </c>
      <c r="AR38" s="15" t="str">
        <f>IF(AR$19="-","-",AR$19*'3h Losses'!AQ15)</f>
        <v>-</v>
      </c>
      <c r="AS38" s="15" t="str">
        <f>IF(AS$19="-","-",AS$19*'3h Losses'!AR15)</f>
        <v>-</v>
      </c>
      <c r="AT38" s="15" t="str">
        <f>IF(AT$19="-","-",AT$19*'3h Losses'!AS15)</f>
        <v>-</v>
      </c>
      <c r="AU38" s="15" t="str">
        <f>IF(AU$19="-","-",AU$19*'3h Losses'!AT15)</f>
        <v>-</v>
      </c>
      <c r="AV38" s="15" t="str">
        <f>IF(AV$19="-","-",AV$19*'3h Losses'!AU15)</f>
        <v>-</v>
      </c>
      <c r="AW38" s="15" t="str">
        <f>IF(AW$19="-","-",AW$19*'3h Losses'!AV15)</f>
        <v>-</v>
      </c>
      <c r="AX38" s="15" t="str">
        <f>IF(AX$19="-","-",AX$19*'3h Losses'!AW15)</f>
        <v>-</v>
      </c>
      <c r="AY38" s="15" t="str">
        <f>IF(AY$19="-","-",AY$19*'3h Losses'!AX15)</f>
        <v>-</v>
      </c>
      <c r="AZ38" s="15" t="str">
        <f>IF(AZ$19="-","-",AZ$19*'3h Losses'!AY15)</f>
        <v>-</v>
      </c>
      <c r="BA38" s="15" t="str">
        <f>IF(BA$19="-","-",BA$19*'3h Losses'!AZ15)</f>
        <v>-</v>
      </c>
      <c r="BB38" s="15" t="str">
        <f>IF(BB$19="-","-",BB$19*'3h Losses'!BA15)</f>
        <v>-</v>
      </c>
      <c r="BC38" s="15" t="str">
        <f>IF(BC$19="-","-",BC$19*'3h Losses'!BB15)</f>
        <v>-</v>
      </c>
      <c r="BD38" s="15" t="str">
        <f>IF(BD$19="-","-",BD$19*'3h Losses'!BC15)</f>
        <v>-</v>
      </c>
    </row>
    <row r="39" spans="1:56">
      <c r="A39" s="14"/>
      <c r="B39" s="352"/>
      <c r="C39" s="349"/>
      <c r="D39" s="349"/>
      <c r="E39" s="108" t="s">
        <v>228</v>
      </c>
      <c r="F39" s="351"/>
      <c r="G39" s="28"/>
      <c r="H39" s="15">
        <f>IF(H$19="-","-",H$19*'3h Losses'!G16)</f>
        <v>0.23559640476997723</v>
      </c>
      <c r="I39" s="15">
        <f>IF(I$19="-","-",I$19*'3h Losses'!H16)</f>
        <v>0.23181828815445066</v>
      </c>
      <c r="J39" s="15">
        <f>IF(J$19="-","-",J$19*'3h Losses'!I16)</f>
        <v>0.23738192707015746</v>
      </c>
      <c r="K39" s="15">
        <f>IF(K$19="-","-",K$19*'3h Losses'!J16)</f>
        <v>0.2476661825823035</v>
      </c>
      <c r="L39" s="15">
        <f>IF(L$19="-","-",L$19*'3h Losses'!K16)</f>
        <v>0.252124173868785</v>
      </c>
      <c r="M39" s="15">
        <f>IF(M$19="-","-",M$19*'3h Losses'!L16)</f>
        <v>0.24752697810422103</v>
      </c>
      <c r="N39" s="15">
        <f>IF(N$19="-","-",N$19*'3h Losses'!M16)</f>
        <v>0.25698526646995301</v>
      </c>
      <c r="O39" s="15">
        <f>IF(O$19="-","-",O$19*'3h Losses'!N16)</f>
        <v>0.2626360179945591</v>
      </c>
      <c r="P39" s="28"/>
      <c r="Q39" s="15">
        <f>IF(Q$19="-","-",Q$19*'3h Losses'!P16)</f>
        <v>0.2626360179945591</v>
      </c>
      <c r="R39" s="15">
        <f>IF(R$19="-","-",R$19*'3h Losses'!Q16)</f>
        <v>0.27082464707895187</v>
      </c>
      <c r="S39" s="15">
        <f>IF(S$19="-","-",S$19*'3h Losses'!R16)</f>
        <v>0.28055905969335859</v>
      </c>
      <c r="T39" s="15">
        <f>IF(T$19="-","-",T$19*'3h Losses'!S16)</f>
        <v>0.28882509171738951</v>
      </c>
      <c r="U39" s="15">
        <f>IF(U$19="-","-",U$19*'3h Losses'!T16)</f>
        <v>0.32516121732409747</v>
      </c>
      <c r="V39" s="15">
        <f>IF(V$19="-","-",V$19*'3h Losses'!U16)</f>
        <v>0.46302205652787365</v>
      </c>
      <c r="W39" s="15">
        <f>IF(W$19="-","-",W$19*'3h Losses'!V16)</f>
        <v>0.43125217520472675</v>
      </c>
      <c r="X39" s="15">
        <f>IF(X$19="-","-",X$19*'3h Losses'!W16)</f>
        <v>0.45103477755106403</v>
      </c>
      <c r="Y39" s="28"/>
      <c r="Z39" s="15">
        <f>IF(Z$19="-","-",Z$19*'3h Losses'!Y16)</f>
        <v>0.43384752637827745</v>
      </c>
      <c r="AA39" s="15">
        <f>IF(AA$19="-","-",AA$19*'3h Losses'!Z16)</f>
        <v>0.49551404603234717</v>
      </c>
      <c r="AB39" s="15" t="str">
        <f>IF(AB$19="-","-",AB$19*'3h Losses'!AA16)</f>
        <v>-</v>
      </c>
      <c r="AC39" s="15" t="str">
        <f>IF(AC$19="-","-",AC$19*'3h Losses'!AB16)</f>
        <v>-</v>
      </c>
      <c r="AD39" s="15" t="str">
        <f>IF(AD$19="-","-",AD$19*'3h Losses'!AC16)</f>
        <v>-</v>
      </c>
      <c r="AE39" s="15" t="str">
        <f>IF(AE$19="-","-",AE$19*'3h Losses'!AD16)</f>
        <v>-</v>
      </c>
      <c r="AF39" s="15" t="str">
        <f>IF(AF$19="-","-",AF$19*'3h Losses'!AE16)</f>
        <v>-</v>
      </c>
      <c r="AG39" s="15" t="str">
        <f>IF(AG$19="-","-",AG$19*'3h Losses'!AF16)</f>
        <v>-</v>
      </c>
      <c r="AH39" s="15" t="str">
        <f>IF(AH$19="-","-",AH$19*'3h Losses'!AG16)</f>
        <v>-</v>
      </c>
      <c r="AI39" s="15" t="str">
        <f>IF(AI$19="-","-",AI$19*'3h Losses'!AH16)</f>
        <v>-</v>
      </c>
      <c r="AJ39" s="15" t="str">
        <f>IF(AJ$19="-","-",AJ$19*'3h Losses'!AI16)</f>
        <v>-</v>
      </c>
      <c r="AK39" s="15" t="str">
        <f>IF(AK$19="-","-",AK$19*'3h Losses'!AJ16)</f>
        <v>-</v>
      </c>
      <c r="AL39" s="15" t="str">
        <f>IF(AL$19="-","-",AL$19*'3h Losses'!AK16)</f>
        <v>-</v>
      </c>
      <c r="AM39" s="15" t="str">
        <f>IF(AM$19="-","-",AM$19*'3h Losses'!AL16)</f>
        <v>-</v>
      </c>
      <c r="AN39" s="15" t="str">
        <f>IF(AN$19="-","-",AN$19*'3h Losses'!AM16)</f>
        <v>-</v>
      </c>
      <c r="AO39" s="15" t="str">
        <f>IF(AO$19="-","-",AO$19*'3h Losses'!AN16)</f>
        <v>-</v>
      </c>
      <c r="AP39" s="15" t="str">
        <f>IF(AP$19="-","-",AP$19*'3h Losses'!AO16)</f>
        <v>-</v>
      </c>
      <c r="AQ39" s="15" t="str">
        <f>IF(AQ$19="-","-",AQ$19*'3h Losses'!AP16)</f>
        <v>-</v>
      </c>
      <c r="AR39" s="15" t="str">
        <f>IF(AR$19="-","-",AR$19*'3h Losses'!AQ16)</f>
        <v>-</v>
      </c>
      <c r="AS39" s="15" t="str">
        <f>IF(AS$19="-","-",AS$19*'3h Losses'!AR16)</f>
        <v>-</v>
      </c>
      <c r="AT39" s="15" t="str">
        <f>IF(AT$19="-","-",AT$19*'3h Losses'!AS16)</f>
        <v>-</v>
      </c>
      <c r="AU39" s="15" t="str">
        <f>IF(AU$19="-","-",AU$19*'3h Losses'!AT16)</f>
        <v>-</v>
      </c>
      <c r="AV39" s="15" t="str">
        <f>IF(AV$19="-","-",AV$19*'3h Losses'!AU16)</f>
        <v>-</v>
      </c>
      <c r="AW39" s="15" t="str">
        <f>IF(AW$19="-","-",AW$19*'3h Losses'!AV16)</f>
        <v>-</v>
      </c>
      <c r="AX39" s="15" t="str">
        <f>IF(AX$19="-","-",AX$19*'3h Losses'!AW16)</f>
        <v>-</v>
      </c>
      <c r="AY39" s="15" t="str">
        <f>IF(AY$19="-","-",AY$19*'3h Losses'!AX16)</f>
        <v>-</v>
      </c>
      <c r="AZ39" s="15" t="str">
        <f>IF(AZ$19="-","-",AZ$19*'3h Losses'!AY16)</f>
        <v>-</v>
      </c>
      <c r="BA39" s="15" t="str">
        <f>IF(BA$19="-","-",BA$19*'3h Losses'!AZ16)</f>
        <v>-</v>
      </c>
      <c r="BB39" s="15" t="str">
        <f>IF(BB$19="-","-",BB$19*'3h Losses'!BA16)</f>
        <v>-</v>
      </c>
      <c r="BC39" s="15" t="str">
        <f>IF(BC$19="-","-",BC$19*'3h Losses'!BB16)</f>
        <v>-</v>
      </c>
      <c r="BD39" s="15" t="str">
        <f>IF(BD$19="-","-",BD$19*'3h Losses'!BC16)</f>
        <v>-</v>
      </c>
    </row>
    <row r="40" spans="1:56">
      <c r="A40" s="14"/>
      <c r="B40" s="352"/>
      <c r="C40" s="349"/>
      <c r="D40" s="349"/>
      <c r="E40" s="108" t="s">
        <v>229</v>
      </c>
      <c r="F40" s="351"/>
      <c r="G40" s="28"/>
      <c r="H40" s="15">
        <f>IF(H$19="-","-",H$19*'3h Losses'!G17)</f>
        <v>0.2380046393276854</v>
      </c>
      <c r="I40" s="15">
        <f>IF(I$19="-","-",I$19*'3h Losses'!H17)</f>
        <v>0.23418790331554515</v>
      </c>
      <c r="J40" s="15">
        <f>IF(J$19="-","-",J$19*'3h Losses'!I17)</f>
        <v>0.23980841299511824</v>
      </c>
      <c r="K40" s="15">
        <f>IF(K$19="-","-",K$19*'3h Losses'!J17)</f>
        <v>0.25019779277496623</v>
      </c>
      <c r="L40" s="15">
        <f>IF(L$19="-","-",L$19*'3h Losses'!K17)</f>
        <v>0.25470135304491565</v>
      </c>
      <c r="M40" s="15">
        <f>IF(M$19="-","-",M$19*'3h Losses'!L17)</f>
        <v>0.2500571653675524</v>
      </c>
      <c r="N40" s="15">
        <f>IF(N$19="-","-",N$19*'3h Losses'!M17)</f>
        <v>0.25998397643126192</v>
      </c>
      <c r="O40" s="15">
        <f>IF(O$19="-","-",O$19*'3h Losses'!N17)</f>
        <v>0.26570066545150151</v>
      </c>
      <c r="P40" s="28"/>
      <c r="Q40" s="15">
        <f>IF(Q$19="-","-",Q$19*'3h Losses'!P17)</f>
        <v>0.26570066545150151</v>
      </c>
      <c r="R40" s="15">
        <f>IF(R$19="-","-",R$19*'3h Losses'!Q17)</f>
        <v>0.27455658347989148</v>
      </c>
      <c r="S40" s="15">
        <f>IF(S$19="-","-",S$19*'3h Losses'!R17)</f>
        <v>0.284427158324419</v>
      </c>
      <c r="T40" s="15">
        <f>IF(T$19="-","-",T$19*'3h Losses'!S17)</f>
        <v>0.29233665714661644</v>
      </c>
      <c r="U40" s="15">
        <f>IF(U$19="-","-",U$19*'3h Losses'!T17)</f>
        <v>0.32912424274979279</v>
      </c>
      <c r="V40" s="15">
        <f>IF(V$19="-","-",V$19*'3h Losses'!U17)</f>
        <v>0.46915495874552093</v>
      </c>
      <c r="W40" s="15">
        <f>IF(W$19="-","-",W$19*'3h Losses'!V17)</f>
        <v>0.43697205580359161</v>
      </c>
      <c r="X40" s="15">
        <f>IF(X$19="-","-",X$19*'3h Losses'!W17)</f>
        <v>0.4606000961795319</v>
      </c>
      <c r="Y40" s="28"/>
      <c r="Z40" s="15">
        <f>IF(Z$19="-","-",Z$19*'3h Losses'!Y17)</f>
        <v>0.44304222078946282</v>
      </c>
      <c r="AA40" s="15">
        <f>IF(AA$19="-","-",AA$19*'3h Losses'!Z17)</f>
        <v>0.49940492952409415</v>
      </c>
      <c r="AB40" s="15" t="str">
        <f>IF(AB$19="-","-",AB$19*'3h Losses'!AA17)</f>
        <v>-</v>
      </c>
      <c r="AC40" s="15" t="str">
        <f>IF(AC$19="-","-",AC$19*'3h Losses'!AB17)</f>
        <v>-</v>
      </c>
      <c r="AD40" s="15" t="str">
        <f>IF(AD$19="-","-",AD$19*'3h Losses'!AC17)</f>
        <v>-</v>
      </c>
      <c r="AE40" s="15" t="str">
        <f>IF(AE$19="-","-",AE$19*'3h Losses'!AD17)</f>
        <v>-</v>
      </c>
      <c r="AF40" s="15" t="str">
        <f>IF(AF$19="-","-",AF$19*'3h Losses'!AE17)</f>
        <v>-</v>
      </c>
      <c r="AG40" s="15" t="str">
        <f>IF(AG$19="-","-",AG$19*'3h Losses'!AF17)</f>
        <v>-</v>
      </c>
      <c r="AH40" s="15" t="str">
        <f>IF(AH$19="-","-",AH$19*'3h Losses'!AG17)</f>
        <v>-</v>
      </c>
      <c r="AI40" s="15" t="str">
        <f>IF(AI$19="-","-",AI$19*'3h Losses'!AH17)</f>
        <v>-</v>
      </c>
      <c r="AJ40" s="15" t="str">
        <f>IF(AJ$19="-","-",AJ$19*'3h Losses'!AI17)</f>
        <v>-</v>
      </c>
      <c r="AK40" s="15" t="str">
        <f>IF(AK$19="-","-",AK$19*'3h Losses'!AJ17)</f>
        <v>-</v>
      </c>
      <c r="AL40" s="15" t="str">
        <f>IF(AL$19="-","-",AL$19*'3h Losses'!AK17)</f>
        <v>-</v>
      </c>
      <c r="AM40" s="15" t="str">
        <f>IF(AM$19="-","-",AM$19*'3h Losses'!AL17)</f>
        <v>-</v>
      </c>
      <c r="AN40" s="15" t="str">
        <f>IF(AN$19="-","-",AN$19*'3h Losses'!AM17)</f>
        <v>-</v>
      </c>
      <c r="AO40" s="15" t="str">
        <f>IF(AO$19="-","-",AO$19*'3h Losses'!AN17)</f>
        <v>-</v>
      </c>
      <c r="AP40" s="15" t="str">
        <f>IF(AP$19="-","-",AP$19*'3h Losses'!AO17)</f>
        <v>-</v>
      </c>
      <c r="AQ40" s="15" t="str">
        <f>IF(AQ$19="-","-",AQ$19*'3h Losses'!AP17)</f>
        <v>-</v>
      </c>
      <c r="AR40" s="15" t="str">
        <f>IF(AR$19="-","-",AR$19*'3h Losses'!AQ17)</f>
        <v>-</v>
      </c>
      <c r="AS40" s="15" t="str">
        <f>IF(AS$19="-","-",AS$19*'3h Losses'!AR17)</f>
        <v>-</v>
      </c>
      <c r="AT40" s="15" t="str">
        <f>IF(AT$19="-","-",AT$19*'3h Losses'!AS17)</f>
        <v>-</v>
      </c>
      <c r="AU40" s="15" t="str">
        <f>IF(AU$19="-","-",AU$19*'3h Losses'!AT17)</f>
        <v>-</v>
      </c>
      <c r="AV40" s="15" t="str">
        <f>IF(AV$19="-","-",AV$19*'3h Losses'!AU17)</f>
        <v>-</v>
      </c>
      <c r="AW40" s="15" t="str">
        <f>IF(AW$19="-","-",AW$19*'3h Losses'!AV17)</f>
        <v>-</v>
      </c>
      <c r="AX40" s="15" t="str">
        <f>IF(AX$19="-","-",AX$19*'3h Losses'!AW17)</f>
        <v>-</v>
      </c>
      <c r="AY40" s="15" t="str">
        <f>IF(AY$19="-","-",AY$19*'3h Losses'!AX17)</f>
        <v>-</v>
      </c>
      <c r="AZ40" s="15" t="str">
        <f>IF(AZ$19="-","-",AZ$19*'3h Losses'!AY17)</f>
        <v>-</v>
      </c>
      <c r="BA40" s="15" t="str">
        <f>IF(BA$19="-","-",BA$19*'3h Losses'!AZ17)</f>
        <v>-</v>
      </c>
      <c r="BB40" s="15" t="str">
        <f>IF(BB$19="-","-",BB$19*'3h Losses'!BA17)</f>
        <v>-</v>
      </c>
      <c r="BC40" s="15" t="str">
        <f>IF(BC$19="-","-",BC$19*'3h Losses'!BB17)</f>
        <v>-</v>
      </c>
      <c r="BD40" s="15" t="str">
        <f>IF(BD$19="-","-",BD$19*'3h Losses'!BC17)</f>
        <v>-</v>
      </c>
    </row>
    <row r="41" spans="1:56">
      <c r="A41" s="14"/>
      <c r="B41" s="352"/>
      <c r="C41" s="349"/>
      <c r="D41" s="349"/>
      <c r="E41" s="108" t="s">
        <v>230</v>
      </c>
      <c r="F41" s="351"/>
      <c r="G41" s="28"/>
      <c r="H41" s="15">
        <f>IF(H$19="-","-",H$19*'3h Losses'!G18)</f>
        <v>0.24090912848229701</v>
      </c>
      <c r="I41" s="15">
        <f>IF(I$19="-","-",I$19*'3h Losses'!H18)</f>
        <v>0.2370458149396322</v>
      </c>
      <c r="J41" s="15">
        <f>IF(J$19="-","-",J$19*'3h Losses'!I18)</f>
        <v>0.24273491449818335</v>
      </c>
      <c r="K41" s="15">
        <f>IF(K$19="-","-",K$19*'3h Losses'!J18)</f>
        <v>0.25325108105403266</v>
      </c>
      <c r="L41" s="15">
        <f>IF(L$19="-","-",L$19*'3h Losses'!K18)</f>
        <v>0.25780960051300522</v>
      </c>
      <c r="M41" s="15">
        <f>IF(M$19="-","-",M$19*'3h Losses'!L18)</f>
        <v>0.25310873750032509</v>
      </c>
      <c r="N41" s="15">
        <f>IF(N$19="-","-",N$19*'3h Losses'!M18)</f>
        <v>0.26464258210671682</v>
      </c>
      <c r="O41" s="15">
        <f>IF(O$19="-","-",O$19*'3h Losses'!N18)</f>
        <v>0.27046170743968639</v>
      </c>
      <c r="P41" s="28"/>
      <c r="Q41" s="15">
        <f>IF(Q$19="-","-",Q$19*'3h Losses'!P18)</f>
        <v>0.27046170743968639</v>
      </c>
      <c r="R41" s="15">
        <f>IF(R$19="-","-",R$19*'3h Losses'!Q18)</f>
        <v>0.28014644912789621</v>
      </c>
      <c r="S41" s="15">
        <f>IF(S$19="-","-",S$19*'3h Losses'!R18)</f>
        <v>0.29022310126059714</v>
      </c>
      <c r="T41" s="15">
        <f>IF(T$19="-","-",T$19*'3h Losses'!S18)</f>
        <v>0.30065436531804424</v>
      </c>
      <c r="U41" s="15">
        <f>IF(U$19="-","-",U$19*'3h Losses'!T18)</f>
        <v>0.3384950482805511</v>
      </c>
      <c r="V41" s="15">
        <f>IF(V$19="-","-",V$19*'3h Losses'!U18)</f>
        <v>0.48071444360212917</v>
      </c>
      <c r="W41" s="15">
        <f>IF(W$19="-","-",W$19*'3h Losses'!V18)</f>
        <v>0.44770845697157363</v>
      </c>
      <c r="X41" s="15">
        <f>IF(X$19="-","-",X$19*'3h Losses'!W18)</f>
        <v>0.47191645790955511</v>
      </c>
      <c r="Y41" s="28"/>
      <c r="Z41" s="15">
        <f>IF(Z$19="-","-",Z$19*'3h Losses'!Y18)</f>
        <v>0.4539386880505194</v>
      </c>
      <c r="AA41" s="15">
        <f>IF(AA$19="-","-",AA$19*'3h Losses'!Z18)</f>
        <v>0.51243236840894124</v>
      </c>
      <c r="AB41" s="15" t="str">
        <f>IF(AB$19="-","-",AB$19*'3h Losses'!AA18)</f>
        <v>-</v>
      </c>
      <c r="AC41" s="15" t="str">
        <f>IF(AC$19="-","-",AC$19*'3h Losses'!AB18)</f>
        <v>-</v>
      </c>
      <c r="AD41" s="15" t="str">
        <f>IF(AD$19="-","-",AD$19*'3h Losses'!AC18)</f>
        <v>-</v>
      </c>
      <c r="AE41" s="15" t="str">
        <f>IF(AE$19="-","-",AE$19*'3h Losses'!AD18)</f>
        <v>-</v>
      </c>
      <c r="AF41" s="15" t="str">
        <f>IF(AF$19="-","-",AF$19*'3h Losses'!AE18)</f>
        <v>-</v>
      </c>
      <c r="AG41" s="15" t="str">
        <f>IF(AG$19="-","-",AG$19*'3h Losses'!AF18)</f>
        <v>-</v>
      </c>
      <c r="AH41" s="15" t="str">
        <f>IF(AH$19="-","-",AH$19*'3h Losses'!AG18)</f>
        <v>-</v>
      </c>
      <c r="AI41" s="15" t="str">
        <f>IF(AI$19="-","-",AI$19*'3h Losses'!AH18)</f>
        <v>-</v>
      </c>
      <c r="AJ41" s="15" t="str">
        <f>IF(AJ$19="-","-",AJ$19*'3h Losses'!AI18)</f>
        <v>-</v>
      </c>
      <c r="AK41" s="15" t="str">
        <f>IF(AK$19="-","-",AK$19*'3h Losses'!AJ18)</f>
        <v>-</v>
      </c>
      <c r="AL41" s="15" t="str">
        <f>IF(AL$19="-","-",AL$19*'3h Losses'!AK18)</f>
        <v>-</v>
      </c>
      <c r="AM41" s="15" t="str">
        <f>IF(AM$19="-","-",AM$19*'3h Losses'!AL18)</f>
        <v>-</v>
      </c>
      <c r="AN41" s="15" t="str">
        <f>IF(AN$19="-","-",AN$19*'3h Losses'!AM18)</f>
        <v>-</v>
      </c>
      <c r="AO41" s="15" t="str">
        <f>IF(AO$19="-","-",AO$19*'3h Losses'!AN18)</f>
        <v>-</v>
      </c>
      <c r="AP41" s="15" t="str">
        <f>IF(AP$19="-","-",AP$19*'3h Losses'!AO18)</f>
        <v>-</v>
      </c>
      <c r="AQ41" s="15" t="str">
        <f>IF(AQ$19="-","-",AQ$19*'3h Losses'!AP18)</f>
        <v>-</v>
      </c>
      <c r="AR41" s="15" t="str">
        <f>IF(AR$19="-","-",AR$19*'3h Losses'!AQ18)</f>
        <v>-</v>
      </c>
      <c r="AS41" s="15" t="str">
        <f>IF(AS$19="-","-",AS$19*'3h Losses'!AR18)</f>
        <v>-</v>
      </c>
      <c r="AT41" s="15" t="str">
        <f>IF(AT$19="-","-",AT$19*'3h Losses'!AS18)</f>
        <v>-</v>
      </c>
      <c r="AU41" s="15" t="str">
        <f>IF(AU$19="-","-",AU$19*'3h Losses'!AT18)</f>
        <v>-</v>
      </c>
      <c r="AV41" s="15" t="str">
        <f>IF(AV$19="-","-",AV$19*'3h Losses'!AU18)</f>
        <v>-</v>
      </c>
      <c r="AW41" s="15" t="str">
        <f>IF(AW$19="-","-",AW$19*'3h Losses'!AV18)</f>
        <v>-</v>
      </c>
      <c r="AX41" s="15" t="str">
        <f>IF(AX$19="-","-",AX$19*'3h Losses'!AW18)</f>
        <v>-</v>
      </c>
      <c r="AY41" s="15" t="str">
        <f>IF(AY$19="-","-",AY$19*'3h Losses'!AX18)</f>
        <v>-</v>
      </c>
      <c r="AZ41" s="15" t="str">
        <f>IF(AZ$19="-","-",AZ$19*'3h Losses'!AY18)</f>
        <v>-</v>
      </c>
      <c r="BA41" s="15" t="str">
        <f>IF(BA$19="-","-",BA$19*'3h Losses'!AZ18)</f>
        <v>-</v>
      </c>
      <c r="BB41" s="15" t="str">
        <f>IF(BB$19="-","-",BB$19*'3h Losses'!BA18)</f>
        <v>-</v>
      </c>
      <c r="BC41" s="15" t="str">
        <f>IF(BC$19="-","-",BC$19*'3h Losses'!BB18)</f>
        <v>-</v>
      </c>
      <c r="BD41" s="15" t="str">
        <f>IF(BD$19="-","-",BD$19*'3h Losses'!BC18)</f>
        <v>-</v>
      </c>
    </row>
    <row r="42" spans="1:56">
      <c r="A42" s="14"/>
      <c r="B42" s="352"/>
      <c r="C42" s="349"/>
      <c r="D42" s="349"/>
      <c r="E42" s="108" t="s">
        <v>231</v>
      </c>
      <c r="F42" s="351"/>
      <c r="G42" s="28"/>
      <c r="H42" s="15">
        <f>IF(H$19="-","-",H$19*'3h Losses'!G19)</f>
        <v>0.23609170583476491</v>
      </c>
      <c r="I42" s="15">
        <f>IF(I$19="-","-",I$19*'3h Losses'!H19)</f>
        <v>0.23230564637654347</v>
      </c>
      <c r="J42" s="15">
        <f>IF(J$19="-","-",J$19*'3h Losses'!I19)</f>
        <v>0.23788098188958048</v>
      </c>
      <c r="K42" s="15">
        <f>IF(K$19="-","-",K$19*'3h Losses'!J19)</f>
        <v>0.24818685828643694</v>
      </c>
      <c r="L42" s="15">
        <f>IF(L$19="-","-",L$19*'3h Losses'!K19)</f>
        <v>0.25265422173559282</v>
      </c>
      <c r="M42" s="15">
        <f>IF(M$19="-","-",M$19*'3h Losses'!L19)</f>
        <v>0.24804736115479598</v>
      </c>
      <c r="N42" s="15">
        <f>IF(N$19="-","-",N$19*'3h Losses'!M19)</f>
        <v>0.25696171913466087</v>
      </c>
      <c r="O42" s="15">
        <f>IF(O$19="-","-",O$19*'3h Losses'!N19)</f>
        <v>0.26261195288584505</v>
      </c>
      <c r="P42" s="28"/>
      <c r="Q42" s="15">
        <f>IF(Q$19="-","-",Q$19*'3h Losses'!P19)</f>
        <v>0.26261195288584505</v>
      </c>
      <c r="R42" s="15">
        <f>IF(R$19="-","-",R$19*'3h Losses'!Q19)</f>
        <v>0.27151623624028887</v>
      </c>
      <c r="S42" s="15">
        <f>IF(S$19="-","-",S$19*'3h Losses'!R19)</f>
        <v>0.28127601204757757</v>
      </c>
      <c r="T42" s="15">
        <f>IF(T$19="-","-",T$19*'3h Losses'!S19)</f>
        <v>0.29100997783509436</v>
      </c>
      <c r="U42" s="15">
        <f>IF(U$19="-","-",U$19*'3h Losses'!T19)</f>
        <v>0.32762281074128846</v>
      </c>
      <c r="V42" s="15">
        <f>IF(V$19="-","-",V$19*'3h Losses'!U19)</f>
        <v>0.46706504986105857</v>
      </c>
      <c r="W42" s="15">
        <f>IF(W$19="-","-",W$19*'3h Losses'!V19)</f>
        <v>0.43501029082288933</v>
      </c>
      <c r="X42" s="15">
        <f>IF(X$19="-","-",X$19*'3h Losses'!W19)</f>
        <v>0.45628384696114349</v>
      </c>
      <c r="Y42" s="28"/>
      <c r="Z42" s="15">
        <f>IF(Z$19="-","-",Z$19*'3h Losses'!Y19)</f>
        <v>0.43889936258129519</v>
      </c>
      <c r="AA42" s="15">
        <f>IF(AA$19="-","-",AA$19*'3h Losses'!Z19)</f>
        <v>0.49589939802802802</v>
      </c>
      <c r="AB42" s="15" t="str">
        <f>IF(AB$19="-","-",AB$19*'3h Losses'!AA19)</f>
        <v>-</v>
      </c>
      <c r="AC42" s="15" t="str">
        <f>IF(AC$19="-","-",AC$19*'3h Losses'!AB19)</f>
        <v>-</v>
      </c>
      <c r="AD42" s="15" t="str">
        <f>IF(AD$19="-","-",AD$19*'3h Losses'!AC19)</f>
        <v>-</v>
      </c>
      <c r="AE42" s="15" t="str">
        <f>IF(AE$19="-","-",AE$19*'3h Losses'!AD19)</f>
        <v>-</v>
      </c>
      <c r="AF42" s="15" t="str">
        <f>IF(AF$19="-","-",AF$19*'3h Losses'!AE19)</f>
        <v>-</v>
      </c>
      <c r="AG42" s="15" t="str">
        <f>IF(AG$19="-","-",AG$19*'3h Losses'!AF19)</f>
        <v>-</v>
      </c>
      <c r="AH42" s="15" t="str">
        <f>IF(AH$19="-","-",AH$19*'3h Losses'!AG19)</f>
        <v>-</v>
      </c>
      <c r="AI42" s="15" t="str">
        <f>IF(AI$19="-","-",AI$19*'3h Losses'!AH19)</f>
        <v>-</v>
      </c>
      <c r="AJ42" s="15" t="str">
        <f>IF(AJ$19="-","-",AJ$19*'3h Losses'!AI19)</f>
        <v>-</v>
      </c>
      <c r="AK42" s="15" t="str">
        <f>IF(AK$19="-","-",AK$19*'3h Losses'!AJ19)</f>
        <v>-</v>
      </c>
      <c r="AL42" s="15" t="str">
        <f>IF(AL$19="-","-",AL$19*'3h Losses'!AK19)</f>
        <v>-</v>
      </c>
      <c r="AM42" s="15" t="str">
        <f>IF(AM$19="-","-",AM$19*'3h Losses'!AL19)</f>
        <v>-</v>
      </c>
      <c r="AN42" s="15" t="str">
        <f>IF(AN$19="-","-",AN$19*'3h Losses'!AM19)</f>
        <v>-</v>
      </c>
      <c r="AO42" s="15" t="str">
        <f>IF(AO$19="-","-",AO$19*'3h Losses'!AN19)</f>
        <v>-</v>
      </c>
      <c r="AP42" s="15" t="str">
        <f>IF(AP$19="-","-",AP$19*'3h Losses'!AO19)</f>
        <v>-</v>
      </c>
      <c r="AQ42" s="15" t="str">
        <f>IF(AQ$19="-","-",AQ$19*'3h Losses'!AP19)</f>
        <v>-</v>
      </c>
      <c r="AR42" s="15" t="str">
        <f>IF(AR$19="-","-",AR$19*'3h Losses'!AQ19)</f>
        <v>-</v>
      </c>
      <c r="AS42" s="15" t="str">
        <f>IF(AS$19="-","-",AS$19*'3h Losses'!AR19)</f>
        <v>-</v>
      </c>
      <c r="AT42" s="15" t="str">
        <f>IF(AT$19="-","-",AT$19*'3h Losses'!AS19)</f>
        <v>-</v>
      </c>
      <c r="AU42" s="15" t="str">
        <f>IF(AU$19="-","-",AU$19*'3h Losses'!AT19)</f>
        <v>-</v>
      </c>
      <c r="AV42" s="15" t="str">
        <f>IF(AV$19="-","-",AV$19*'3h Losses'!AU19)</f>
        <v>-</v>
      </c>
      <c r="AW42" s="15" t="str">
        <f>IF(AW$19="-","-",AW$19*'3h Losses'!AV19)</f>
        <v>-</v>
      </c>
      <c r="AX42" s="15" t="str">
        <f>IF(AX$19="-","-",AX$19*'3h Losses'!AW19)</f>
        <v>-</v>
      </c>
      <c r="AY42" s="15" t="str">
        <f>IF(AY$19="-","-",AY$19*'3h Losses'!AX19)</f>
        <v>-</v>
      </c>
      <c r="AZ42" s="15" t="str">
        <f>IF(AZ$19="-","-",AZ$19*'3h Losses'!AY19)</f>
        <v>-</v>
      </c>
      <c r="BA42" s="15" t="str">
        <f>IF(BA$19="-","-",BA$19*'3h Losses'!AZ19)</f>
        <v>-</v>
      </c>
      <c r="BB42" s="15" t="str">
        <f>IF(BB$19="-","-",BB$19*'3h Losses'!BA19)</f>
        <v>-</v>
      </c>
      <c r="BC42" s="15" t="str">
        <f>IF(BC$19="-","-",BC$19*'3h Losses'!BB19)</f>
        <v>-</v>
      </c>
      <c r="BD42" s="15" t="str">
        <f>IF(BD$19="-","-",BD$19*'3h Losses'!BC19)</f>
        <v>-</v>
      </c>
    </row>
    <row r="43" spans="1:56">
      <c r="A43" s="14"/>
      <c r="B43" s="352"/>
      <c r="C43" s="349"/>
      <c r="D43" s="349"/>
      <c r="E43" s="108" t="s">
        <v>232</v>
      </c>
      <c r="F43" s="351"/>
      <c r="G43" s="28"/>
      <c r="H43" s="15">
        <f>IF(H$19="-","-",H$19*'3h Losses'!G20)</f>
        <v>0.23799902246072904</v>
      </c>
      <c r="I43" s="15">
        <f>IF(I$19="-","-",I$19*'3h Losses'!H20)</f>
        <v>0.23418237652287663</v>
      </c>
      <c r="J43" s="15">
        <f>IF(J$19="-","-",J$19*'3h Losses'!I20)</f>
        <v>0.23980275355942568</v>
      </c>
      <c r="K43" s="15">
        <f>IF(K$19="-","-",K$19*'3h Losses'!J20)</f>
        <v>0.25019188815176746</v>
      </c>
      <c r="L43" s="15">
        <f>IF(L$19="-","-",L$19*'3h Losses'!K20)</f>
        <v>0.25469534213849926</v>
      </c>
      <c r="M43" s="15">
        <f>IF(M$19="-","-",M$19*'3h Losses'!L20)</f>
        <v>0.25005126406313527</v>
      </c>
      <c r="N43" s="15">
        <f>IF(N$19="-","-",N$19*'3h Losses'!M20)</f>
        <v>0.25842293069629363</v>
      </c>
      <c r="O43" s="15">
        <f>IF(O$19="-","-",O$19*'3h Losses'!N20)</f>
        <v>0.26410529447412523</v>
      </c>
      <c r="P43" s="28"/>
      <c r="Q43" s="15">
        <f>IF(Q$19="-","-",Q$19*'3h Losses'!P20)</f>
        <v>0.26410529447412523</v>
      </c>
      <c r="R43" s="15">
        <f>IF(R$19="-","-",R$19*'3h Losses'!Q20)</f>
        <v>0.27161444077958369</v>
      </c>
      <c r="S43" s="15">
        <f>IF(S$19="-","-",S$19*'3h Losses'!R20)</f>
        <v>0.28137775894820843</v>
      </c>
      <c r="T43" s="15">
        <f>IF(T$19="-","-",T$19*'3h Losses'!S20)</f>
        <v>0.28880695673113327</v>
      </c>
      <c r="U43" s="15">
        <f>IF(U$19="-","-",U$19*'3h Losses'!T20)</f>
        <v>0.32514195978801874</v>
      </c>
      <c r="V43" s="15">
        <f>IF(V$19="-","-",V$19*'3h Losses'!U20)</f>
        <v>0.46338053353388881</v>
      </c>
      <c r="W43" s="15">
        <f>IF(W$19="-","-",W$19*'3h Losses'!V20)</f>
        <v>0.43158320918297172</v>
      </c>
      <c r="X43" s="15">
        <f>IF(X$19="-","-",X$19*'3h Losses'!W20)</f>
        <v>0.45201058767432134</v>
      </c>
      <c r="Y43" s="28"/>
      <c r="Z43" s="15">
        <f>IF(Z$19="-","-",Z$19*'3h Losses'!Y20)</f>
        <v>0.43478798040017835</v>
      </c>
      <c r="AA43" s="15">
        <f>IF(AA$19="-","-",AA$19*'3h Losses'!Z20)</f>
        <v>0.49359281401216026</v>
      </c>
      <c r="AB43" s="15" t="str">
        <f>IF(AB$19="-","-",AB$19*'3h Losses'!AA20)</f>
        <v>-</v>
      </c>
      <c r="AC43" s="15" t="str">
        <f>IF(AC$19="-","-",AC$19*'3h Losses'!AB20)</f>
        <v>-</v>
      </c>
      <c r="AD43" s="15" t="str">
        <f>IF(AD$19="-","-",AD$19*'3h Losses'!AC20)</f>
        <v>-</v>
      </c>
      <c r="AE43" s="15" t="str">
        <f>IF(AE$19="-","-",AE$19*'3h Losses'!AD20)</f>
        <v>-</v>
      </c>
      <c r="AF43" s="15" t="str">
        <f>IF(AF$19="-","-",AF$19*'3h Losses'!AE20)</f>
        <v>-</v>
      </c>
      <c r="AG43" s="15" t="str">
        <f>IF(AG$19="-","-",AG$19*'3h Losses'!AF20)</f>
        <v>-</v>
      </c>
      <c r="AH43" s="15" t="str">
        <f>IF(AH$19="-","-",AH$19*'3h Losses'!AG20)</f>
        <v>-</v>
      </c>
      <c r="AI43" s="15" t="str">
        <f>IF(AI$19="-","-",AI$19*'3h Losses'!AH20)</f>
        <v>-</v>
      </c>
      <c r="AJ43" s="15" t="str">
        <f>IF(AJ$19="-","-",AJ$19*'3h Losses'!AI20)</f>
        <v>-</v>
      </c>
      <c r="AK43" s="15" t="str">
        <f>IF(AK$19="-","-",AK$19*'3h Losses'!AJ20)</f>
        <v>-</v>
      </c>
      <c r="AL43" s="15" t="str">
        <f>IF(AL$19="-","-",AL$19*'3h Losses'!AK20)</f>
        <v>-</v>
      </c>
      <c r="AM43" s="15" t="str">
        <f>IF(AM$19="-","-",AM$19*'3h Losses'!AL20)</f>
        <v>-</v>
      </c>
      <c r="AN43" s="15" t="str">
        <f>IF(AN$19="-","-",AN$19*'3h Losses'!AM20)</f>
        <v>-</v>
      </c>
      <c r="AO43" s="15" t="str">
        <f>IF(AO$19="-","-",AO$19*'3h Losses'!AN20)</f>
        <v>-</v>
      </c>
      <c r="AP43" s="15" t="str">
        <f>IF(AP$19="-","-",AP$19*'3h Losses'!AO20)</f>
        <v>-</v>
      </c>
      <c r="AQ43" s="15" t="str">
        <f>IF(AQ$19="-","-",AQ$19*'3h Losses'!AP20)</f>
        <v>-</v>
      </c>
      <c r="AR43" s="15" t="str">
        <f>IF(AR$19="-","-",AR$19*'3h Losses'!AQ20)</f>
        <v>-</v>
      </c>
      <c r="AS43" s="15" t="str">
        <f>IF(AS$19="-","-",AS$19*'3h Losses'!AR20)</f>
        <v>-</v>
      </c>
      <c r="AT43" s="15" t="str">
        <f>IF(AT$19="-","-",AT$19*'3h Losses'!AS20)</f>
        <v>-</v>
      </c>
      <c r="AU43" s="15" t="str">
        <f>IF(AU$19="-","-",AU$19*'3h Losses'!AT20)</f>
        <v>-</v>
      </c>
      <c r="AV43" s="15" t="str">
        <f>IF(AV$19="-","-",AV$19*'3h Losses'!AU20)</f>
        <v>-</v>
      </c>
      <c r="AW43" s="15" t="str">
        <f>IF(AW$19="-","-",AW$19*'3h Losses'!AV20)</f>
        <v>-</v>
      </c>
      <c r="AX43" s="15" t="str">
        <f>IF(AX$19="-","-",AX$19*'3h Losses'!AW20)</f>
        <v>-</v>
      </c>
      <c r="AY43" s="15" t="str">
        <f>IF(AY$19="-","-",AY$19*'3h Losses'!AX20)</f>
        <v>-</v>
      </c>
      <c r="AZ43" s="15" t="str">
        <f>IF(AZ$19="-","-",AZ$19*'3h Losses'!AY20)</f>
        <v>-</v>
      </c>
      <c r="BA43" s="15" t="str">
        <f>IF(BA$19="-","-",BA$19*'3h Losses'!AZ20)</f>
        <v>-</v>
      </c>
      <c r="BB43" s="15" t="str">
        <f>IF(BB$19="-","-",BB$19*'3h Losses'!BA20)</f>
        <v>-</v>
      </c>
      <c r="BC43" s="15" t="str">
        <f>IF(BC$19="-","-",BC$19*'3h Losses'!BB20)</f>
        <v>-</v>
      </c>
      <c r="BD43" s="15" t="str">
        <f>IF(BD$19="-","-",BD$19*'3h Losses'!BC20)</f>
        <v>-</v>
      </c>
    </row>
    <row r="44" spans="1:56">
      <c r="A44" s="14"/>
      <c r="B44" s="352"/>
      <c r="C44" s="349"/>
      <c r="D44" s="349"/>
      <c r="E44" s="108" t="s">
        <v>233</v>
      </c>
      <c r="F44" s="351"/>
      <c r="G44" s="28"/>
      <c r="H44" s="15">
        <f>IF(H$19="-","-",H$19*'3h Losses'!G21)</f>
        <v>0.23910681513353765</v>
      </c>
      <c r="I44" s="15">
        <f>IF(I$19="-","-",I$19*'3h Losses'!H21)</f>
        <v>0.23527240419664891</v>
      </c>
      <c r="J44" s="15">
        <f>IF(J$19="-","-",J$19*'3h Losses'!I21)</f>
        <v>0.24091894189736848</v>
      </c>
      <c r="K44" s="15">
        <f>IF(K$19="-","-",K$19*'3h Losses'!J21)</f>
        <v>0.2513564338613466</v>
      </c>
      <c r="L44" s="15">
        <f>IF(L$19="-","-",L$19*'3h Losses'!K21)</f>
        <v>0.25588084967085084</v>
      </c>
      <c r="M44" s="15">
        <f>IF(M$19="-","-",M$19*'3h Losses'!L21)</f>
        <v>0.25121515522239996</v>
      </c>
      <c r="N44" s="15">
        <f>IF(N$19="-","-",N$19*'3h Losses'!M21)</f>
        <v>0.2619874380421231</v>
      </c>
      <c r="O44" s="15">
        <f>IF(O$19="-","-",O$19*'3h Losses'!N21)</f>
        <v>0.26774818041961373</v>
      </c>
      <c r="P44" s="28"/>
      <c r="Q44" s="15">
        <f>IF(Q$19="-","-",Q$19*'3h Losses'!P21)</f>
        <v>0.26774818041961373</v>
      </c>
      <c r="R44" s="15">
        <f>IF(R$19="-","-",R$19*'3h Losses'!Q21)</f>
        <v>0.27682661588263824</v>
      </c>
      <c r="S44" s="15">
        <f>IF(S$19="-","-",S$19*'3h Losses'!R21)</f>
        <v>0.28677810484627891</v>
      </c>
      <c r="T44" s="15">
        <f>IF(T$19="-","-",T$19*'3h Losses'!S21)</f>
        <v>0.294776889154862</v>
      </c>
      <c r="U44" s="15">
        <f>IF(U$19="-","-",U$19*'3h Losses'!T21)</f>
        <v>0.33186932808902408</v>
      </c>
      <c r="V44" s="15">
        <f>IF(V$19="-","-",V$19*'3h Losses'!U21)</f>
        <v>0.46952966356840348</v>
      </c>
      <c r="W44" s="15">
        <f>IF(W$19="-","-",W$19*'3h Losses'!V21)</f>
        <v>0.43730757061707909</v>
      </c>
      <c r="X44" s="15">
        <f>IF(X$19="-","-",X$19*'3h Losses'!W21)</f>
        <v>0.45736794890607807</v>
      </c>
      <c r="Y44" s="28"/>
      <c r="Z44" s="15">
        <f>IF(Z$19="-","-",Z$19*'3h Losses'!Y21)</f>
        <v>0.43916381403690097</v>
      </c>
      <c r="AA44" s="15">
        <f>IF(AA$19="-","-",AA$19*'3h Losses'!Z21)</f>
        <v>0.49312900878860394</v>
      </c>
      <c r="AB44" s="15" t="str">
        <f>IF(AB$19="-","-",AB$19*'3h Losses'!AA21)</f>
        <v>-</v>
      </c>
      <c r="AC44" s="15" t="str">
        <f>IF(AC$19="-","-",AC$19*'3h Losses'!AB21)</f>
        <v>-</v>
      </c>
      <c r="AD44" s="15" t="str">
        <f>IF(AD$19="-","-",AD$19*'3h Losses'!AC21)</f>
        <v>-</v>
      </c>
      <c r="AE44" s="15" t="str">
        <f>IF(AE$19="-","-",AE$19*'3h Losses'!AD21)</f>
        <v>-</v>
      </c>
      <c r="AF44" s="15" t="str">
        <f>IF(AF$19="-","-",AF$19*'3h Losses'!AE21)</f>
        <v>-</v>
      </c>
      <c r="AG44" s="15" t="str">
        <f>IF(AG$19="-","-",AG$19*'3h Losses'!AF21)</f>
        <v>-</v>
      </c>
      <c r="AH44" s="15" t="str">
        <f>IF(AH$19="-","-",AH$19*'3h Losses'!AG21)</f>
        <v>-</v>
      </c>
      <c r="AI44" s="15" t="str">
        <f>IF(AI$19="-","-",AI$19*'3h Losses'!AH21)</f>
        <v>-</v>
      </c>
      <c r="AJ44" s="15" t="str">
        <f>IF(AJ$19="-","-",AJ$19*'3h Losses'!AI21)</f>
        <v>-</v>
      </c>
      <c r="AK44" s="15" t="str">
        <f>IF(AK$19="-","-",AK$19*'3h Losses'!AJ21)</f>
        <v>-</v>
      </c>
      <c r="AL44" s="15" t="str">
        <f>IF(AL$19="-","-",AL$19*'3h Losses'!AK21)</f>
        <v>-</v>
      </c>
      <c r="AM44" s="15" t="str">
        <f>IF(AM$19="-","-",AM$19*'3h Losses'!AL21)</f>
        <v>-</v>
      </c>
      <c r="AN44" s="15" t="str">
        <f>IF(AN$19="-","-",AN$19*'3h Losses'!AM21)</f>
        <v>-</v>
      </c>
      <c r="AO44" s="15" t="str">
        <f>IF(AO$19="-","-",AO$19*'3h Losses'!AN21)</f>
        <v>-</v>
      </c>
      <c r="AP44" s="15" t="str">
        <f>IF(AP$19="-","-",AP$19*'3h Losses'!AO21)</f>
        <v>-</v>
      </c>
      <c r="AQ44" s="15" t="str">
        <f>IF(AQ$19="-","-",AQ$19*'3h Losses'!AP21)</f>
        <v>-</v>
      </c>
      <c r="AR44" s="15" t="str">
        <f>IF(AR$19="-","-",AR$19*'3h Losses'!AQ21)</f>
        <v>-</v>
      </c>
      <c r="AS44" s="15" t="str">
        <f>IF(AS$19="-","-",AS$19*'3h Losses'!AR21)</f>
        <v>-</v>
      </c>
      <c r="AT44" s="15" t="str">
        <f>IF(AT$19="-","-",AT$19*'3h Losses'!AS21)</f>
        <v>-</v>
      </c>
      <c r="AU44" s="15" t="str">
        <f>IF(AU$19="-","-",AU$19*'3h Losses'!AT21)</f>
        <v>-</v>
      </c>
      <c r="AV44" s="15" t="str">
        <f>IF(AV$19="-","-",AV$19*'3h Losses'!AU21)</f>
        <v>-</v>
      </c>
      <c r="AW44" s="15" t="str">
        <f>IF(AW$19="-","-",AW$19*'3h Losses'!AV21)</f>
        <v>-</v>
      </c>
      <c r="AX44" s="15" t="str">
        <f>IF(AX$19="-","-",AX$19*'3h Losses'!AW21)</f>
        <v>-</v>
      </c>
      <c r="AY44" s="15" t="str">
        <f>IF(AY$19="-","-",AY$19*'3h Losses'!AX21)</f>
        <v>-</v>
      </c>
      <c r="AZ44" s="15" t="str">
        <f>IF(AZ$19="-","-",AZ$19*'3h Losses'!AY21)</f>
        <v>-</v>
      </c>
      <c r="BA44" s="15" t="str">
        <f>IF(BA$19="-","-",BA$19*'3h Losses'!AZ21)</f>
        <v>-</v>
      </c>
      <c r="BB44" s="15" t="str">
        <f>IF(BB$19="-","-",BB$19*'3h Losses'!BA21)</f>
        <v>-</v>
      </c>
      <c r="BC44" s="15" t="str">
        <f>IF(BC$19="-","-",BC$19*'3h Losses'!BB21)</f>
        <v>-</v>
      </c>
      <c r="BD44" s="15" t="str">
        <f>IF(BD$19="-","-",BD$19*'3h Losses'!BC21)</f>
        <v>-</v>
      </c>
    </row>
    <row r="45" spans="1:56">
      <c r="A45" s="14"/>
      <c r="B45" s="352"/>
      <c r="C45" s="349"/>
      <c r="D45" s="349"/>
      <c r="E45" s="108" t="s">
        <v>234</v>
      </c>
      <c r="F45" s="351"/>
      <c r="G45" s="28"/>
      <c r="H45" s="15">
        <f>IF(H$19="-","-",H$19*'3h Losses'!G22)</f>
        <v>0.23498638819709181</v>
      </c>
      <c r="I45" s="15">
        <f>IF(I$19="-","-",I$19*'3h Losses'!H22)</f>
        <v>0.23121805404726972</v>
      </c>
      <c r="J45" s="15">
        <f>IF(J$19="-","-",J$19*'3h Losses'!I22)</f>
        <v>0.23676728734440419</v>
      </c>
      <c r="K45" s="15">
        <f>IF(K$19="-","-",K$19*'3h Losses'!J22)</f>
        <v>0.24702491440987115</v>
      </c>
      <c r="L45" s="15">
        <f>IF(L$19="-","-",L$19*'3h Losses'!K22)</f>
        <v>0.25147136286924887</v>
      </c>
      <c r="M45" s="15">
        <f>IF(M$19="-","-",M$19*'3h Losses'!L22)</f>
        <v>0.24688607036614563</v>
      </c>
      <c r="N45" s="15">
        <f>IF(N$19="-","-",N$19*'3h Losses'!M22)</f>
        <v>0.25651794728245908</v>
      </c>
      <c r="O45" s="15">
        <f>IF(O$19="-","-",O$19*'3h Losses'!N22)</f>
        <v>0.26215842310275156</v>
      </c>
      <c r="P45" s="28"/>
      <c r="Q45" s="15">
        <f>IF(Q$19="-","-",Q$19*'3h Losses'!P22)</f>
        <v>0.26215842310275156</v>
      </c>
      <c r="R45" s="15">
        <f>IF(R$19="-","-",R$19*'3h Losses'!Q22)</f>
        <v>0.27104732879576765</v>
      </c>
      <c r="S45" s="15">
        <f>IF(S$19="-","-",S$19*'3h Losses'!R22)</f>
        <v>0.28204060865469743</v>
      </c>
      <c r="T45" s="15">
        <f>IF(T$19="-","-",T$19*'3h Losses'!S22)</f>
        <v>0.29035029113568733</v>
      </c>
      <c r="U45" s="15">
        <f>IF(U$19="-","-",U$19*'3h Losses'!T22)</f>
        <v>0.32802706263615455</v>
      </c>
      <c r="V45" s="15">
        <f>IF(V$19="-","-",V$19*'3h Losses'!U22)</f>
        <v>0.46764135872979962</v>
      </c>
      <c r="W45" s="15">
        <f>IF(W$19="-","-",W$19*'3h Losses'!V22)</f>
        <v>0.43467134717492278</v>
      </c>
      <c r="X45" s="15">
        <f>IF(X$19="-","-",X$19*'3h Losses'!W22)</f>
        <v>0.45461079538391114</v>
      </c>
      <c r="Y45" s="28"/>
      <c r="Z45" s="15">
        <f>IF(Z$19="-","-",Z$19*'3h Losses'!Y22)</f>
        <v>0.43717198570214033</v>
      </c>
      <c r="AA45" s="15">
        <f>IF(AA$19="-","-",AA$19*'3h Losses'!Z22)</f>
        <v>0.49532329129558972</v>
      </c>
      <c r="AB45" s="15" t="str">
        <f>IF(AB$19="-","-",AB$19*'3h Losses'!AA22)</f>
        <v>-</v>
      </c>
      <c r="AC45" s="15" t="str">
        <f>IF(AC$19="-","-",AC$19*'3h Losses'!AB22)</f>
        <v>-</v>
      </c>
      <c r="AD45" s="15" t="str">
        <f>IF(AD$19="-","-",AD$19*'3h Losses'!AC22)</f>
        <v>-</v>
      </c>
      <c r="AE45" s="15" t="str">
        <f>IF(AE$19="-","-",AE$19*'3h Losses'!AD22)</f>
        <v>-</v>
      </c>
      <c r="AF45" s="15" t="str">
        <f>IF(AF$19="-","-",AF$19*'3h Losses'!AE22)</f>
        <v>-</v>
      </c>
      <c r="AG45" s="15" t="str">
        <f>IF(AG$19="-","-",AG$19*'3h Losses'!AF22)</f>
        <v>-</v>
      </c>
      <c r="AH45" s="15" t="str">
        <f>IF(AH$19="-","-",AH$19*'3h Losses'!AG22)</f>
        <v>-</v>
      </c>
      <c r="AI45" s="15" t="str">
        <f>IF(AI$19="-","-",AI$19*'3h Losses'!AH22)</f>
        <v>-</v>
      </c>
      <c r="AJ45" s="15" t="str">
        <f>IF(AJ$19="-","-",AJ$19*'3h Losses'!AI22)</f>
        <v>-</v>
      </c>
      <c r="AK45" s="15" t="str">
        <f>IF(AK$19="-","-",AK$19*'3h Losses'!AJ22)</f>
        <v>-</v>
      </c>
      <c r="AL45" s="15" t="str">
        <f>IF(AL$19="-","-",AL$19*'3h Losses'!AK22)</f>
        <v>-</v>
      </c>
      <c r="AM45" s="15" t="str">
        <f>IF(AM$19="-","-",AM$19*'3h Losses'!AL22)</f>
        <v>-</v>
      </c>
      <c r="AN45" s="15" t="str">
        <f>IF(AN$19="-","-",AN$19*'3h Losses'!AM22)</f>
        <v>-</v>
      </c>
      <c r="AO45" s="15" t="str">
        <f>IF(AO$19="-","-",AO$19*'3h Losses'!AN22)</f>
        <v>-</v>
      </c>
      <c r="AP45" s="15" t="str">
        <f>IF(AP$19="-","-",AP$19*'3h Losses'!AO22)</f>
        <v>-</v>
      </c>
      <c r="AQ45" s="15" t="str">
        <f>IF(AQ$19="-","-",AQ$19*'3h Losses'!AP22)</f>
        <v>-</v>
      </c>
      <c r="AR45" s="15" t="str">
        <f>IF(AR$19="-","-",AR$19*'3h Losses'!AQ22)</f>
        <v>-</v>
      </c>
      <c r="AS45" s="15" t="str">
        <f>IF(AS$19="-","-",AS$19*'3h Losses'!AR22)</f>
        <v>-</v>
      </c>
      <c r="AT45" s="15" t="str">
        <f>IF(AT$19="-","-",AT$19*'3h Losses'!AS22)</f>
        <v>-</v>
      </c>
      <c r="AU45" s="15" t="str">
        <f>IF(AU$19="-","-",AU$19*'3h Losses'!AT22)</f>
        <v>-</v>
      </c>
      <c r="AV45" s="15" t="str">
        <f>IF(AV$19="-","-",AV$19*'3h Losses'!AU22)</f>
        <v>-</v>
      </c>
      <c r="AW45" s="15" t="str">
        <f>IF(AW$19="-","-",AW$19*'3h Losses'!AV22)</f>
        <v>-</v>
      </c>
      <c r="AX45" s="15" t="str">
        <f>IF(AX$19="-","-",AX$19*'3h Losses'!AW22)</f>
        <v>-</v>
      </c>
      <c r="AY45" s="15" t="str">
        <f>IF(AY$19="-","-",AY$19*'3h Losses'!AX22)</f>
        <v>-</v>
      </c>
      <c r="AZ45" s="15" t="str">
        <f>IF(AZ$19="-","-",AZ$19*'3h Losses'!AY22)</f>
        <v>-</v>
      </c>
      <c r="BA45" s="15" t="str">
        <f>IF(BA$19="-","-",BA$19*'3h Losses'!AZ22)</f>
        <v>-</v>
      </c>
      <c r="BB45" s="15" t="str">
        <f>IF(BB$19="-","-",BB$19*'3h Losses'!BA22)</f>
        <v>-</v>
      </c>
      <c r="BC45" s="15" t="str">
        <f>IF(BC$19="-","-",BC$19*'3h Losses'!BB22)</f>
        <v>-</v>
      </c>
      <c r="BD45" s="15" t="str">
        <f>IF(BD$19="-","-",BD$19*'3h Losses'!BC22)</f>
        <v>-</v>
      </c>
    </row>
    <row r="46" spans="1:56">
      <c r="A46" s="14"/>
      <c r="B46" s="352"/>
      <c r="C46" s="349"/>
      <c r="D46" s="349"/>
      <c r="E46" s="108" t="s">
        <v>235</v>
      </c>
      <c r="F46" s="351"/>
      <c r="G46" s="28"/>
      <c r="H46" s="15">
        <f>IF(H$19="-","-",H$19*'3h Losses'!G23)</f>
        <v>0.23769713802109035</v>
      </c>
      <c r="I46" s="15">
        <f>IF(I$19="-","-",I$19*'3h Losses'!H23)</f>
        <v>0.23388533322085414</v>
      </c>
      <c r="J46" s="15">
        <f>IF(J$19="-","-",J$19*'3h Losses'!I23)</f>
        <v>0.23949858121815462</v>
      </c>
      <c r="K46" s="15">
        <f>IF(K$19="-","-",K$19*'3h Losses'!J23)</f>
        <v>0.24987453794933415</v>
      </c>
      <c r="L46" s="15">
        <f>IF(L$19="-","-",L$19*'3h Losses'!K23)</f>
        <v>0.25437227963242215</v>
      </c>
      <c r="M46" s="15">
        <f>IF(M$19="-","-",M$19*'3h Losses'!L23)</f>
        <v>0.24973409223212453</v>
      </c>
      <c r="N46" s="15">
        <f>IF(N$19="-","-",N$19*'3h Losses'!M23)</f>
        <v>0.2581452056217905</v>
      </c>
      <c r="O46" s="15">
        <f>IF(O$19="-","-",O$19*'3h Losses'!N23)</f>
        <v>0.26382146260832728</v>
      </c>
      <c r="P46" s="28"/>
      <c r="Q46" s="15">
        <f>IF(Q$19="-","-",Q$19*'3h Losses'!P23)</f>
        <v>0.26382146260832728</v>
      </c>
      <c r="R46" s="15">
        <f>IF(R$19="-","-",R$19*'3h Losses'!Q23)</f>
        <v>0.27321675474040669</v>
      </c>
      <c r="S46" s="15">
        <f>IF(S$19="-","-",S$19*'3h Losses'!R23)</f>
        <v>0.2830387672019184</v>
      </c>
      <c r="T46" s="15">
        <f>IF(T$19="-","-",T$19*'3h Losses'!S23)</f>
        <v>0.29203876064145606</v>
      </c>
      <c r="U46" s="15">
        <f>IF(U$19="-","-",U$19*'3h Losses'!T23)</f>
        <v>0.32879172808780061</v>
      </c>
      <c r="V46" s="15">
        <f>IF(V$19="-","-",V$19*'3h Losses'!U23)</f>
        <v>0.46817694757370121</v>
      </c>
      <c r="W46" s="15">
        <f>IF(W$19="-","-",W$19*'3h Losses'!V23)</f>
        <v>0.43605681255440581</v>
      </c>
      <c r="X46" s="15">
        <f>IF(X$19="-","-",X$19*'3h Losses'!W23)</f>
        <v>0.45861313764306716</v>
      </c>
      <c r="Y46" s="28"/>
      <c r="Z46" s="15">
        <f>IF(Z$19="-","-",Z$19*'3h Losses'!Y23)</f>
        <v>0.4411291277822062</v>
      </c>
      <c r="AA46" s="15">
        <f>IF(AA$19="-","-",AA$19*'3h Losses'!Z23)</f>
        <v>0.49853968320561609</v>
      </c>
      <c r="AB46" s="15" t="str">
        <f>IF(AB$19="-","-",AB$19*'3h Losses'!AA23)</f>
        <v>-</v>
      </c>
      <c r="AC46" s="15" t="str">
        <f>IF(AC$19="-","-",AC$19*'3h Losses'!AB23)</f>
        <v>-</v>
      </c>
      <c r="AD46" s="15" t="str">
        <f>IF(AD$19="-","-",AD$19*'3h Losses'!AC23)</f>
        <v>-</v>
      </c>
      <c r="AE46" s="15" t="str">
        <f>IF(AE$19="-","-",AE$19*'3h Losses'!AD23)</f>
        <v>-</v>
      </c>
      <c r="AF46" s="15" t="str">
        <f>IF(AF$19="-","-",AF$19*'3h Losses'!AE23)</f>
        <v>-</v>
      </c>
      <c r="AG46" s="15" t="str">
        <f>IF(AG$19="-","-",AG$19*'3h Losses'!AF23)</f>
        <v>-</v>
      </c>
      <c r="AH46" s="15" t="str">
        <f>IF(AH$19="-","-",AH$19*'3h Losses'!AG23)</f>
        <v>-</v>
      </c>
      <c r="AI46" s="15" t="str">
        <f>IF(AI$19="-","-",AI$19*'3h Losses'!AH23)</f>
        <v>-</v>
      </c>
      <c r="AJ46" s="15" t="str">
        <f>IF(AJ$19="-","-",AJ$19*'3h Losses'!AI23)</f>
        <v>-</v>
      </c>
      <c r="AK46" s="15" t="str">
        <f>IF(AK$19="-","-",AK$19*'3h Losses'!AJ23)</f>
        <v>-</v>
      </c>
      <c r="AL46" s="15" t="str">
        <f>IF(AL$19="-","-",AL$19*'3h Losses'!AK23)</f>
        <v>-</v>
      </c>
      <c r="AM46" s="15" t="str">
        <f>IF(AM$19="-","-",AM$19*'3h Losses'!AL23)</f>
        <v>-</v>
      </c>
      <c r="AN46" s="15" t="str">
        <f>IF(AN$19="-","-",AN$19*'3h Losses'!AM23)</f>
        <v>-</v>
      </c>
      <c r="AO46" s="15" t="str">
        <f>IF(AO$19="-","-",AO$19*'3h Losses'!AN23)</f>
        <v>-</v>
      </c>
      <c r="AP46" s="15" t="str">
        <f>IF(AP$19="-","-",AP$19*'3h Losses'!AO23)</f>
        <v>-</v>
      </c>
      <c r="AQ46" s="15" t="str">
        <f>IF(AQ$19="-","-",AQ$19*'3h Losses'!AP23)</f>
        <v>-</v>
      </c>
      <c r="AR46" s="15" t="str">
        <f>IF(AR$19="-","-",AR$19*'3h Losses'!AQ23)</f>
        <v>-</v>
      </c>
      <c r="AS46" s="15" t="str">
        <f>IF(AS$19="-","-",AS$19*'3h Losses'!AR23)</f>
        <v>-</v>
      </c>
      <c r="AT46" s="15" t="str">
        <f>IF(AT$19="-","-",AT$19*'3h Losses'!AS23)</f>
        <v>-</v>
      </c>
      <c r="AU46" s="15" t="str">
        <f>IF(AU$19="-","-",AU$19*'3h Losses'!AT23)</f>
        <v>-</v>
      </c>
      <c r="AV46" s="15" t="str">
        <f>IF(AV$19="-","-",AV$19*'3h Losses'!AU23)</f>
        <v>-</v>
      </c>
      <c r="AW46" s="15" t="str">
        <f>IF(AW$19="-","-",AW$19*'3h Losses'!AV23)</f>
        <v>-</v>
      </c>
      <c r="AX46" s="15" t="str">
        <f>IF(AX$19="-","-",AX$19*'3h Losses'!AW23)</f>
        <v>-</v>
      </c>
      <c r="AY46" s="15" t="str">
        <f>IF(AY$19="-","-",AY$19*'3h Losses'!AX23)</f>
        <v>-</v>
      </c>
      <c r="AZ46" s="15" t="str">
        <f>IF(AZ$19="-","-",AZ$19*'3h Losses'!AY23)</f>
        <v>-</v>
      </c>
      <c r="BA46" s="15" t="str">
        <f>IF(BA$19="-","-",BA$19*'3h Losses'!AZ23)</f>
        <v>-</v>
      </c>
      <c r="BB46" s="15" t="str">
        <f>IF(BB$19="-","-",BB$19*'3h Losses'!BA23)</f>
        <v>-</v>
      </c>
      <c r="BC46" s="15" t="str">
        <f>IF(BC$19="-","-",BC$19*'3h Losses'!BB23)</f>
        <v>-</v>
      </c>
      <c r="BD46" s="15" t="str">
        <f>IF(BD$19="-","-",BD$19*'3h Losses'!BC23)</f>
        <v>-</v>
      </c>
    </row>
    <row r="47" spans="1:56">
      <c r="A47" s="14"/>
      <c r="B47" s="352"/>
      <c r="C47" s="349"/>
      <c r="D47" s="349"/>
      <c r="E47" s="108" t="s">
        <v>236</v>
      </c>
      <c r="F47" s="351"/>
      <c r="G47" s="28"/>
      <c r="H47" s="15">
        <f>IF(H$19="-","-",H$19*'3h Losses'!G24)</f>
        <v>0.23636035184033269</v>
      </c>
      <c r="I47" s="15">
        <f>IF(I$19="-","-",I$19*'3h Losses'!H24)</f>
        <v>0.2325699842690977</v>
      </c>
      <c r="J47" s="15">
        <f>IF(J$19="-","-",J$19*'3h Losses'!I24)</f>
        <v>0.23815166389155604</v>
      </c>
      <c r="K47" s="15">
        <f>IF(K$19="-","-",K$19*'3h Losses'!J24)</f>
        <v>0.24846926722527415</v>
      </c>
      <c r="L47" s="15">
        <f>IF(L$19="-","-",L$19*'3h Losses'!K24)</f>
        <v>0.25294171403532911</v>
      </c>
      <c r="M47" s="15">
        <f>IF(M$19="-","-",M$19*'3h Losses'!L24)</f>
        <v>0.24832961136146992</v>
      </c>
      <c r="N47" s="15">
        <f>IF(N$19="-","-",N$19*'3h Losses'!M24)</f>
        <v>0.25664840040339315</v>
      </c>
      <c r="O47" s="15">
        <f>IF(O$19="-","-",O$19*'3h Losses'!N24)</f>
        <v>0.26229174470786815</v>
      </c>
      <c r="P47" s="28"/>
      <c r="Q47" s="15">
        <f>IF(Q$19="-","-",Q$19*'3h Losses'!P24)</f>
        <v>0.26229174470786815</v>
      </c>
      <c r="R47" s="15">
        <f>IF(R$19="-","-",R$19*'3h Losses'!Q24)</f>
        <v>0.27118517088571437</v>
      </c>
      <c r="S47" s="15">
        <f>IF(S$19="-","-",S$19*'3h Losses'!R24)</f>
        <v>0.28093230295596733</v>
      </c>
      <c r="T47" s="15">
        <f>IF(T$19="-","-",T$19*'3h Losses'!S24)</f>
        <v>0.28813457270274728</v>
      </c>
      <c r="U47" s="15">
        <f>IF(U$19="-","-",U$19*'3h Losses'!T24)</f>
        <v>0.32438101021773008</v>
      </c>
      <c r="V47" s="15">
        <f>IF(V$19="-","-",V$19*'3h Losses'!U24)</f>
        <v>0.46244347995342766</v>
      </c>
      <c r="W47" s="15">
        <f>IF(W$19="-","-",W$19*'3h Losses'!V24)</f>
        <v>0.43072088191628738</v>
      </c>
      <c r="X47" s="15">
        <f>IF(X$19="-","-",X$19*'3h Losses'!W24)</f>
        <v>0.45528320617017909</v>
      </c>
      <c r="Y47" s="28"/>
      <c r="Z47" s="15">
        <f>IF(Z$19="-","-",Z$19*'3h Losses'!Y24)</f>
        <v>0.4379341150666779</v>
      </c>
      <c r="AA47" s="15">
        <f>IF(AA$19="-","-",AA$19*'3h Losses'!Z24)</f>
        <v>0.4948087934333173</v>
      </c>
      <c r="AB47" s="15" t="str">
        <f>IF(AB$19="-","-",AB$19*'3h Losses'!AA24)</f>
        <v>-</v>
      </c>
      <c r="AC47" s="15" t="str">
        <f>IF(AC$19="-","-",AC$19*'3h Losses'!AB24)</f>
        <v>-</v>
      </c>
      <c r="AD47" s="15" t="str">
        <f>IF(AD$19="-","-",AD$19*'3h Losses'!AC24)</f>
        <v>-</v>
      </c>
      <c r="AE47" s="15" t="str">
        <f>IF(AE$19="-","-",AE$19*'3h Losses'!AD24)</f>
        <v>-</v>
      </c>
      <c r="AF47" s="15" t="str">
        <f>IF(AF$19="-","-",AF$19*'3h Losses'!AE24)</f>
        <v>-</v>
      </c>
      <c r="AG47" s="15" t="str">
        <f>IF(AG$19="-","-",AG$19*'3h Losses'!AF24)</f>
        <v>-</v>
      </c>
      <c r="AH47" s="15" t="str">
        <f>IF(AH$19="-","-",AH$19*'3h Losses'!AG24)</f>
        <v>-</v>
      </c>
      <c r="AI47" s="15" t="str">
        <f>IF(AI$19="-","-",AI$19*'3h Losses'!AH24)</f>
        <v>-</v>
      </c>
      <c r="AJ47" s="15" t="str">
        <f>IF(AJ$19="-","-",AJ$19*'3h Losses'!AI24)</f>
        <v>-</v>
      </c>
      <c r="AK47" s="15" t="str">
        <f>IF(AK$19="-","-",AK$19*'3h Losses'!AJ24)</f>
        <v>-</v>
      </c>
      <c r="AL47" s="15" t="str">
        <f>IF(AL$19="-","-",AL$19*'3h Losses'!AK24)</f>
        <v>-</v>
      </c>
      <c r="AM47" s="15" t="str">
        <f>IF(AM$19="-","-",AM$19*'3h Losses'!AL24)</f>
        <v>-</v>
      </c>
      <c r="AN47" s="15" t="str">
        <f>IF(AN$19="-","-",AN$19*'3h Losses'!AM24)</f>
        <v>-</v>
      </c>
      <c r="AO47" s="15" t="str">
        <f>IF(AO$19="-","-",AO$19*'3h Losses'!AN24)</f>
        <v>-</v>
      </c>
      <c r="AP47" s="15" t="str">
        <f>IF(AP$19="-","-",AP$19*'3h Losses'!AO24)</f>
        <v>-</v>
      </c>
      <c r="AQ47" s="15" t="str">
        <f>IF(AQ$19="-","-",AQ$19*'3h Losses'!AP24)</f>
        <v>-</v>
      </c>
      <c r="AR47" s="15" t="str">
        <f>IF(AR$19="-","-",AR$19*'3h Losses'!AQ24)</f>
        <v>-</v>
      </c>
      <c r="AS47" s="15" t="str">
        <f>IF(AS$19="-","-",AS$19*'3h Losses'!AR24)</f>
        <v>-</v>
      </c>
      <c r="AT47" s="15" t="str">
        <f>IF(AT$19="-","-",AT$19*'3h Losses'!AS24)</f>
        <v>-</v>
      </c>
      <c r="AU47" s="15" t="str">
        <f>IF(AU$19="-","-",AU$19*'3h Losses'!AT24)</f>
        <v>-</v>
      </c>
      <c r="AV47" s="15" t="str">
        <f>IF(AV$19="-","-",AV$19*'3h Losses'!AU24)</f>
        <v>-</v>
      </c>
      <c r="AW47" s="15" t="str">
        <f>IF(AW$19="-","-",AW$19*'3h Losses'!AV24)</f>
        <v>-</v>
      </c>
      <c r="AX47" s="15" t="str">
        <f>IF(AX$19="-","-",AX$19*'3h Losses'!AW24)</f>
        <v>-</v>
      </c>
      <c r="AY47" s="15" t="str">
        <f>IF(AY$19="-","-",AY$19*'3h Losses'!AX24)</f>
        <v>-</v>
      </c>
      <c r="AZ47" s="15" t="str">
        <f>IF(AZ$19="-","-",AZ$19*'3h Losses'!AY24)</f>
        <v>-</v>
      </c>
      <c r="BA47" s="15" t="str">
        <f>IF(BA$19="-","-",BA$19*'3h Losses'!AZ24)</f>
        <v>-</v>
      </c>
      <c r="BB47" s="15" t="str">
        <f>IF(BB$19="-","-",BB$19*'3h Losses'!BA24)</f>
        <v>-</v>
      </c>
      <c r="BC47" s="15" t="str">
        <f>IF(BC$19="-","-",BC$19*'3h Losses'!BB24)</f>
        <v>-</v>
      </c>
      <c r="BD47" s="15" t="str">
        <f>IF(BD$19="-","-",BD$19*'3h Losses'!BC24)</f>
        <v>-</v>
      </c>
    </row>
    <row r="48" spans="1:56">
      <c r="A48" s="14"/>
      <c r="B48" s="352"/>
      <c r="C48" s="349"/>
      <c r="D48" s="349"/>
      <c r="E48" s="108" t="s">
        <v>237</v>
      </c>
      <c r="F48" s="351"/>
      <c r="G48" s="28"/>
      <c r="H48" s="15">
        <f>IF(H$19="-","-",H$19*'3h Losses'!G25)</f>
        <v>0.23245871540863891</v>
      </c>
      <c r="I48" s="15">
        <f>IF(I$19="-","-",I$19*'3h Losses'!H25)</f>
        <v>0.2287309160138781</v>
      </c>
      <c r="J48" s="15">
        <f>IF(J$19="-","-",J$19*'3h Losses'!I25)</f>
        <v>0.23422045799821115</v>
      </c>
      <c r="K48" s="15">
        <f>IF(K$19="-","-",K$19*'3h Losses'!J25)</f>
        <v>0.24436774707769346</v>
      </c>
      <c r="L48" s="15">
        <f>IF(L$19="-","-",L$19*'3h Losses'!K25)</f>
        <v>0.24876636652509199</v>
      </c>
      <c r="M48" s="15">
        <f>IF(M$19="-","-",M$19*'3h Losses'!L25)</f>
        <v>0.24423039653456538</v>
      </c>
      <c r="N48" s="15">
        <f>IF(N$19="-","-",N$19*'3h Losses'!M25)</f>
        <v>0.25356271875573499</v>
      </c>
      <c r="O48" s="15">
        <f>IF(O$19="-","-",O$19*'3h Losses'!N25)</f>
        <v>0.25913821317716235</v>
      </c>
      <c r="P48" s="28"/>
      <c r="Q48" s="15">
        <f>IF(Q$19="-","-",Q$19*'3h Losses'!P25)</f>
        <v>0.25913821317716235</v>
      </c>
      <c r="R48" s="15">
        <f>IF(R$19="-","-",R$19*'3h Losses'!Q25)</f>
        <v>0.26940419652973191</v>
      </c>
      <c r="S48" s="15">
        <f>IF(S$19="-","-",S$19*'3h Losses'!R25)</f>
        <v>0.2790868929184192</v>
      </c>
      <c r="T48" s="15">
        <f>IF(T$19="-","-",T$19*'3h Losses'!S25)</f>
        <v>0.28730955091018873</v>
      </c>
      <c r="U48" s="15">
        <f>IF(U$19="-","-",U$19*'3h Losses'!T25)</f>
        <v>0.32345331735615507</v>
      </c>
      <c r="V48" s="15">
        <f>IF(V$19="-","-",V$19*'3h Losses'!U25)</f>
        <v>0.45969938064903471</v>
      </c>
      <c r="W48" s="15">
        <f>IF(W$19="-","-",W$19*'3h Losses'!V25)</f>
        <v>0.42816543330704332</v>
      </c>
      <c r="X48" s="15">
        <f>IF(X$19="-","-",X$19*'3h Losses'!W25)</f>
        <v>0.44780643917916307</v>
      </c>
      <c r="Y48" s="28"/>
      <c r="Z48" s="15">
        <f>IF(Z$19="-","-",Z$19*'3h Losses'!Y25)</f>
        <v>0.43073905879314628</v>
      </c>
      <c r="AA48" s="15">
        <f>IF(AA$19="-","-",AA$19*'3h Losses'!Z25)</f>
        <v>0.48614294125588076</v>
      </c>
      <c r="AB48" s="15" t="str">
        <f>IF(AB$19="-","-",AB$19*'3h Losses'!AA25)</f>
        <v>-</v>
      </c>
      <c r="AC48" s="15" t="str">
        <f>IF(AC$19="-","-",AC$19*'3h Losses'!AB25)</f>
        <v>-</v>
      </c>
      <c r="AD48" s="15" t="str">
        <f>IF(AD$19="-","-",AD$19*'3h Losses'!AC25)</f>
        <v>-</v>
      </c>
      <c r="AE48" s="15" t="str">
        <f>IF(AE$19="-","-",AE$19*'3h Losses'!AD25)</f>
        <v>-</v>
      </c>
      <c r="AF48" s="15" t="str">
        <f>IF(AF$19="-","-",AF$19*'3h Losses'!AE25)</f>
        <v>-</v>
      </c>
      <c r="AG48" s="15" t="str">
        <f>IF(AG$19="-","-",AG$19*'3h Losses'!AF25)</f>
        <v>-</v>
      </c>
      <c r="AH48" s="15" t="str">
        <f>IF(AH$19="-","-",AH$19*'3h Losses'!AG25)</f>
        <v>-</v>
      </c>
      <c r="AI48" s="15" t="str">
        <f>IF(AI$19="-","-",AI$19*'3h Losses'!AH25)</f>
        <v>-</v>
      </c>
      <c r="AJ48" s="15" t="str">
        <f>IF(AJ$19="-","-",AJ$19*'3h Losses'!AI25)</f>
        <v>-</v>
      </c>
      <c r="AK48" s="15" t="str">
        <f>IF(AK$19="-","-",AK$19*'3h Losses'!AJ25)</f>
        <v>-</v>
      </c>
      <c r="AL48" s="15" t="str">
        <f>IF(AL$19="-","-",AL$19*'3h Losses'!AK25)</f>
        <v>-</v>
      </c>
      <c r="AM48" s="15" t="str">
        <f>IF(AM$19="-","-",AM$19*'3h Losses'!AL25)</f>
        <v>-</v>
      </c>
      <c r="AN48" s="15" t="str">
        <f>IF(AN$19="-","-",AN$19*'3h Losses'!AM25)</f>
        <v>-</v>
      </c>
      <c r="AO48" s="15" t="str">
        <f>IF(AO$19="-","-",AO$19*'3h Losses'!AN25)</f>
        <v>-</v>
      </c>
      <c r="AP48" s="15" t="str">
        <f>IF(AP$19="-","-",AP$19*'3h Losses'!AO25)</f>
        <v>-</v>
      </c>
      <c r="AQ48" s="15" t="str">
        <f>IF(AQ$19="-","-",AQ$19*'3h Losses'!AP25)</f>
        <v>-</v>
      </c>
      <c r="AR48" s="15" t="str">
        <f>IF(AR$19="-","-",AR$19*'3h Losses'!AQ25)</f>
        <v>-</v>
      </c>
      <c r="AS48" s="15" t="str">
        <f>IF(AS$19="-","-",AS$19*'3h Losses'!AR25)</f>
        <v>-</v>
      </c>
      <c r="AT48" s="15" t="str">
        <f>IF(AT$19="-","-",AT$19*'3h Losses'!AS25)</f>
        <v>-</v>
      </c>
      <c r="AU48" s="15" t="str">
        <f>IF(AU$19="-","-",AU$19*'3h Losses'!AT25)</f>
        <v>-</v>
      </c>
      <c r="AV48" s="15" t="str">
        <f>IF(AV$19="-","-",AV$19*'3h Losses'!AU25)</f>
        <v>-</v>
      </c>
      <c r="AW48" s="15" t="str">
        <f>IF(AW$19="-","-",AW$19*'3h Losses'!AV25)</f>
        <v>-</v>
      </c>
      <c r="AX48" s="15" t="str">
        <f>IF(AX$19="-","-",AX$19*'3h Losses'!AW25)</f>
        <v>-</v>
      </c>
      <c r="AY48" s="15" t="str">
        <f>IF(AY$19="-","-",AY$19*'3h Losses'!AX25)</f>
        <v>-</v>
      </c>
      <c r="AZ48" s="15" t="str">
        <f>IF(AZ$19="-","-",AZ$19*'3h Losses'!AY25)</f>
        <v>-</v>
      </c>
      <c r="BA48" s="15" t="str">
        <f>IF(BA$19="-","-",BA$19*'3h Losses'!AZ25)</f>
        <v>-</v>
      </c>
      <c r="BB48" s="15" t="str">
        <f>IF(BB$19="-","-",BB$19*'3h Losses'!BA25)</f>
        <v>-</v>
      </c>
      <c r="BC48" s="15" t="str">
        <f>IF(BC$19="-","-",BC$19*'3h Losses'!BB25)</f>
        <v>-</v>
      </c>
      <c r="BD48" s="15" t="str">
        <f>IF(BD$19="-","-",BD$19*'3h Losses'!BC25)</f>
        <v>-</v>
      </c>
    </row>
    <row r="49" spans="1:56">
      <c r="A49" s="14"/>
      <c r="B49" s="352"/>
      <c r="C49" s="349"/>
      <c r="D49" s="349"/>
      <c r="E49" s="108" t="s">
        <v>238</v>
      </c>
      <c r="F49" s="351"/>
      <c r="G49" s="28"/>
      <c r="H49" s="15">
        <f>IF(H$19="-","-",H$19*'3h Losses'!G26)</f>
        <v>0.24107374229856365</v>
      </c>
      <c r="I49" s="15">
        <f>IF(I$19="-","-",I$19*'3h Losses'!H26)</f>
        <v>0.23720778894399258</v>
      </c>
      <c r="J49" s="15">
        <f>IF(J$19="-","-",J$19*'3h Losses'!I26)</f>
        <v>0.24290077587864839</v>
      </c>
      <c r="K49" s="15">
        <f>IF(K$19="-","-",K$19*'3h Losses'!J26)</f>
        <v>0.25342412815767951</v>
      </c>
      <c r="L49" s="15">
        <f>IF(L$19="-","-",L$19*'3h Losses'!K26)</f>
        <v>0.25798576246451776</v>
      </c>
      <c r="M49" s="15">
        <f>IF(M$19="-","-",M$19*'3h Losses'!L26)</f>
        <v>0.25328168734026202</v>
      </c>
      <c r="N49" s="15">
        <f>IF(N$19="-","-",N$19*'3h Losses'!M26)</f>
        <v>0.26073862779084073</v>
      </c>
      <c r="O49" s="15">
        <f>IF(O$19="-","-",O$19*'3h Losses'!N26)</f>
        <v>0.26647191055351249</v>
      </c>
      <c r="P49" s="28"/>
      <c r="Q49" s="15">
        <f>IF(Q$19="-","-",Q$19*'3h Losses'!P26)</f>
        <v>0.26647191055351249</v>
      </c>
      <c r="R49" s="15">
        <f>IF(R$19="-","-",R$19*'3h Losses'!Q26)</f>
        <v>0.27539978583060498</v>
      </c>
      <c r="S49" s="15">
        <f>IF(S$19="-","-",S$19*'3h Losses'!R26)</f>
        <v>0.28530205125866898</v>
      </c>
      <c r="T49" s="15">
        <f>IF(T$19="-","-",T$19*'3h Losses'!S26)</f>
        <v>0.29537353738345445</v>
      </c>
      <c r="U49" s="15">
        <f>IF(U$19="-","-",U$19*'3h Losses'!T26)</f>
        <v>0.3325423329823225</v>
      </c>
      <c r="V49" s="15">
        <f>IF(V$19="-","-",V$19*'3h Losses'!U26)</f>
        <v>0.47452784496954231</v>
      </c>
      <c r="W49" s="15">
        <f>IF(W$19="-","-",W$19*'3h Losses'!V26)</f>
        <v>0.44195513671096942</v>
      </c>
      <c r="X49" s="15">
        <f>IF(X$19="-","-",X$19*'3h Losses'!W26)</f>
        <v>0.46387992935652983</v>
      </c>
      <c r="Y49" s="28"/>
      <c r="Z49" s="15">
        <f>IF(Z$19="-","-",Z$19*'3h Losses'!Y26)</f>
        <v>0.44620240825270818</v>
      </c>
      <c r="AA49" s="15">
        <f>IF(AA$19="-","-",AA$19*'3h Losses'!Z26)</f>
        <v>0.50415089315649064</v>
      </c>
      <c r="AB49" s="15" t="str">
        <f>IF(AB$19="-","-",AB$19*'3h Losses'!AA26)</f>
        <v>-</v>
      </c>
      <c r="AC49" s="15" t="str">
        <f>IF(AC$19="-","-",AC$19*'3h Losses'!AB26)</f>
        <v>-</v>
      </c>
      <c r="AD49" s="15" t="str">
        <f>IF(AD$19="-","-",AD$19*'3h Losses'!AC26)</f>
        <v>-</v>
      </c>
      <c r="AE49" s="15" t="str">
        <f>IF(AE$19="-","-",AE$19*'3h Losses'!AD26)</f>
        <v>-</v>
      </c>
      <c r="AF49" s="15" t="str">
        <f>IF(AF$19="-","-",AF$19*'3h Losses'!AE26)</f>
        <v>-</v>
      </c>
      <c r="AG49" s="15" t="str">
        <f>IF(AG$19="-","-",AG$19*'3h Losses'!AF26)</f>
        <v>-</v>
      </c>
      <c r="AH49" s="15" t="str">
        <f>IF(AH$19="-","-",AH$19*'3h Losses'!AG26)</f>
        <v>-</v>
      </c>
      <c r="AI49" s="15" t="str">
        <f>IF(AI$19="-","-",AI$19*'3h Losses'!AH26)</f>
        <v>-</v>
      </c>
      <c r="AJ49" s="15" t="str">
        <f>IF(AJ$19="-","-",AJ$19*'3h Losses'!AI26)</f>
        <v>-</v>
      </c>
      <c r="AK49" s="15" t="str">
        <f>IF(AK$19="-","-",AK$19*'3h Losses'!AJ26)</f>
        <v>-</v>
      </c>
      <c r="AL49" s="15" t="str">
        <f>IF(AL$19="-","-",AL$19*'3h Losses'!AK26)</f>
        <v>-</v>
      </c>
      <c r="AM49" s="15" t="str">
        <f>IF(AM$19="-","-",AM$19*'3h Losses'!AL26)</f>
        <v>-</v>
      </c>
      <c r="AN49" s="15" t="str">
        <f>IF(AN$19="-","-",AN$19*'3h Losses'!AM26)</f>
        <v>-</v>
      </c>
      <c r="AO49" s="15" t="str">
        <f>IF(AO$19="-","-",AO$19*'3h Losses'!AN26)</f>
        <v>-</v>
      </c>
      <c r="AP49" s="15" t="str">
        <f>IF(AP$19="-","-",AP$19*'3h Losses'!AO26)</f>
        <v>-</v>
      </c>
      <c r="AQ49" s="15" t="str">
        <f>IF(AQ$19="-","-",AQ$19*'3h Losses'!AP26)</f>
        <v>-</v>
      </c>
      <c r="AR49" s="15" t="str">
        <f>IF(AR$19="-","-",AR$19*'3h Losses'!AQ26)</f>
        <v>-</v>
      </c>
      <c r="AS49" s="15" t="str">
        <f>IF(AS$19="-","-",AS$19*'3h Losses'!AR26)</f>
        <v>-</v>
      </c>
      <c r="AT49" s="15" t="str">
        <f>IF(AT$19="-","-",AT$19*'3h Losses'!AS26)</f>
        <v>-</v>
      </c>
      <c r="AU49" s="15" t="str">
        <f>IF(AU$19="-","-",AU$19*'3h Losses'!AT26)</f>
        <v>-</v>
      </c>
      <c r="AV49" s="15" t="str">
        <f>IF(AV$19="-","-",AV$19*'3h Losses'!AU26)</f>
        <v>-</v>
      </c>
      <c r="AW49" s="15" t="str">
        <f>IF(AW$19="-","-",AW$19*'3h Losses'!AV26)</f>
        <v>-</v>
      </c>
      <c r="AX49" s="15" t="str">
        <f>IF(AX$19="-","-",AX$19*'3h Losses'!AW26)</f>
        <v>-</v>
      </c>
      <c r="AY49" s="15" t="str">
        <f>IF(AY$19="-","-",AY$19*'3h Losses'!AX26)</f>
        <v>-</v>
      </c>
      <c r="AZ49" s="15" t="str">
        <f>IF(AZ$19="-","-",AZ$19*'3h Losses'!AY26)</f>
        <v>-</v>
      </c>
      <c r="BA49" s="15" t="str">
        <f>IF(BA$19="-","-",BA$19*'3h Losses'!AZ26)</f>
        <v>-</v>
      </c>
      <c r="BB49" s="15" t="str">
        <f>IF(BB$19="-","-",BB$19*'3h Losses'!BA26)</f>
        <v>-</v>
      </c>
      <c r="BC49" s="15" t="str">
        <f>IF(BC$19="-","-",BC$19*'3h Losses'!BB26)</f>
        <v>-</v>
      </c>
      <c r="BD49" s="15" t="str">
        <f>IF(BD$19="-","-",BD$19*'3h Losses'!BC26)</f>
        <v>-</v>
      </c>
    </row>
    <row r="50" spans="1:56">
      <c r="A50" s="14"/>
      <c r="B50" s="352"/>
      <c r="C50" s="349"/>
      <c r="D50" s="349"/>
      <c r="E50" s="108" t="s">
        <v>239</v>
      </c>
      <c r="F50" s="351"/>
      <c r="G50" s="28"/>
      <c r="H50" s="15">
        <f>IF(H$19="-","-",H$19*'3h Losses'!G27)</f>
        <v>0.23946572720438297</v>
      </c>
      <c r="I50" s="15">
        <f>IF(I$19="-","-",I$19*'3h Losses'!H27)</f>
        <v>0.23562556061235301</v>
      </c>
      <c r="J50" s="15">
        <f>IF(J$19="-","-",J$19*'3h Losses'!I27)</f>
        <v>0.24128057406704947</v>
      </c>
      <c r="K50" s="15">
        <f>IF(K$19="-","-",K$19*'3h Losses'!J27)</f>
        <v>0.25173373326265014</v>
      </c>
      <c r="L50" s="15">
        <f>IF(L$19="-","-",L$19*'3h Losses'!K27)</f>
        <v>0.25626494046137782</v>
      </c>
      <c r="M50" s="15">
        <f>IF(M$19="-","-",M$19*'3h Losses'!L27)</f>
        <v>0.25159224255693807</v>
      </c>
      <c r="N50" s="15">
        <f>IF(N$19="-","-",N$19*'3h Losses'!M27)</f>
        <v>0.26351094978314299</v>
      </c>
      <c r="O50" s="15">
        <f>IF(O$19="-","-",O$19*'3h Losses'!N27)</f>
        <v>0.26930519208228898</v>
      </c>
      <c r="P50" s="28"/>
      <c r="Q50" s="15">
        <f>IF(Q$19="-","-",Q$19*'3h Losses'!P27)</f>
        <v>0.26930519208228898</v>
      </c>
      <c r="R50" s="15">
        <f>IF(R$19="-","-",R$19*'3h Losses'!Q27)</f>
        <v>0.27829730926118057</v>
      </c>
      <c r="S50" s="15">
        <f>IF(S$19="-","-",S$19*'3h Losses'!R27)</f>
        <v>0.28830586582696427</v>
      </c>
      <c r="T50" s="15">
        <f>IF(T$19="-","-",T$19*'3h Losses'!S27)</f>
        <v>0.29700260954198038</v>
      </c>
      <c r="U50" s="15">
        <f>IF(U$19="-","-",U$19*'3h Losses'!T27)</f>
        <v>0.33437904821159692</v>
      </c>
      <c r="V50" s="15">
        <f>IF(V$19="-","-",V$19*'3h Losses'!U27)</f>
        <v>0.47710737077477888</v>
      </c>
      <c r="W50" s="15">
        <f>IF(W$19="-","-",W$19*'3h Losses'!V27)</f>
        <v>0.44435092193552472</v>
      </c>
      <c r="X50" s="15">
        <f>IF(X$19="-","-",X$19*'3h Losses'!W27)</f>
        <v>0.46740621341870742</v>
      </c>
      <c r="Y50" s="28"/>
      <c r="Z50" s="15">
        <f>IF(Z$19="-","-",Z$19*'3h Losses'!Y27)</f>
        <v>0.44960087393378723</v>
      </c>
      <c r="AA50" s="15">
        <f>IF(AA$19="-","-",AA$19*'3h Losses'!Z27)</f>
        <v>0.50806488158001173</v>
      </c>
      <c r="AB50" s="15" t="str">
        <f>IF(AB$19="-","-",AB$19*'3h Losses'!AA27)</f>
        <v>-</v>
      </c>
      <c r="AC50" s="15" t="str">
        <f>IF(AC$19="-","-",AC$19*'3h Losses'!AB27)</f>
        <v>-</v>
      </c>
      <c r="AD50" s="15" t="str">
        <f>IF(AD$19="-","-",AD$19*'3h Losses'!AC27)</f>
        <v>-</v>
      </c>
      <c r="AE50" s="15" t="str">
        <f>IF(AE$19="-","-",AE$19*'3h Losses'!AD27)</f>
        <v>-</v>
      </c>
      <c r="AF50" s="15" t="str">
        <f>IF(AF$19="-","-",AF$19*'3h Losses'!AE27)</f>
        <v>-</v>
      </c>
      <c r="AG50" s="15" t="str">
        <f>IF(AG$19="-","-",AG$19*'3h Losses'!AF27)</f>
        <v>-</v>
      </c>
      <c r="AH50" s="15" t="str">
        <f>IF(AH$19="-","-",AH$19*'3h Losses'!AG27)</f>
        <v>-</v>
      </c>
      <c r="AI50" s="15" t="str">
        <f>IF(AI$19="-","-",AI$19*'3h Losses'!AH27)</f>
        <v>-</v>
      </c>
      <c r="AJ50" s="15" t="str">
        <f>IF(AJ$19="-","-",AJ$19*'3h Losses'!AI27)</f>
        <v>-</v>
      </c>
      <c r="AK50" s="15" t="str">
        <f>IF(AK$19="-","-",AK$19*'3h Losses'!AJ27)</f>
        <v>-</v>
      </c>
      <c r="AL50" s="15" t="str">
        <f>IF(AL$19="-","-",AL$19*'3h Losses'!AK27)</f>
        <v>-</v>
      </c>
      <c r="AM50" s="15" t="str">
        <f>IF(AM$19="-","-",AM$19*'3h Losses'!AL27)</f>
        <v>-</v>
      </c>
      <c r="AN50" s="15" t="str">
        <f>IF(AN$19="-","-",AN$19*'3h Losses'!AM27)</f>
        <v>-</v>
      </c>
      <c r="AO50" s="15" t="str">
        <f>IF(AO$19="-","-",AO$19*'3h Losses'!AN27)</f>
        <v>-</v>
      </c>
      <c r="AP50" s="15" t="str">
        <f>IF(AP$19="-","-",AP$19*'3h Losses'!AO27)</f>
        <v>-</v>
      </c>
      <c r="AQ50" s="15" t="str">
        <f>IF(AQ$19="-","-",AQ$19*'3h Losses'!AP27)</f>
        <v>-</v>
      </c>
      <c r="AR50" s="15" t="str">
        <f>IF(AR$19="-","-",AR$19*'3h Losses'!AQ27)</f>
        <v>-</v>
      </c>
      <c r="AS50" s="15" t="str">
        <f>IF(AS$19="-","-",AS$19*'3h Losses'!AR27)</f>
        <v>-</v>
      </c>
      <c r="AT50" s="15" t="str">
        <f>IF(AT$19="-","-",AT$19*'3h Losses'!AS27)</f>
        <v>-</v>
      </c>
      <c r="AU50" s="15" t="str">
        <f>IF(AU$19="-","-",AU$19*'3h Losses'!AT27)</f>
        <v>-</v>
      </c>
      <c r="AV50" s="15" t="str">
        <f>IF(AV$19="-","-",AV$19*'3h Losses'!AU27)</f>
        <v>-</v>
      </c>
      <c r="AW50" s="15" t="str">
        <f>IF(AW$19="-","-",AW$19*'3h Losses'!AV27)</f>
        <v>-</v>
      </c>
      <c r="AX50" s="15" t="str">
        <f>IF(AX$19="-","-",AX$19*'3h Losses'!AW27)</f>
        <v>-</v>
      </c>
      <c r="AY50" s="15" t="str">
        <f>IF(AY$19="-","-",AY$19*'3h Losses'!AX27)</f>
        <v>-</v>
      </c>
      <c r="AZ50" s="15" t="str">
        <f>IF(AZ$19="-","-",AZ$19*'3h Losses'!AY27)</f>
        <v>-</v>
      </c>
      <c r="BA50" s="15" t="str">
        <f>IF(BA$19="-","-",BA$19*'3h Losses'!AZ27)</f>
        <v>-</v>
      </c>
      <c r="BB50" s="15" t="str">
        <f>IF(BB$19="-","-",BB$19*'3h Losses'!BA27)</f>
        <v>-</v>
      </c>
      <c r="BC50" s="15" t="str">
        <f>IF(BC$19="-","-",BC$19*'3h Losses'!BB27)</f>
        <v>-</v>
      </c>
      <c r="BD50" s="15" t="str">
        <f>IF(BD$19="-","-",BD$19*'3h Losses'!BC27)</f>
        <v>-</v>
      </c>
    </row>
    <row r="51" spans="1:56">
      <c r="A51" s="14"/>
      <c r="B51" s="352"/>
      <c r="C51" s="349"/>
      <c r="D51" s="349"/>
      <c r="E51" s="108" t="s">
        <v>240</v>
      </c>
      <c r="F51" s="351"/>
      <c r="G51" s="28"/>
      <c r="H51" s="15">
        <f>IF(H$19="-","-",H$19*'3h Losses'!G28)</f>
        <v>0.23955053809766497</v>
      </c>
      <c r="I51" s="15">
        <f>IF(I$19="-","-",I$19*'3h Losses'!H28)</f>
        <v>0.23570901144479112</v>
      </c>
      <c r="J51" s="15">
        <f>IF(J$19="-","-",J$19*'3h Losses'!I28)</f>
        <v>0.24136602771946611</v>
      </c>
      <c r="K51" s="15">
        <f>IF(K$19="-","-",K$19*'3h Losses'!J28)</f>
        <v>0.25182288908063066</v>
      </c>
      <c r="L51" s="15">
        <f>IF(L$19="-","-",L$19*'3h Losses'!K28)</f>
        <v>0.25635570108408207</v>
      </c>
      <c r="M51" s="15">
        <f>IF(M$19="-","-",M$19*'3h Losses'!L28)</f>
        <v>0.25168134826355909</v>
      </c>
      <c r="N51" s="15">
        <f>IF(N$19="-","-",N$19*'3h Losses'!M28)</f>
        <v>0.26217262216414361</v>
      </c>
      <c r="O51" s="15">
        <f>IF(O$19="-","-",O$19*'3h Losses'!N28)</f>
        <v>0.26793743648503476</v>
      </c>
      <c r="P51" s="28"/>
      <c r="Q51" s="15">
        <f>IF(Q$19="-","-",Q$19*'3h Losses'!P28)</f>
        <v>0.26793743648503476</v>
      </c>
      <c r="R51" s="15">
        <f>IF(R$19="-","-",R$19*'3h Losses'!Q28)</f>
        <v>0.27702228898130754</v>
      </c>
      <c r="S51" s="15">
        <f>IF(S$19="-","-",S$19*'3h Losses'!R28)</f>
        <v>0.28563047458976404</v>
      </c>
      <c r="T51" s="15">
        <f>IF(T$19="-","-",T$19*'3h Losses'!S28)</f>
        <v>0.29404592427290266</v>
      </c>
      <c r="U51" s="15">
        <f>IF(U$19="-","-",U$19*'3h Losses'!T28)</f>
        <v>0.33382953596540244</v>
      </c>
      <c r="V51" s="15">
        <f>IF(V$19="-","-",V$19*'3h Losses'!U28)</f>
        <v>0.47591347045703436</v>
      </c>
      <c r="W51" s="15">
        <f>IF(W$19="-","-",W$19*'3h Losses'!V28)</f>
        <v>0.44603612032043177</v>
      </c>
      <c r="X51" s="15">
        <f>IF(X$19="-","-",X$19*'3h Losses'!W28)</f>
        <v>0.46649689874134825</v>
      </c>
      <c r="Y51" s="28"/>
      <c r="Z51" s="15">
        <f>IF(Z$19="-","-",Z$19*'3h Losses'!Y28)</f>
        <v>0.44652427833513719</v>
      </c>
      <c r="AA51" s="15">
        <f>IF(AA$19="-","-",AA$19*'3h Losses'!Z28)</f>
        <v>0.50451456463502964</v>
      </c>
      <c r="AB51" s="15" t="str">
        <f>IF(AB$19="-","-",AB$19*'3h Losses'!AA28)</f>
        <v>-</v>
      </c>
      <c r="AC51" s="15" t="str">
        <f>IF(AC$19="-","-",AC$19*'3h Losses'!AB28)</f>
        <v>-</v>
      </c>
      <c r="AD51" s="15" t="str">
        <f>IF(AD$19="-","-",AD$19*'3h Losses'!AC28)</f>
        <v>-</v>
      </c>
      <c r="AE51" s="15" t="str">
        <f>IF(AE$19="-","-",AE$19*'3h Losses'!AD28)</f>
        <v>-</v>
      </c>
      <c r="AF51" s="15" t="str">
        <f>IF(AF$19="-","-",AF$19*'3h Losses'!AE28)</f>
        <v>-</v>
      </c>
      <c r="AG51" s="15" t="str">
        <f>IF(AG$19="-","-",AG$19*'3h Losses'!AF28)</f>
        <v>-</v>
      </c>
      <c r="AH51" s="15" t="str">
        <f>IF(AH$19="-","-",AH$19*'3h Losses'!AG28)</f>
        <v>-</v>
      </c>
      <c r="AI51" s="15" t="str">
        <f>IF(AI$19="-","-",AI$19*'3h Losses'!AH28)</f>
        <v>-</v>
      </c>
      <c r="AJ51" s="15" t="str">
        <f>IF(AJ$19="-","-",AJ$19*'3h Losses'!AI28)</f>
        <v>-</v>
      </c>
      <c r="AK51" s="15" t="str">
        <f>IF(AK$19="-","-",AK$19*'3h Losses'!AJ28)</f>
        <v>-</v>
      </c>
      <c r="AL51" s="15" t="str">
        <f>IF(AL$19="-","-",AL$19*'3h Losses'!AK28)</f>
        <v>-</v>
      </c>
      <c r="AM51" s="15" t="str">
        <f>IF(AM$19="-","-",AM$19*'3h Losses'!AL28)</f>
        <v>-</v>
      </c>
      <c r="AN51" s="15" t="str">
        <f>IF(AN$19="-","-",AN$19*'3h Losses'!AM28)</f>
        <v>-</v>
      </c>
      <c r="AO51" s="15" t="str">
        <f>IF(AO$19="-","-",AO$19*'3h Losses'!AN28)</f>
        <v>-</v>
      </c>
      <c r="AP51" s="15" t="str">
        <f>IF(AP$19="-","-",AP$19*'3h Losses'!AO28)</f>
        <v>-</v>
      </c>
      <c r="AQ51" s="15" t="str">
        <f>IF(AQ$19="-","-",AQ$19*'3h Losses'!AP28)</f>
        <v>-</v>
      </c>
      <c r="AR51" s="15" t="str">
        <f>IF(AR$19="-","-",AR$19*'3h Losses'!AQ28)</f>
        <v>-</v>
      </c>
      <c r="AS51" s="15" t="str">
        <f>IF(AS$19="-","-",AS$19*'3h Losses'!AR28)</f>
        <v>-</v>
      </c>
      <c r="AT51" s="15" t="str">
        <f>IF(AT$19="-","-",AT$19*'3h Losses'!AS28)</f>
        <v>-</v>
      </c>
      <c r="AU51" s="15" t="str">
        <f>IF(AU$19="-","-",AU$19*'3h Losses'!AT28)</f>
        <v>-</v>
      </c>
      <c r="AV51" s="15" t="str">
        <f>IF(AV$19="-","-",AV$19*'3h Losses'!AU28)</f>
        <v>-</v>
      </c>
      <c r="AW51" s="15" t="str">
        <f>IF(AW$19="-","-",AW$19*'3h Losses'!AV28)</f>
        <v>-</v>
      </c>
      <c r="AX51" s="15" t="str">
        <f>IF(AX$19="-","-",AX$19*'3h Losses'!AW28)</f>
        <v>-</v>
      </c>
      <c r="AY51" s="15" t="str">
        <f>IF(AY$19="-","-",AY$19*'3h Losses'!AX28)</f>
        <v>-</v>
      </c>
      <c r="AZ51" s="15" t="str">
        <f>IF(AZ$19="-","-",AZ$19*'3h Losses'!AY28)</f>
        <v>-</v>
      </c>
      <c r="BA51" s="15" t="str">
        <f>IF(BA$19="-","-",BA$19*'3h Losses'!AZ28)</f>
        <v>-</v>
      </c>
      <c r="BB51" s="15" t="str">
        <f>IF(BB$19="-","-",BB$19*'3h Losses'!BA28)</f>
        <v>-</v>
      </c>
      <c r="BC51" s="15" t="str">
        <f>IF(BC$19="-","-",BC$19*'3h Losses'!BB28)</f>
        <v>-</v>
      </c>
      <c r="BD51" s="15" t="str">
        <f>IF(BD$19="-","-",BD$19*'3h Losses'!BC28)</f>
        <v>-</v>
      </c>
    </row>
    <row r="52" spans="1:56" ht="12.75" customHeight="1">
      <c r="A52" s="14"/>
      <c r="B52" s="352" t="s">
        <v>241</v>
      </c>
      <c r="C52" s="349"/>
      <c r="D52" s="349"/>
      <c r="E52" s="108" t="s">
        <v>226</v>
      </c>
      <c r="F52" s="351"/>
      <c r="G52" s="28"/>
      <c r="H52" s="15">
        <f>IF(H$24="-","-",H$24*'3h Losses'!G29)</f>
        <v>0.24047603186300415</v>
      </c>
      <c r="I52" s="15">
        <f>IF(I$24="-","-",I$24*'3h Losses'!H29)</f>
        <v>0.23661966362807896</v>
      </c>
      <c r="J52" s="15">
        <f>IF(J$24="-","-",J$24*'3h Losses'!I29)</f>
        <v>0.24229853555515285</v>
      </c>
      <c r="K52" s="15">
        <f>IF(K$24="-","-",K$24*'3h Losses'!J29)</f>
        <v>0.25279579657507684</v>
      </c>
      <c r="L52" s="15">
        <f>IF(L$24="-","-",L$24*'3h Losses'!K29)</f>
        <v>0.25734612091342823</v>
      </c>
      <c r="M52" s="15">
        <f>IF(M$24="-","-",M$24*'3h Losses'!L29)</f>
        <v>0.25265370892081263</v>
      </c>
      <c r="N52" s="15">
        <f>IF(N$24="-","-",N$24*'3h Losses'!M29)</f>
        <v>0.25954785899067145</v>
      </c>
      <c r="O52" s="15">
        <f>IF(O$24="-","-",O$24*'3h Losses'!N29)</f>
        <v>0.2652549583899721</v>
      </c>
      <c r="P52" s="28"/>
      <c r="Q52" s="15">
        <f>IF(Q$24="-","-",Q$24*'3h Losses'!P29)</f>
        <v>0.2652549583899721</v>
      </c>
      <c r="R52" s="15">
        <f>IF(R$24="-","-",R$24*'3h Losses'!Q29)</f>
        <v>0.27547025149508897</v>
      </c>
      <c r="S52" s="15">
        <f>IF(S$24="-","-",S$24*'3h Losses'!R29)</f>
        <v>0.28533844390256957</v>
      </c>
      <c r="T52" s="15">
        <f>IF(T$24="-","-",T$24*'3h Losses'!S29)</f>
        <v>0.29340319674085036</v>
      </c>
      <c r="U52" s="15">
        <f>IF(U$24="-","-",U$24*'3h Losses'!T29)</f>
        <v>0.33029368168713719</v>
      </c>
      <c r="V52" s="15">
        <f>IF(V$24="-","-",V$24*'3h Losses'!U29)</f>
        <v>0.47021870891750123</v>
      </c>
      <c r="W52" s="15">
        <f>IF(W$24="-","-",W$24*'3h Losses'!V29)</f>
        <v>0.43796894008116521</v>
      </c>
      <c r="X52" s="15">
        <f>IF(X$24="-","-",X$24*'3h Losses'!W29)</f>
        <v>0.45964521266673714</v>
      </c>
      <c r="Y52" s="28"/>
      <c r="Z52" s="15">
        <f>IF(Z$24="-","-",Z$24*'3h Losses'!Y29)</f>
        <v>0.44229423063125561</v>
      </c>
      <c r="AA52" s="15">
        <f>IF(AA$24="-","-",AA$24*'3h Losses'!Z29)</f>
        <v>0.50207912475623528</v>
      </c>
      <c r="AB52" s="15" t="str">
        <f>IF(AB$24="-","-",AB$24*'3h Losses'!AA29)</f>
        <v>-</v>
      </c>
      <c r="AC52" s="15" t="str">
        <f>IF(AC$24="-","-",AC$24*'3h Losses'!AB29)</f>
        <v>-</v>
      </c>
      <c r="AD52" s="15" t="str">
        <f>IF(AD$24="-","-",AD$24*'3h Losses'!AC29)</f>
        <v>-</v>
      </c>
      <c r="AE52" s="15" t="str">
        <f>IF(AE$24="-","-",AE$24*'3h Losses'!AD29)</f>
        <v>-</v>
      </c>
      <c r="AF52" s="15" t="str">
        <f>IF(AF$24="-","-",AF$24*'3h Losses'!AE29)</f>
        <v>-</v>
      </c>
      <c r="AG52" s="15" t="str">
        <f>IF(AG$24="-","-",AG$24*'3h Losses'!AF29)</f>
        <v>-</v>
      </c>
      <c r="AH52" s="15" t="str">
        <f>IF(AH$24="-","-",AH$24*'3h Losses'!AG29)</f>
        <v>-</v>
      </c>
      <c r="AI52" s="15" t="str">
        <f>IF(AI$24="-","-",AI$24*'3h Losses'!AH29)</f>
        <v>-</v>
      </c>
      <c r="AJ52" s="15" t="str">
        <f>IF(AJ$24="-","-",AJ$24*'3h Losses'!AI29)</f>
        <v>-</v>
      </c>
      <c r="AK52" s="15" t="str">
        <f>IF(AK$24="-","-",AK$24*'3h Losses'!AJ29)</f>
        <v>-</v>
      </c>
      <c r="AL52" s="15" t="str">
        <f>IF(AL$24="-","-",AL$24*'3h Losses'!AK29)</f>
        <v>-</v>
      </c>
      <c r="AM52" s="15" t="str">
        <f>IF(AM$24="-","-",AM$24*'3h Losses'!AL29)</f>
        <v>-</v>
      </c>
      <c r="AN52" s="15" t="str">
        <f>IF(AN$24="-","-",AN$24*'3h Losses'!AM29)</f>
        <v>-</v>
      </c>
      <c r="AO52" s="15" t="str">
        <f>IF(AO$24="-","-",AO$24*'3h Losses'!AN29)</f>
        <v>-</v>
      </c>
      <c r="AP52" s="15" t="str">
        <f>IF(AP$24="-","-",AP$24*'3h Losses'!AO29)</f>
        <v>-</v>
      </c>
      <c r="AQ52" s="15" t="str">
        <f>IF(AQ$24="-","-",AQ$24*'3h Losses'!AP29)</f>
        <v>-</v>
      </c>
      <c r="AR52" s="15" t="str">
        <f>IF(AR$24="-","-",AR$24*'3h Losses'!AQ29)</f>
        <v>-</v>
      </c>
      <c r="AS52" s="15" t="str">
        <f>IF(AS$24="-","-",AS$24*'3h Losses'!AR29)</f>
        <v>-</v>
      </c>
      <c r="AT52" s="15" t="str">
        <f>IF(AT$24="-","-",AT$24*'3h Losses'!AS29)</f>
        <v>-</v>
      </c>
      <c r="AU52" s="15" t="str">
        <f>IF(AU$24="-","-",AU$24*'3h Losses'!AT29)</f>
        <v>-</v>
      </c>
      <c r="AV52" s="15" t="str">
        <f>IF(AV$24="-","-",AV$24*'3h Losses'!AU29)</f>
        <v>-</v>
      </c>
      <c r="AW52" s="15" t="str">
        <f>IF(AW$24="-","-",AW$24*'3h Losses'!AV29)</f>
        <v>-</v>
      </c>
      <c r="AX52" s="15" t="str">
        <f>IF(AX$24="-","-",AX$24*'3h Losses'!AW29)</f>
        <v>-</v>
      </c>
      <c r="AY52" s="15" t="str">
        <f>IF(AY$24="-","-",AY$24*'3h Losses'!AX29)</f>
        <v>-</v>
      </c>
      <c r="AZ52" s="15" t="str">
        <f>IF(AZ$24="-","-",AZ$24*'3h Losses'!AY29)</f>
        <v>-</v>
      </c>
      <c r="BA52" s="15" t="str">
        <f>IF(BA$24="-","-",BA$24*'3h Losses'!AZ29)</f>
        <v>-</v>
      </c>
      <c r="BB52" s="15" t="str">
        <f>IF(BB$24="-","-",BB$24*'3h Losses'!BA29)</f>
        <v>-</v>
      </c>
      <c r="BC52" s="15" t="str">
        <f>IF(BC$24="-","-",BC$24*'3h Losses'!BB29)</f>
        <v>-</v>
      </c>
      <c r="BD52" s="15" t="str">
        <f>IF(BD$24="-","-",BD$24*'3h Losses'!BC29)</f>
        <v>-</v>
      </c>
    </row>
    <row r="53" spans="1:56">
      <c r="A53" s="14"/>
      <c r="B53" s="352"/>
      <c r="C53" s="349"/>
      <c r="D53" s="349"/>
      <c r="E53" s="108" t="s">
        <v>228</v>
      </c>
      <c r="F53" s="351"/>
      <c r="G53" s="28"/>
      <c r="H53" s="15">
        <f>IF(H$24="-","-",H$24*'3h Losses'!G30)</f>
        <v>0.23546951286413736</v>
      </c>
      <c r="I53" s="15">
        <f>IF(I$24="-","-",I$24*'3h Losses'!H30)</f>
        <v>0.23169343113712404</v>
      </c>
      <c r="J53" s="15">
        <f>IF(J$24="-","-",J$24*'3h Losses'!I30)</f>
        <v>0.23725407348441499</v>
      </c>
      <c r="K53" s="15">
        <f>IF(K$24="-","-",K$24*'3h Losses'!J30)</f>
        <v>0.24753278991041347</v>
      </c>
      <c r="L53" s="15">
        <f>IF(L$24="-","-",L$24*'3h Losses'!K30)</f>
        <v>0.25198838012880093</v>
      </c>
      <c r="M53" s="15">
        <f>IF(M$24="-","-",M$24*'3h Losses'!L30)</f>
        <v>0.24739366040767513</v>
      </c>
      <c r="N53" s="15">
        <f>IF(N$24="-","-",N$24*'3h Losses'!M30)</f>
        <v>0.25684685455205053</v>
      </c>
      <c r="O53" s="15">
        <f>IF(O$24="-","-",O$24*'3h Losses'!N30)</f>
        <v>0.26249456258950715</v>
      </c>
      <c r="P53" s="28"/>
      <c r="Q53" s="15">
        <f>IF(Q$24="-","-",Q$24*'3h Losses'!P30)</f>
        <v>0.26249456258950715</v>
      </c>
      <c r="R53" s="15">
        <f>IF(R$24="-","-",R$24*'3h Losses'!Q30)</f>
        <v>0.27066914563133254</v>
      </c>
      <c r="S53" s="15">
        <f>IF(S$24="-","-",S$24*'3h Losses'!R30)</f>
        <v>0.28038984801027672</v>
      </c>
      <c r="T53" s="15">
        <f>IF(T$24="-","-",T$24*'3h Losses'!S30)</f>
        <v>0.28865089459846849</v>
      </c>
      <c r="U53" s="15">
        <f>IF(U$24="-","-",U$24*'3h Losses'!T30)</f>
        <v>0.32495759332449947</v>
      </c>
      <c r="V53" s="15">
        <f>IF(V$24="-","-",V$24*'3h Losses'!U30)</f>
        <v>0.46275492737888446</v>
      </c>
      <c r="W53" s="15">
        <f>IF(W$24="-","-",W$24*'3h Losses'!V30)</f>
        <v>0.43100484499210207</v>
      </c>
      <c r="X53" s="15">
        <f>IF(X$24="-","-",X$24*'3h Losses'!W30)</f>
        <v>0.45077610169075133</v>
      </c>
      <c r="Y53" s="28"/>
      <c r="Z53" s="15">
        <f>IF(Z$24="-","-",Z$24*'3h Losses'!Y30)</f>
        <v>0.43364085226957488</v>
      </c>
      <c r="AA53" s="15">
        <f>IF(AA$24="-","-",AA$24*'3h Losses'!Z30)</f>
        <v>0.49515033257962066</v>
      </c>
      <c r="AB53" s="15" t="str">
        <f>IF(AB$24="-","-",AB$24*'3h Losses'!AA30)</f>
        <v>-</v>
      </c>
      <c r="AC53" s="15" t="str">
        <f>IF(AC$24="-","-",AC$24*'3h Losses'!AB30)</f>
        <v>-</v>
      </c>
      <c r="AD53" s="15" t="str">
        <f>IF(AD$24="-","-",AD$24*'3h Losses'!AC30)</f>
        <v>-</v>
      </c>
      <c r="AE53" s="15" t="str">
        <f>IF(AE$24="-","-",AE$24*'3h Losses'!AD30)</f>
        <v>-</v>
      </c>
      <c r="AF53" s="15" t="str">
        <f>IF(AF$24="-","-",AF$24*'3h Losses'!AE30)</f>
        <v>-</v>
      </c>
      <c r="AG53" s="15" t="str">
        <f>IF(AG$24="-","-",AG$24*'3h Losses'!AF30)</f>
        <v>-</v>
      </c>
      <c r="AH53" s="15" t="str">
        <f>IF(AH$24="-","-",AH$24*'3h Losses'!AG30)</f>
        <v>-</v>
      </c>
      <c r="AI53" s="15" t="str">
        <f>IF(AI$24="-","-",AI$24*'3h Losses'!AH30)</f>
        <v>-</v>
      </c>
      <c r="AJ53" s="15" t="str">
        <f>IF(AJ$24="-","-",AJ$24*'3h Losses'!AI30)</f>
        <v>-</v>
      </c>
      <c r="AK53" s="15" t="str">
        <f>IF(AK$24="-","-",AK$24*'3h Losses'!AJ30)</f>
        <v>-</v>
      </c>
      <c r="AL53" s="15" t="str">
        <f>IF(AL$24="-","-",AL$24*'3h Losses'!AK30)</f>
        <v>-</v>
      </c>
      <c r="AM53" s="15" t="str">
        <f>IF(AM$24="-","-",AM$24*'3h Losses'!AL30)</f>
        <v>-</v>
      </c>
      <c r="AN53" s="15" t="str">
        <f>IF(AN$24="-","-",AN$24*'3h Losses'!AM30)</f>
        <v>-</v>
      </c>
      <c r="AO53" s="15" t="str">
        <f>IF(AO$24="-","-",AO$24*'3h Losses'!AN30)</f>
        <v>-</v>
      </c>
      <c r="AP53" s="15" t="str">
        <f>IF(AP$24="-","-",AP$24*'3h Losses'!AO30)</f>
        <v>-</v>
      </c>
      <c r="AQ53" s="15" t="str">
        <f>IF(AQ$24="-","-",AQ$24*'3h Losses'!AP30)</f>
        <v>-</v>
      </c>
      <c r="AR53" s="15" t="str">
        <f>IF(AR$24="-","-",AR$24*'3h Losses'!AQ30)</f>
        <v>-</v>
      </c>
      <c r="AS53" s="15" t="str">
        <f>IF(AS$24="-","-",AS$24*'3h Losses'!AR30)</f>
        <v>-</v>
      </c>
      <c r="AT53" s="15" t="str">
        <f>IF(AT$24="-","-",AT$24*'3h Losses'!AS30)</f>
        <v>-</v>
      </c>
      <c r="AU53" s="15" t="str">
        <f>IF(AU$24="-","-",AU$24*'3h Losses'!AT30)</f>
        <v>-</v>
      </c>
      <c r="AV53" s="15" t="str">
        <f>IF(AV$24="-","-",AV$24*'3h Losses'!AU30)</f>
        <v>-</v>
      </c>
      <c r="AW53" s="15" t="str">
        <f>IF(AW$24="-","-",AW$24*'3h Losses'!AV30)</f>
        <v>-</v>
      </c>
      <c r="AX53" s="15" t="str">
        <f>IF(AX$24="-","-",AX$24*'3h Losses'!AW30)</f>
        <v>-</v>
      </c>
      <c r="AY53" s="15" t="str">
        <f>IF(AY$24="-","-",AY$24*'3h Losses'!AX30)</f>
        <v>-</v>
      </c>
      <c r="AZ53" s="15" t="str">
        <f>IF(AZ$24="-","-",AZ$24*'3h Losses'!AY30)</f>
        <v>-</v>
      </c>
      <c r="BA53" s="15" t="str">
        <f>IF(BA$24="-","-",BA$24*'3h Losses'!AZ30)</f>
        <v>-</v>
      </c>
      <c r="BB53" s="15" t="str">
        <f>IF(BB$24="-","-",BB$24*'3h Losses'!BA30)</f>
        <v>-</v>
      </c>
      <c r="BC53" s="15" t="str">
        <f>IF(BC$24="-","-",BC$24*'3h Losses'!BB30)</f>
        <v>-</v>
      </c>
      <c r="BD53" s="15" t="str">
        <f>IF(BD$24="-","-",BD$24*'3h Losses'!BC30)</f>
        <v>-</v>
      </c>
    </row>
    <row r="54" spans="1:56">
      <c r="A54" s="14"/>
      <c r="B54" s="352"/>
      <c r="C54" s="349"/>
      <c r="D54" s="349"/>
      <c r="E54" s="108" t="s">
        <v>229</v>
      </c>
      <c r="F54" s="351"/>
      <c r="G54" s="28"/>
      <c r="H54" s="15">
        <f>IF(H$24="-","-",H$24*'3h Losses'!G31)</f>
        <v>0.23750321480649034</v>
      </c>
      <c r="I54" s="15">
        <f>IF(I$24="-","-",I$24*'3h Losses'!H31)</f>
        <v>0.23369451983520048</v>
      </c>
      <c r="J54" s="15">
        <f>IF(J$24="-","-",J$24*'3h Losses'!I31)</f>
        <v>0.23930318831124531</v>
      </c>
      <c r="K54" s="15">
        <f>IF(K$24="-","-",K$24*'3h Losses'!J31)</f>
        <v>0.24967067990523126</v>
      </c>
      <c r="L54" s="15">
        <f>IF(L$24="-","-",L$24*'3h Losses'!K31)</f>
        <v>0.25416475214352546</v>
      </c>
      <c r="M54" s="15">
        <f>IF(M$24="-","-",M$24*'3h Losses'!L31)</f>
        <v>0.24953034876948102</v>
      </c>
      <c r="N54" s="15">
        <f>IF(N$24="-","-",N$24*'3h Losses'!M31)</f>
        <v>0.2593570207517597</v>
      </c>
      <c r="O54" s="15">
        <f>IF(O$24="-","-",O$24*'3h Losses'!N31)</f>
        <v>0.26505992388142868</v>
      </c>
      <c r="P54" s="28"/>
      <c r="Q54" s="15">
        <f>IF(Q$24="-","-",Q$24*'3h Losses'!P31)</f>
        <v>0.26505992388142868</v>
      </c>
      <c r="R54" s="15">
        <f>IF(R$24="-","-",R$24*'3h Losses'!Q31)</f>
        <v>0.27368851910752273</v>
      </c>
      <c r="S54" s="15">
        <f>IF(S$24="-","-",S$24*'3h Losses'!R31)</f>
        <v>0.28348752885347028</v>
      </c>
      <c r="T54" s="15">
        <f>IF(T$24="-","-",T$24*'3h Losses'!S31)</f>
        <v>0.29141098834924906</v>
      </c>
      <c r="U54" s="15">
        <f>IF(U$24="-","-",U$24*'3h Losses'!T31)</f>
        <v>0.32803538150627409</v>
      </c>
      <c r="V54" s="15">
        <f>IF(V$24="-","-",V$24*'3h Losses'!U31)</f>
        <v>0.46770221092496295</v>
      </c>
      <c r="W54" s="15">
        <f>IF(W$24="-","-",W$24*'3h Losses'!V31)</f>
        <v>0.43563178488972698</v>
      </c>
      <c r="X54" s="15">
        <f>IF(X$24="-","-",X$24*'3h Losses'!W31)</f>
        <v>0.45897790134436811</v>
      </c>
      <c r="Y54" s="28"/>
      <c r="Z54" s="15">
        <f>IF(Z$24="-","-",Z$24*'3h Losses'!Y31)</f>
        <v>0.44170909680551829</v>
      </c>
      <c r="AA54" s="15">
        <f>IF(AA$24="-","-",AA$24*'3h Losses'!Z31)</f>
        <v>0.49812384659525499</v>
      </c>
      <c r="AB54" s="15" t="str">
        <f>IF(AB$24="-","-",AB$24*'3h Losses'!AA31)</f>
        <v>-</v>
      </c>
      <c r="AC54" s="15" t="str">
        <f>IF(AC$24="-","-",AC$24*'3h Losses'!AB31)</f>
        <v>-</v>
      </c>
      <c r="AD54" s="15" t="str">
        <f>IF(AD$24="-","-",AD$24*'3h Losses'!AC31)</f>
        <v>-</v>
      </c>
      <c r="AE54" s="15" t="str">
        <f>IF(AE$24="-","-",AE$24*'3h Losses'!AD31)</f>
        <v>-</v>
      </c>
      <c r="AF54" s="15" t="str">
        <f>IF(AF$24="-","-",AF$24*'3h Losses'!AE31)</f>
        <v>-</v>
      </c>
      <c r="AG54" s="15" t="str">
        <f>IF(AG$24="-","-",AG$24*'3h Losses'!AF31)</f>
        <v>-</v>
      </c>
      <c r="AH54" s="15" t="str">
        <f>IF(AH$24="-","-",AH$24*'3h Losses'!AG31)</f>
        <v>-</v>
      </c>
      <c r="AI54" s="15" t="str">
        <f>IF(AI$24="-","-",AI$24*'3h Losses'!AH31)</f>
        <v>-</v>
      </c>
      <c r="AJ54" s="15" t="str">
        <f>IF(AJ$24="-","-",AJ$24*'3h Losses'!AI31)</f>
        <v>-</v>
      </c>
      <c r="AK54" s="15" t="str">
        <f>IF(AK$24="-","-",AK$24*'3h Losses'!AJ31)</f>
        <v>-</v>
      </c>
      <c r="AL54" s="15" t="str">
        <f>IF(AL$24="-","-",AL$24*'3h Losses'!AK31)</f>
        <v>-</v>
      </c>
      <c r="AM54" s="15" t="str">
        <f>IF(AM$24="-","-",AM$24*'3h Losses'!AL31)</f>
        <v>-</v>
      </c>
      <c r="AN54" s="15" t="str">
        <f>IF(AN$24="-","-",AN$24*'3h Losses'!AM31)</f>
        <v>-</v>
      </c>
      <c r="AO54" s="15" t="str">
        <f>IF(AO$24="-","-",AO$24*'3h Losses'!AN31)</f>
        <v>-</v>
      </c>
      <c r="AP54" s="15" t="str">
        <f>IF(AP$24="-","-",AP$24*'3h Losses'!AO31)</f>
        <v>-</v>
      </c>
      <c r="AQ54" s="15" t="str">
        <f>IF(AQ$24="-","-",AQ$24*'3h Losses'!AP31)</f>
        <v>-</v>
      </c>
      <c r="AR54" s="15" t="str">
        <f>IF(AR$24="-","-",AR$24*'3h Losses'!AQ31)</f>
        <v>-</v>
      </c>
      <c r="AS54" s="15" t="str">
        <f>IF(AS$24="-","-",AS$24*'3h Losses'!AR31)</f>
        <v>-</v>
      </c>
      <c r="AT54" s="15" t="str">
        <f>IF(AT$24="-","-",AT$24*'3h Losses'!AS31)</f>
        <v>-</v>
      </c>
      <c r="AU54" s="15" t="str">
        <f>IF(AU$24="-","-",AU$24*'3h Losses'!AT31)</f>
        <v>-</v>
      </c>
      <c r="AV54" s="15" t="str">
        <f>IF(AV$24="-","-",AV$24*'3h Losses'!AU31)</f>
        <v>-</v>
      </c>
      <c r="AW54" s="15" t="str">
        <f>IF(AW$24="-","-",AW$24*'3h Losses'!AV31)</f>
        <v>-</v>
      </c>
      <c r="AX54" s="15" t="str">
        <f>IF(AX$24="-","-",AX$24*'3h Losses'!AW31)</f>
        <v>-</v>
      </c>
      <c r="AY54" s="15" t="str">
        <f>IF(AY$24="-","-",AY$24*'3h Losses'!AX31)</f>
        <v>-</v>
      </c>
      <c r="AZ54" s="15" t="str">
        <f>IF(AZ$24="-","-",AZ$24*'3h Losses'!AY31)</f>
        <v>-</v>
      </c>
      <c r="BA54" s="15" t="str">
        <f>IF(BA$24="-","-",BA$24*'3h Losses'!AZ31)</f>
        <v>-</v>
      </c>
      <c r="BB54" s="15" t="str">
        <f>IF(BB$24="-","-",BB$24*'3h Losses'!BA31)</f>
        <v>-</v>
      </c>
      <c r="BC54" s="15" t="str">
        <f>IF(BC$24="-","-",BC$24*'3h Losses'!BB31)</f>
        <v>-</v>
      </c>
      <c r="BD54" s="15" t="str">
        <f>IF(BD$24="-","-",BD$24*'3h Losses'!BC31)</f>
        <v>-</v>
      </c>
    </row>
    <row r="55" spans="1:56">
      <c r="A55" s="14"/>
      <c r="B55" s="352"/>
      <c r="C55" s="349"/>
      <c r="D55" s="349"/>
      <c r="E55" s="108" t="s">
        <v>230</v>
      </c>
      <c r="F55" s="351"/>
      <c r="G55" s="28"/>
      <c r="H55" s="15">
        <f>IF(H$24="-","-",H$24*'3h Losses'!G32)</f>
        <v>0.24023029098574666</v>
      </c>
      <c r="I55" s="15">
        <f>IF(I$24="-","-",I$24*'3h Losses'!H32)</f>
        <v>0.23637786354818802</v>
      </c>
      <c r="J55" s="15">
        <f>IF(J$24="-","-",J$24*'3h Losses'!I32)</f>
        <v>0.24205093227334451</v>
      </c>
      <c r="K55" s="15">
        <f>IF(K$24="-","-",K$24*'3h Losses'!J32)</f>
        <v>0.25253746621118944</v>
      </c>
      <c r="L55" s="15">
        <f>IF(L$24="-","-",L$24*'3h Losses'!K32)</f>
        <v>0.25708314060299087</v>
      </c>
      <c r="M55" s="15">
        <f>IF(M$24="-","-",M$24*'3h Losses'!L32)</f>
        <v>0.25239552375536578</v>
      </c>
      <c r="N55" s="15">
        <f>IF(N$24="-","-",N$24*'3h Losses'!M32)</f>
        <v>0.26381505805507138</v>
      </c>
      <c r="O55" s="15">
        <f>IF(O$24="-","-",O$24*'3h Losses'!N32)</f>
        <v>0.26961598727563058</v>
      </c>
      <c r="P55" s="28"/>
      <c r="Q55" s="15">
        <f>IF(Q$24="-","-",Q$24*'3h Losses'!P32)</f>
        <v>0.26961598727563058</v>
      </c>
      <c r="R55" s="15">
        <f>IF(R$24="-","-",R$24*'3h Losses'!Q32)</f>
        <v>0.2792182328197107</v>
      </c>
      <c r="S55" s="15">
        <f>IF(S$24="-","-",S$24*'3h Losses'!R32)</f>
        <v>0.28921520008256441</v>
      </c>
      <c r="T55" s="15">
        <f>IF(T$24="-","-",T$24*'3h Losses'!S32)</f>
        <v>0.29950335571946063</v>
      </c>
      <c r="U55" s="15">
        <f>IF(U$24="-","-",U$24*'3h Losses'!T32)</f>
        <v>0.33713633523214503</v>
      </c>
      <c r="V55" s="15">
        <f>IF(V$24="-","-",V$24*'3h Losses'!U32)</f>
        <v>0.47890165148620456</v>
      </c>
      <c r="W55" s="15">
        <f>IF(W$24="-","-",W$24*'3h Losses'!V32)</f>
        <v>0.44602808829338031</v>
      </c>
      <c r="X55" s="15">
        <f>IF(X$24="-","-",X$24*'3h Losses'!W32)</f>
        <v>0.46990190449029184</v>
      </c>
      <c r="Y55" s="28"/>
      <c r="Z55" s="15">
        <f>IF(Z$24="-","-",Z$24*'3h Losses'!Y32)</f>
        <v>0.45227313241054801</v>
      </c>
      <c r="AA55" s="15">
        <f>IF(AA$24="-","-",AA$24*'3h Losses'!Z32)</f>
        <v>0.51055050639303878</v>
      </c>
      <c r="AB55" s="15" t="str">
        <f>IF(AB$24="-","-",AB$24*'3h Losses'!AA32)</f>
        <v>-</v>
      </c>
      <c r="AC55" s="15" t="str">
        <f>IF(AC$24="-","-",AC$24*'3h Losses'!AB32)</f>
        <v>-</v>
      </c>
      <c r="AD55" s="15" t="str">
        <f>IF(AD$24="-","-",AD$24*'3h Losses'!AC32)</f>
        <v>-</v>
      </c>
      <c r="AE55" s="15" t="str">
        <f>IF(AE$24="-","-",AE$24*'3h Losses'!AD32)</f>
        <v>-</v>
      </c>
      <c r="AF55" s="15" t="str">
        <f>IF(AF$24="-","-",AF$24*'3h Losses'!AE32)</f>
        <v>-</v>
      </c>
      <c r="AG55" s="15" t="str">
        <f>IF(AG$24="-","-",AG$24*'3h Losses'!AF32)</f>
        <v>-</v>
      </c>
      <c r="AH55" s="15" t="str">
        <f>IF(AH$24="-","-",AH$24*'3h Losses'!AG32)</f>
        <v>-</v>
      </c>
      <c r="AI55" s="15" t="str">
        <f>IF(AI$24="-","-",AI$24*'3h Losses'!AH32)</f>
        <v>-</v>
      </c>
      <c r="AJ55" s="15" t="str">
        <f>IF(AJ$24="-","-",AJ$24*'3h Losses'!AI32)</f>
        <v>-</v>
      </c>
      <c r="AK55" s="15" t="str">
        <f>IF(AK$24="-","-",AK$24*'3h Losses'!AJ32)</f>
        <v>-</v>
      </c>
      <c r="AL55" s="15" t="str">
        <f>IF(AL$24="-","-",AL$24*'3h Losses'!AK32)</f>
        <v>-</v>
      </c>
      <c r="AM55" s="15" t="str">
        <f>IF(AM$24="-","-",AM$24*'3h Losses'!AL32)</f>
        <v>-</v>
      </c>
      <c r="AN55" s="15" t="str">
        <f>IF(AN$24="-","-",AN$24*'3h Losses'!AM32)</f>
        <v>-</v>
      </c>
      <c r="AO55" s="15" t="str">
        <f>IF(AO$24="-","-",AO$24*'3h Losses'!AN32)</f>
        <v>-</v>
      </c>
      <c r="AP55" s="15" t="str">
        <f>IF(AP$24="-","-",AP$24*'3h Losses'!AO32)</f>
        <v>-</v>
      </c>
      <c r="AQ55" s="15" t="str">
        <f>IF(AQ$24="-","-",AQ$24*'3h Losses'!AP32)</f>
        <v>-</v>
      </c>
      <c r="AR55" s="15" t="str">
        <f>IF(AR$24="-","-",AR$24*'3h Losses'!AQ32)</f>
        <v>-</v>
      </c>
      <c r="AS55" s="15" t="str">
        <f>IF(AS$24="-","-",AS$24*'3h Losses'!AR32)</f>
        <v>-</v>
      </c>
      <c r="AT55" s="15" t="str">
        <f>IF(AT$24="-","-",AT$24*'3h Losses'!AS32)</f>
        <v>-</v>
      </c>
      <c r="AU55" s="15" t="str">
        <f>IF(AU$24="-","-",AU$24*'3h Losses'!AT32)</f>
        <v>-</v>
      </c>
      <c r="AV55" s="15" t="str">
        <f>IF(AV$24="-","-",AV$24*'3h Losses'!AU32)</f>
        <v>-</v>
      </c>
      <c r="AW55" s="15" t="str">
        <f>IF(AW$24="-","-",AW$24*'3h Losses'!AV32)</f>
        <v>-</v>
      </c>
      <c r="AX55" s="15" t="str">
        <f>IF(AX$24="-","-",AX$24*'3h Losses'!AW32)</f>
        <v>-</v>
      </c>
      <c r="AY55" s="15" t="str">
        <f>IF(AY$24="-","-",AY$24*'3h Losses'!AX32)</f>
        <v>-</v>
      </c>
      <c r="AZ55" s="15" t="str">
        <f>IF(AZ$24="-","-",AZ$24*'3h Losses'!AY32)</f>
        <v>-</v>
      </c>
      <c r="BA55" s="15" t="str">
        <f>IF(BA$24="-","-",BA$24*'3h Losses'!AZ32)</f>
        <v>-</v>
      </c>
      <c r="BB55" s="15" t="str">
        <f>IF(BB$24="-","-",BB$24*'3h Losses'!BA32)</f>
        <v>-</v>
      </c>
      <c r="BC55" s="15" t="str">
        <f>IF(BC$24="-","-",BC$24*'3h Losses'!BB32)</f>
        <v>-</v>
      </c>
      <c r="BD55" s="15" t="str">
        <f>IF(BD$24="-","-",BD$24*'3h Losses'!BC32)</f>
        <v>-</v>
      </c>
    </row>
    <row r="56" spans="1:56">
      <c r="A56" s="14"/>
      <c r="B56" s="352"/>
      <c r="C56" s="349"/>
      <c r="D56" s="349"/>
      <c r="E56" s="108" t="s">
        <v>231</v>
      </c>
      <c r="F56" s="351"/>
      <c r="G56" s="28"/>
      <c r="H56" s="15">
        <f>IF(H$24="-","-",H$24*'3h Losses'!G33)</f>
        <v>0.23581861996984138</v>
      </c>
      <c r="I56" s="15">
        <f>IF(I$24="-","-",I$24*'3h Losses'!H33)</f>
        <v>0.23203693982396445</v>
      </c>
      <c r="J56" s="15">
        <f>IF(J$24="-","-",J$24*'3h Losses'!I33)</f>
        <v>0.23760582637973959</v>
      </c>
      <c r="K56" s="15">
        <f>IF(K$24="-","-",K$24*'3h Losses'!J33)</f>
        <v>0.24789978203097016</v>
      </c>
      <c r="L56" s="15">
        <f>IF(L$24="-","-",L$24*'3h Losses'!K33)</f>
        <v>0.25236197810752764</v>
      </c>
      <c r="M56" s="15">
        <f>IF(M$24="-","-",M$24*'3h Losses'!L33)</f>
        <v>0.24776044625482757</v>
      </c>
      <c r="N56" s="15">
        <f>IF(N$24="-","-",N$24*'3h Losses'!M33)</f>
        <v>0.25668134876494858</v>
      </c>
      <c r="O56" s="15">
        <f>IF(O$24="-","-",O$24*'3h Losses'!N33)</f>
        <v>0.26232541755844524</v>
      </c>
      <c r="P56" s="28"/>
      <c r="Q56" s="15">
        <f>IF(Q$24="-","-",Q$24*'3h Losses'!P33)</f>
        <v>0.26232541755844524</v>
      </c>
      <c r="R56" s="15">
        <f>IF(R$24="-","-",R$24*'3h Losses'!Q33)</f>
        <v>0.27121998546879678</v>
      </c>
      <c r="S56" s="15">
        <f>IF(S$24="-","-",S$24*'3h Losses'!R33)</f>
        <v>0.28095595839957227</v>
      </c>
      <c r="T56" s="15">
        <f>IF(T$24="-","-",T$24*'3h Losses'!S33)</f>
        <v>0.290659606568347</v>
      </c>
      <c r="U56" s="15">
        <f>IF(U$24="-","-",U$24*'3h Losses'!T33)</f>
        <v>0.32721345529450635</v>
      </c>
      <c r="V56" s="15">
        <f>IF(V$24="-","-",V$24*'3h Losses'!U33)</f>
        <v>0.46648146527569473</v>
      </c>
      <c r="W56" s="15">
        <f>IF(W$24="-","-",W$24*'3h Losses'!V33)</f>
        <v>0.43447042878170949</v>
      </c>
      <c r="X56" s="15">
        <f>IF(X$24="-","-",X$24*'3h Losses'!W33)</f>
        <v>0.45570943753697607</v>
      </c>
      <c r="Y56" s="28"/>
      <c r="Z56" s="15">
        <f>IF(Z$24="-","-",Z$24*'3h Losses'!Y33)</f>
        <v>0.43843758714051911</v>
      </c>
      <c r="AA56" s="15">
        <f>IF(AA$24="-","-",AA$24*'3h Losses'!Z33)</f>
        <v>0.49537765162639691</v>
      </c>
      <c r="AB56" s="15" t="str">
        <f>IF(AB$24="-","-",AB$24*'3h Losses'!AA33)</f>
        <v>-</v>
      </c>
      <c r="AC56" s="15" t="str">
        <f>IF(AC$24="-","-",AC$24*'3h Losses'!AB33)</f>
        <v>-</v>
      </c>
      <c r="AD56" s="15" t="str">
        <f>IF(AD$24="-","-",AD$24*'3h Losses'!AC33)</f>
        <v>-</v>
      </c>
      <c r="AE56" s="15" t="str">
        <f>IF(AE$24="-","-",AE$24*'3h Losses'!AD33)</f>
        <v>-</v>
      </c>
      <c r="AF56" s="15" t="str">
        <f>IF(AF$24="-","-",AF$24*'3h Losses'!AE33)</f>
        <v>-</v>
      </c>
      <c r="AG56" s="15" t="str">
        <f>IF(AG$24="-","-",AG$24*'3h Losses'!AF33)</f>
        <v>-</v>
      </c>
      <c r="AH56" s="15" t="str">
        <f>IF(AH$24="-","-",AH$24*'3h Losses'!AG33)</f>
        <v>-</v>
      </c>
      <c r="AI56" s="15" t="str">
        <f>IF(AI$24="-","-",AI$24*'3h Losses'!AH33)</f>
        <v>-</v>
      </c>
      <c r="AJ56" s="15" t="str">
        <f>IF(AJ$24="-","-",AJ$24*'3h Losses'!AI33)</f>
        <v>-</v>
      </c>
      <c r="AK56" s="15" t="str">
        <f>IF(AK$24="-","-",AK$24*'3h Losses'!AJ33)</f>
        <v>-</v>
      </c>
      <c r="AL56" s="15" t="str">
        <f>IF(AL$24="-","-",AL$24*'3h Losses'!AK33)</f>
        <v>-</v>
      </c>
      <c r="AM56" s="15" t="str">
        <f>IF(AM$24="-","-",AM$24*'3h Losses'!AL33)</f>
        <v>-</v>
      </c>
      <c r="AN56" s="15" t="str">
        <f>IF(AN$24="-","-",AN$24*'3h Losses'!AM33)</f>
        <v>-</v>
      </c>
      <c r="AO56" s="15" t="str">
        <f>IF(AO$24="-","-",AO$24*'3h Losses'!AN33)</f>
        <v>-</v>
      </c>
      <c r="AP56" s="15" t="str">
        <f>IF(AP$24="-","-",AP$24*'3h Losses'!AO33)</f>
        <v>-</v>
      </c>
      <c r="AQ56" s="15" t="str">
        <f>IF(AQ$24="-","-",AQ$24*'3h Losses'!AP33)</f>
        <v>-</v>
      </c>
      <c r="AR56" s="15" t="str">
        <f>IF(AR$24="-","-",AR$24*'3h Losses'!AQ33)</f>
        <v>-</v>
      </c>
      <c r="AS56" s="15" t="str">
        <f>IF(AS$24="-","-",AS$24*'3h Losses'!AR33)</f>
        <v>-</v>
      </c>
      <c r="AT56" s="15" t="str">
        <f>IF(AT$24="-","-",AT$24*'3h Losses'!AS33)</f>
        <v>-</v>
      </c>
      <c r="AU56" s="15" t="str">
        <f>IF(AU$24="-","-",AU$24*'3h Losses'!AT33)</f>
        <v>-</v>
      </c>
      <c r="AV56" s="15" t="str">
        <f>IF(AV$24="-","-",AV$24*'3h Losses'!AU33)</f>
        <v>-</v>
      </c>
      <c r="AW56" s="15" t="str">
        <f>IF(AW$24="-","-",AW$24*'3h Losses'!AV33)</f>
        <v>-</v>
      </c>
      <c r="AX56" s="15" t="str">
        <f>IF(AX$24="-","-",AX$24*'3h Losses'!AW33)</f>
        <v>-</v>
      </c>
      <c r="AY56" s="15" t="str">
        <f>IF(AY$24="-","-",AY$24*'3h Losses'!AX33)</f>
        <v>-</v>
      </c>
      <c r="AZ56" s="15" t="str">
        <f>IF(AZ$24="-","-",AZ$24*'3h Losses'!AY33)</f>
        <v>-</v>
      </c>
      <c r="BA56" s="15" t="str">
        <f>IF(BA$24="-","-",BA$24*'3h Losses'!AZ33)</f>
        <v>-</v>
      </c>
      <c r="BB56" s="15" t="str">
        <f>IF(BB$24="-","-",BB$24*'3h Losses'!BA33)</f>
        <v>-</v>
      </c>
      <c r="BC56" s="15" t="str">
        <f>IF(BC$24="-","-",BC$24*'3h Losses'!BB33)</f>
        <v>-</v>
      </c>
      <c r="BD56" s="15" t="str">
        <f>IF(BD$24="-","-",BD$24*'3h Losses'!BC33)</f>
        <v>-</v>
      </c>
    </row>
    <row r="57" spans="1:56">
      <c r="A57" s="14"/>
      <c r="B57" s="352"/>
      <c r="C57" s="349"/>
      <c r="D57" s="349"/>
      <c r="E57" s="108" t="s">
        <v>232</v>
      </c>
      <c r="F57" s="351"/>
      <c r="G57" s="28"/>
      <c r="H57" s="15">
        <f>IF(H$24="-","-",H$24*'3h Losses'!G34)</f>
        <v>0.23751690268161504</v>
      </c>
      <c r="I57" s="15">
        <f>IF(I$24="-","-",I$24*'3h Losses'!H34)</f>
        <v>0.23370798820617575</v>
      </c>
      <c r="J57" s="15">
        <f>IF(J$24="-","-",J$24*'3h Losses'!I34)</f>
        <v>0.23931697992312395</v>
      </c>
      <c r="K57" s="15">
        <f>IF(K$24="-","-",K$24*'3h Losses'!J34)</f>
        <v>0.24968506902030754</v>
      </c>
      <c r="L57" s="15">
        <f>IF(L$24="-","-",L$24*'3h Losses'!K34)</f>
        <v>0.25417940026267311</v>
      </c>
      <c r="M57" s="15">
        <f>IF(M$24="-","-",M$24*'3h Losses'!L34)</f>
        <v>0.24954472979694017</v>
      </c>
      <c r="N57" s="15">
        <f>IF(N$24="-","-",N$24*'3h Losses'!M34)</f>
        <v>0.25804039297103276</v>
      </c>
      <c r="O57" s="15">
        <f>IF(O$24="-","-",O$24*'3h Losses'!N34)</f>
        <v>0.26371434527195781</v>
      </c>
      <c r="P57" s="28"/>
      <c r="Q57" s="15">
        <f>IF(Q$24="-","-",Q$24*'3h Losses'!P34)</f>
        <v>0.26371434527195781</v>
      </c>
      <c r="R57" s="15">
        <f>IF(R$24="-","-",R$24*'3h Losses'!Q34)</f>
        <v>0.27134957797137532</v>
      </c>
      <c r="S57" s="15">
        <f>IF(S$24="-","-",S$24*'3h Losses'!R34)</f>
        <v>0.28109141778709279</v>
      </c>
      <c r="T57" s="15">
        <f>IF(T$24="-","-",T$24*'3h Losses'!S34)</f>
        <v>0.28858019620892683</v>
      </c>
      <c r="U57" s="15">
        <f>IF(U$24="-","-",U$24*'3h Losses'!T34)</f>
        <v>0.32487716459991889</v>
      </c>
      <c r="V57" s="15">
        <f>IF(V$24="-","-",V$24*'3h Losses'!U34)</f>
        <v>0.46294101035392143</v>
      </c>
      <c r="W57" s="15">
        <f>IF(W$24="-","-",W$24*'3h Losses'!V34)</f>
        <v>0.43117655087400847</v>
      </c>
      <c r="X57" s="15">
        <f>IF(X$24="-","-",X$24*'3h Losses'!W34)</f>
        <v>0.45154017046545114</v>
      </c>
      <c r="Y57" s="28"/>
      <c r="Z57" s="15">
        <f>IF(Z$24="-","-",Z$24*'3h Losses'!Y34)</f>
        <v>0.43441148706032678</v>
      </c>
      <c r="AA57" s="15">
        <f>IF(AA$24="-","-",AA$24*'3h Losses'!Z34)</f>
        <v>0.49307252128832785</v>
      </c>
      <c r="AB57" s="15" t="str">
        <f>IF(AB$24="-","-",AB$24*'3h Losses'!AA34)</f>
        <v>-</v>
      </c>
      <c r="AC57" s="15" t="str">
        <f>IF(AC$24="-","-",AC$24*'3h Losses'!AB34)</f>
        <v>-</v>
      </c>
      <c r="AD57" s="15" t="str">
        <f>IF(AD$24="-","-",AD$24*'3h Losses'!AC34)</f>
        <v>-</v>
      </c>
      <c r="AE57" s="15" t="str">
        <f>IF(AE$24="-","-",AE$24*'3h Losses'!AD34)</f>
        <v>-</v>
      </c>
      <c r="AF57" s="15" t="str">
        <f>IF(AF$24="-","-",AF$24*'3h Losses'!AE34)</f>
        <v>-</v>
      </c>
      <c r="AG57" s="15" t="str">
        <f>IF(AG$24="-","-",AG$24*'3h Losses'!AF34)</f>
        <v>-</v>
      </c>
      <c r="AH57" s="15" t="str">
        <f>IF(AH$24="-","-",AH$24*'3h Losses'!AG34)</f>
        <v>-</v>
      </c>
      <c r="AI57" s="15" t="str">
        <f>IF(AI$24="-","-",AI$24*'3h Losses'!AH34)</f>
        <v>-</v>
      </c>
      <c r="AJ57" s="15" t="str">
        <f>IF(AJ$24="-","-",AJ$24*'3h Losses'!AI34)</f>
        <v>-</v>
      </c>
      <c r="AK57" s="15" t="str">
        <f>IF(AK$24="-","-",AK$24*'3h Losses'!AJ34)</f>
        <v>-</v>
      </c>
      <c r="AL57" s="15" t="str">
        <f>IF(AL$24="-","-",AL$24*'3h Losses'!AK34)</f>
        <v>-</v>
      </c>
      <c r="AM57" s="15" t="str">
        <f>IF(AM$24="-","-",AM$24*'3h Losses'!AL34)</f>
        <v>-</v>
      </c>
      <c r="AN57" s="15" t="str">
        <f>IF(AN$24="-","-",AN$24*'3h Losses'!AM34)</f>
        <v>-</v>
      </c>
      <c r="AO57" s="15" t="str">
        <f>IF(AO$24="-","-",AO$24*'3h Losses'!AN34)</f>
        <v>-</v>
      </c>
      <c r="AP57" s="15" t="str">
        <f>IF(AP$24="-","-",AP$24*'3h Losses'!AO34)</f>
        <v>-</v>
      </c>
      <c r="AQ57" s="15" t="str">
        <f>IF(AQ$24="-","-",AQ$24*'3h Losses'!AP34)</f>
        <v>-</v>
      </c>
      <c r="AR57" s="15" t="str">
        <f>IF(AR$24="-","-",AR$24*'3h Losses'!AQ34)</f>
        <v>-</v>
      </c>
      <c r="AS57" s="15" t="str">
        <f>IF(AS$24="-","-",AS$24*'3h Losses'!AR34)</f>
        <v>-</v>
      </c>
      <c r="AT57" s="15" t="str">
        <f>IF(AT$24="-","-",AT$24*'3h Losses'!AS34)</f>
        <v>-</v>
      </c>
      <c r="AU57" s="15" t="str">
        <f>IF(AU$24="-","-",AU$24*'3h Losses'!AT34)</f>
        <v>-</v>
      </c>
      <c r="AV57" s="15" t="str">
        <f>IF(AV$24="-","-",AV$24*'3h Losses'!AU34)</f>
        <v>-</v>
      </c>
      <c r="AW57" s="15" t="str">
        <f>IF(AW$24="-","-",AW$24*'3h Losses'!AV34)</f>
        <v>-</v>
      </c>
      <c r="AX57" s="15" t="str">
        <f>IF(AX$24="-","-",AX$24*'3h Losses'!AW34)</f>
        <v>-</v>
      </c>
      <c r="AY57" s="15" t="str">
        <f>IF(AY$24="-","-",AY$24*'3h Losses'!AX34)</f>
        <v>-</v>
      </c>
      <c r="AZ57" s="15" t="str">
        <f>IF(AZ$24="-","-",AZ$24*'3h Losses'!AY34)</f>
        <v>-</v>
      </c>
      <c r="BA57" s="15" t="str">
        <f>IF(BA$24="-","-",BA$24*'3h Losses'!AZ34)</f>
        <v>-</v>
      </c>
      <c r="BB57" s="15" t="str">
        <f>IF(BB$24="-","-",BB$24*'3h Losses'!BA34)</f>
        <v>-</v>
      </c>
      <c r="BC57" s="15" t="str">
        <f>IF(BC$24="-","-",BC$24*'3h Losses'!BB34)</f>
        <v>-</v>
      </c>
      <c r="BD57" s="15" t="str">
        <f>IF(BD$24="-","-",BD$24*'3h Losses'!BC34)</f>
        <v>-</v>
      </c>
    </row>
    <row r="58" spans="1:56">
      <c r="A58" s="14"/>
      <c r="B58" s="352"/>
      <c r="C58" s="349"/>
      <c r="D58" s="349"/>
      <c r="E58" s="108" t="s">
        <v>233</v>
      </c>
      <c r="F58" s="351"/>
      <c r="G58" s="28"/>
      <c r="H58" s="15">
        <f>IF(H$24="-","-",H$24*'3h Losses'!G35)</f>
        <v>0.23881946514113728</v>
      </c>
      <c r="I58" s="15">
        <f>IF(I$24="-","-",I$24*'3h Losses'!H35)</f>
        <v>0.23498966226175189</v>
      </c>
      <c r="J58" s="15">
        <f>IF(J$24="-","-",J$24*'3h Losses'!I35)</f>
        <v>0.24062941415603392</v>
      </c>
      <c r="K58" s="15">
        <f>IF(K$24="-","-",K$24*'3h Losses'!J35)</f>
        <v>0.2510543627166178</v>
      </c>
      <c r="L58" s="15">
        <f>IF(L$24="-","-",L$24*'3h Losses'!K35)</f>
        <v>0.25557334124551695</v>
      </c>
      <c r="M58" s="15">
        <f>IF(M$24="-","-",M$24*'3h Losses'!L35)</f>
        <v>0.250913253861271</v>
      </c>
      <c r="N58" s="15">
        <f>IF(N$24="-","-",N$24*'3h Losses'!M35)</f>
        <v>0.26163260934554033</v>
      </c>
      <c r="O58" s="15">
        <f>IF(O$24="-","-",O$24*'3h Losses'!N35)</f>
        <v>0.26738554952944327</v>
      </c>
      <c r="P58" s="28"/>
      <c r="Q58" s="15">
        <f>IF(Q$24="-","-",Q$24*'3h Losses'!P35)</f>
        <v>0.26738554952944327</v>
      </c>
      <c r="R58" s="15">
        <f>IF(R$24="-","-",R$24*'3h Losses'!Q35)</f>
        <v>0.27645168940514331</v>
      </c>
      <c r="S58" s="15">
        <f>IF(S$24="-","-",S$24*'3h Losses'!R35)</f>
        <v>0.28637228394025899</v>
      </c>
      <c r="T58" s="15">
        <f>IF(T$24="-","-",T$24*'3h Losses'!S35)</f>
        <v>0.29418261936454654</v>
      </c>
      <c r="U58" s="15">
        <f>IF(U$24="-","-",U$24*'3h Losses'!T35)</f>
        <v>0.33116821110093425</v>
      </c>
      <c r="V58" s="15">
        <f>IF(V$24="-","-",V$24*'3h Losses'!U35)</f>
        <v>0.46882309528245236</v>
      </c>
      <c r="W58" s="15">
        <f>IF(W$24="-","-",W$24*'3h Losses'!V35)</f>
        <v>0.43665360712765489</v>
      </c>
      <c r="X58" s="15">
        <f>IF(X$24="-","-",X$24*'3h Losses'!W35)</f>
        <v>0.45668398649629099</v>
      </c>
      <c r="Y58" s="28"/>
      <c r="Z58" s="15">
        <f>IF(Z$24="-","-",Z$24*'3h Losses'!Y35)</f>
        <v>0.43866989505907505</v>
      </c>
      <c r="AA58" s="15">
        <f>IF(AA$24="-","-",AA$24*'3h Losses'!Z35)</f>
        <v>0.49287874510797991</v>
      </c>
      <c r="AB58" s="15" t="str">
        <f>IF(AB$24="-","-",AB$24*'3h Losses'!AA35)</f>
        <v>-</v>
      </c>
      <c r="AC58" s="15" t="str">
        <f>IF(AC$24="-","-",AC$24*'3h Losses'!AB35)</f>
        <v>-</v>
      </c>
      <c r="AD58" s="15" t="str">
        <f>IF(AD$24="-","-",AD$24*'3h Losses'!AC35)</f>
        <v>-</v>
      </c>
      <c r="AE58" s="15" t="str">
        <f>IF(AE$24="-","-",AE$24*'3h Losses'!AD35)</f>
        <v>-</v>
      </c>
      <c r="AF58" s="15" t="str">
        <f>IF(AF$24="-","-",AF$24*'3h Losses'!AE35)</f>
        <v>-</v>
      </c>
      <c r="AG58" s="15" t="str">
        <f>IF(AG$24="-","-",AG$24*'3h Losses'!AF35)</f>
        <v>-</v>
      </c>
      <c r="AH58" s="15" t="str">
        <f>IF(AH$24="-","-",AH$24*'3h Losses'!AG35)</f>
        <v>-</v>
      </c>
      <c r="AI58" s="15" t="str">
        <f>IF(AI$24="-","-",AI$24*'3h Losses'!AH35)</f>
        <v>-</v>
      </c>
      <c r="AJ58" s="15" t="str">
        <f>IF(AJ$24="-","-",AJ$24*'3h Losses'!AI35)</f>
        <v>-</v>
      </c>
      <c r="AK58" s="15" t="str">
        <f>IF(AK$24="-","-",AK$24*'3h Losses'!AJ35)</f>
        <v>-</v>
      </c>
      <c r="AL58" s="15" t="str">
        <f>IF(AL$24="-","-",AL$24*'3h Losses'!AK35)</f>
        <v>-</v>
      </c>
      <c r="AM58" s="15" t="str">
        <f>IF(AM$24="-","-",AM$24*'3h Losses'!AL35)</f>
        <v>-</v>
      </c>
      <c r="AN58" s="15" t="str">
        <f>IF(AN$24="-","-",AN$24*'3h Losses'!AM35)</f>
        <v>-</v>
      </c>
      <c r="AO58" s="15" t="str">
        <f>IF(AO$24="-","-",AO$24*'3h Losses'!AN35)</f>
        <v>-</v>
      </c>
      <c r="AP58" s="15" t="str">
        <f>IF(AP$24="-","-",AP$24*'3h Losses'!AO35)</f>
        <v>-</v>
      </c>
      <c r="AQ58" s="15" t="str">
        <f>IF(AQ$24="-","-",AQ$24*'3h Losses'!AP35)</f>
        <v>-</v>
      </c>
      <c r="AR58" s="15" t="str">
        <f>IF(AR$24="-","-",AR$24*'3h Losses'!AQ35)</f>
        <v>-</v>
      </c>
      <c r="AS58" s="15" t="str">
        <f>IF(AS$24="-","-",AS$24*'3h Losses'!AR35)</f>
        <v>-</v>
      </c>
      <c r="AT58" s="15" t="str">
        <f>IF(AT$24="-","-",AT$24*'3h Losses'!AS35)</f>
        <v>-</v>
      </c>
      <c r="AU58" s="15" t="str">
        <f>IF(AU$24="-","-",AU$24*'3h Losses'!AT35)</f>
        <v>-</v>
      </c>
      <c r="AV58" s="15" t="str">
        <f>IF(AV$24="-","-",AV$24*'3h Losses'!AU35)</f>
        <v>-</v>
      </c>
      <c r="AW58" s="15" t="str">
        <f>IF(AW$24="-","-",AW$24*'3h Losses'!AV35)</f>
        <v>-</v>
      </c>
      <c r="AX58" s="15" t="str">
        <f>IF(AX$24="-","-",AX$24*'3h Losses'!AW35)</f>
        <v>-</v>
      </c>
      <c r="AY58" s="15" t="str">
        <f>IF(AY$24="-","-",AY$24*'3h Losses'!AX35)</f>
        <v>-</v>
      </c>
      <c r="AZ58" s="15" t="str">
        <f>IF(AZ$24="-","-",AZ$24*'3h Losses'!AY35)</f>
        <v>-</v>
      </c>
      <c r="BA58" s="15" t="str">
        <f>IF(BA$24="-","-",BA$24*'3h Losses'!AZ35)</f>
        <v>-</v>
      </c>
      <c r="BB58" s="15" t="str">
        <f>IF(BB$24="-","-",BB$24*'3h Losses'!BA35)</f>
        <v>-</v>
      </c>
      <c r="BC58" s="15" t="str">
        <f>IF(BC$24="-","-",BC$24*'3h Losses'!BB35)</f>
        <v>-</v>
      </c>
      <c r="BD58" s="15" t="str">
        <f>IF(BD$24="-","-",BD$24*'3h Losses'!BC35)</f>
        <v>-</v>
      </c>
    </row>
    <row r="59" spans="1:56">
      <c r="A59" s="14"/>
      <c r="B59" s="352"/>
      <c r="C59" s="349"/>
      <c r="D59" s="349"/>
      <c r="E59" s="108" t="s">
        <v>234</v>
      </c>
      <c r="F59" s="351"/>
      <c r="G59" s="28"/>
      <c r="H59" s="15">
        <f>IF(H$24="-","-",H$24*'3h Losses'!G36)</f>
        <v>0.23484900091505895</v>
      </c>
      <c r="I59" s="15">
        <f>IF(I$24="-","-",I$24*'3h Losses'!H36)</f>
        <v>0.23108286996173097</v>
      </c>
      <c r="J59" s="15">
        <f>IF(J$24="-","-",J$24*'3h Losses'!I36)</f>
        <v>0.2366288588408125</v>
      </c>
      <c r="K59" s="15">
        <f>IF(K$24="-","-",K$24*'3h Losses'!J36)</f>
        <v>0.24688048867591458</v>
      </c>
      <c r="L59" s="15">
        <f>IF(L$24="-","-",L$24*'3h Losses'!K36)</f>
        <v>0.25132433747208105</v>
      </c>
      <c r="M59" s="15">
        <f>IF(M$24="-","-",M$24*'3h Losses'!L36)</f>
        <v>0.24674172580883055</v>
      </c>
      <c r="N59" s="15">
        <f>IF(N$24="-","-",N$24*'3h Losses'!M36)</f>
        <v>0.25637684109288833</v>
      </c>
      <c r="O59" s="15">
        <f>IF(O$24="-","-",O$24*'3h Losses'!N36)</f>
        <v>0.26201421418271381</v>
      </c>
      <c r="P59" s="28"/>
      <c r="Q59" s="15">
        <f>IF(Q$24="-","-",Q$24*'3h Losses'!P36)</f>
        <v>0.26201421418271381</v>
      </c>
      <c r="R59" s="15">
        <f>IF(R$24="-","-",R$24*'3h Losses'!Q36)</f>
        <v>0.270898230238864</v>
      </c>
      <c r="S59" s="15">
        <f>IF(S$24="-","-",S$24*'3h Losses'!R36)</f>
        <v>0.2817783241164053</v>
      </c>
      <c r="T59" s="15">
        <f>IF(T$24="-","-",T$24*'3h Losses'!S36)</f>
        <v>0.29008027898241351</v>
      </c>
      <c r="U59" s="15">
        <f>IF(U$24="-","-",U$24*'3h Losses'!T36)</f>
        <v>0.32765964490846555</v>
      </c>
      <c r="V59" s="15">
        <f>IF(V$24="-","-",V$24*'3h Losses'!U36)</f>
        <v>0.46711756132108251</v>
      </c>
      <c r="W59" s="15">
        <f>IF(W$24="-","-",W$24*'3h Losses'!V36)</f>
        <v>0.4342926266874842</v>
      </c>
      <c r="X59" s="15">
        <f>IF(X$24="-","-",X$24*'3h Losses'!W36)</f>
        <v>0.45421470205238235</v>
      </c>
      <c r="Y59" s="28"/>
      <c r="Z59" s="15">
        <f>IF(Z$24="-","-",Z$24*'3h Losses'!Y36)</f>
        <v>0.43679821699485022</v>
      </c>
      <c r="AA59" s="15">
        <f>IF(AA$24="-","-",AA$24*'3h Losses'!Z36)</f>
        <v>0.49498645987518664</v>
      </c>
      <c r="AB59" s="15" t="str">
        <f>IF(AB$24="-","-",AB$24*'3h Losses'!AA36)</f>
        <v>-</v>
      </c>
      <c r="AC59" s="15" t="str">
        <f>IF(AC$24="-","-",AC$24*'3h Losses'!AB36)</f>
        <v>-</v>
      </c>
      <c r="AD59" s="15" t="str">
        <f>IF(AD$24="-","-",AD$24*'3h Losses'!AC36)</f>
        <v>-</v>
      </c>
      <c r="AE59" s="15" t="str">
        <f>IF(AE$24="-","-",AE$24*'3h Losses'!AD36)</f>
        <v>-</v>
      </c>
      <c r="AF59" s="15" t="str">
        <f>IF(AF$24="-","-",AF$24*'3h Losses'!AE36)</f>
        <v>-</v>
      </c>
      <c r="AG59" s="15" t="str">
        <f>IF(AG$24="-","-",AG$24*'3h Losses'!AF36)</f>
        <v>-</v>
      </c>
      <c r="AH59" s="15" t="str">
        <f>IF(AH$24="-","-",AH$24*'3h Losses'!AG36)</f>
        <v>-</v>
      </c>
      <c r="AI59" s="15" t="str">
        <f>IF(AI$24="-","-",AI$24*'3h Losses'!AH36)</f>
        <v>-</v>
      </c>
      <c r="AJ59" s="15" t="str">
        <f>IF(AJ$24="-","-",AJ$24*'3h Losses'!AI36)</f>
        <v>-</v>
      </c>
      <c r="AK59" s="15" t="str">
        <f>IF(AK$24="-","-",AK$24*'3h Losses'!AJ36)</f>
        <v>-</v>
      </c>
      <c r="AL59" s="15" t="str">
        <f>IF(AL$24="-","-",AL$24*'3h Losses'!AK36)</f>
        <v>-</v>
      </c>
      <c r="AM59" s="15" t="str">
        <f>IF(AM$24="-","-",AM$24*'3h Losses'!AL36)</f>
        <v>-</v>
      </c>
      <c r="AN59" s="15" t="str">
        <f>IF(AN$24="-","-",AN$24*'3h Losses'!AM36)</f>
        <v>-</v>
      </c>
      <c r="AO59" s="15" t="str">
        <f>IF(AO$24="-","-",AO$24*'3h Losses'!AN36)</f>
        <v>-</v>
      </c>
      <c r="AP59" s="15" t="str">
        <f>IF(AP$24="-","-",AP$24*'3h Losses'!AO36)</f>
        <v>-</v>
      </c>
      <c r="AQ59" s="15" t="str">
        <f>IF(AQ$24="-","-",AQ$24*'3h Losses'!AP36)</f>
        <v>-</v>
      </c>
      <c r="AR59" s="15" t="str">
        <f>IF(AR$24="-","-",AR$24*'3h Losses'!AQ36)</f>
        <v>-</v>
      </c>
      <c r="AS59" s="15" t="str">
        <f>IF(AS$24="-","-",AS$24*'3h Losses'!AR36)</f>
        <v>-</v>
      </c>
      <c r="AT59" s="15" t="str">
        <f>IF(AT$24="-","-",AT$24*'3h Losses'!AS36)</f>
        <v>-</v>
      </c>
      <c r="AU59" s="15" t="str">
        <f>IF(AU$24="-","-",AU$24*'3h Losses'!AT36)</f>
        <v>-</v>
      </c>
      <c r="AV59" s="15" t="str">
        <f>IF(AV$24="-","-",AV$24*'3h Losses'!AU36)</f>
        <v>-</v>
      </c>
      <c r="AW59" s="15" t="str">
        <f>IF(AW$24="-","-",AW$24*'3h Losses'!AV36)</f>
        <v>-</v>
      </c>
      <c r="AX59" s="15" t="str">
        <f>IF(AX$24="-","-",AX$24*'3h Losses'!AW36)</f>
        <v>-</v>
      </c>
      <c r="AY59" s="15" t="str">
        <f>IF(AY$24="-","-",AY$24*'3h Losses'!AX36)</f>
        <v>-</v>
      </c>
      <c r="AZ59" s="15" t="str">
        <f>IF(AZ$24="-","-",AZ$24*'3h Losses'!AY36)</f>
        <v>-</v>
      </c>
      <c r="BA59" s="15" t="str">
        <f>IF(BA$24="-","-",BA$24*'3h Losses'!AZ36)</f>
        <v>-</v>
      </c>
      <c r="BB59" s="15" t="str">
        <f>IF(BB$24="-","-",BB$24*'3h Losses'!BA36)</f>
        <v>-</v>
      </c>
      <c r="BC59" s="15" t="str">
        <f>IF(BC$24="-","-",BC$24*'3h Losses'!BB36)</f>
        <v>-</v>
      </c>
      <c r="BD59" s="15" t="str">
        <f>IF(BD$24="-","-",BD$24*'3h Losses'!BC36)</f>
        <v>-</v>
      </c>
    </row>
    <row r="60" spans="1:56">
      <c r="A60" s="14"/>
      <c r="B60" s="352"/>
      <c r="C60" s="349"/>
      <c r="D60" s="349"/>
      <c r="E60" s="108" t="s">
        <v>235</v>
      </c>
      <c r="F60" s="351"/>
      <c r="G60" s="28"/>
      <c r="H60" s="15">
        <f>IF(H$24="-","-",H$24*'3h Losses'!G37)</f>
        <v>0.23706212238647048</v>
      </c>
      <c r="I60" s="15">
        <f>IF(I$24="-","-",I$24*'3h Losses'!H37)</f>
        <v>0.23326050094672576</v>
      </c>
      <c r="J60" s="15">
        <f>IF(J$24="-","-",J$24*'3h Losses'!I37)</f>
        <v>0.23885875296944717</v>
      </c>
      <c r="K60" s="15">
        <f>IF(K$24="-","-",K$24*'3h Losses'!J37)</f>
        <v>0.24920698999477203</v>
      </c>
      <c r="L60" s="15">
        <f>IF(L$24="-","-",L$24*'3h Losses'!K37)</f>
        <v>0.25369271581467795</v>
      </c>
      <c r="M60" s="15">
        <f>IF(M$24="-","-",M$24*'3h Losses'!L37)</f>
        <v>0.24906691948286352</v>
      </c>
      <c r="N60" s="15">
        <f>IF(N$24="-","-",N$24*'3h Losses'!M37)</f>
        <v>0.25771301152790904</v>
      </c>
      <c r="O60" s="15">
        <f>IF(O$24="-","-",O$24*'3h Losses'!N37)</f>
        <v>0.26337976516248923</v>
      </c>
      <c r="P60" s="28"/>
      <c r="Q60" s="15">
        <f>IF(Q$24="-","-",Q$24*'3h Losses'!P37)</f>
        <v>0.26337976516248923</v>
      </c>
      <c r="R60" s="15">
        <f>IF(R$24="-","-",R$24*'3h Losses'!Q37)</f>
        <v>0.2726044942541615</v>
      </c>
      <c r="S60" s="15">
        <f>IF(S$24="-","-",S$24*'3h Losses'!R37)</f>
        <v>0.28237458687424005</v>
      </c>
      <c r="T60" s="15">
        <f>IF(T$24="-","-",T$24*'3h Losses'!S37)</f>
        <v>0.29133156467137383</v>
      </c>
      <c r="U60" s="15">
        <f>IF(U$24="-","-",U$24*'3h Losses'!T37)</f>
        <v>0.32795848624504487</v>
      </c>
      <c r="V60" s="15">
        <f>IF(V$24="-","-",V$24*'3h Losses'!U37)</f>
        <v>0.46710478259388144</v>
      </c>
      <c r="W60" s="15">
        <f>IF(W$24="-","-",W$24*'3h Losses'!V37)</f>
        <v>0.43506752722721925</v>
      </c>
      <c r="X60" s="15">
        <f>IF(X$24="-","-",X$24*'3h Losses'!W37)</f>
        <v>0.45739625422872648</v>
      </c>
      <c r="Y60" s="28"/>
      <c r="Z60" s="15">
        <f>IF(Z$24="-","-",Z$24*'3h Losses'!Y37)</f>
        <v>0.44013826426420088</v>
      </c>
      <c r="AA60" s="15">
        <f>IF(AA$24="-","-",AA$24*'3h Losses'!Z37)</f>
        <v>0.49741070956181244</v>
      </c>
      <c r="AB60" s="15" t="str">
        <f>IF(AB$24="-","-",AB$24*'3h Losses'!AA37)</f>
        <v>-</v>
      </c>
      <c r="AC60" s="15" t="str">
        <f>IF(AC$24="-","-",AC$24*'3h Losses'!AB37)</f>
        <v>-</v>
      </c>
      <c r="AD60" s="15" t="str">
        <f>IF(AD$24="-","-",AD$24*'3h Losses'!AC37)</f>
        <v>-</v>
      </c>
      <c r="AE60" s="15" t="str">
        <f>IF(AE$24="-","-",AE$24*'3h Losses'!AD37)</f>
        <v>-</v>
      </c>
      <c r="AF60" s="15" t="str">
        <f>IF(AF$24="-","-",AF$24*'3h Losses'!AE37)</f>
        <v>-</v>
      </c>
      <c r="AG60" s="15" t="str">
        <f>IF(AG$24="-","-",AG$24*'3h Losses'!AF37)</f>
        <v>-</v>
      </c>
      <c r="AH60" s="15" t="str">
        <f>IF(AH$24="-","-",AH$24*'3h Losses'!AG37)</f>
        <v>-</v>
      </c>
      <c r="AI60" s="15" t="str">
        <f>IF(AI$24="-","-",AI$24*'3h Losses'!AH37)</f>
        <v>-</v>
      </c>
      <c r="AJ60" s="15" t="str">
        <f>IF(AJ$24="-","-",AJ$24*'3h Losses'!AI37)</f>
        <v>-</v>
      </c>
      <c r="AK60" s="15" t="str">
        <f>IF(AK$24="-","-",AK$24*'3h Losses'!AJ37)</f>
        <v>-</v>
      </c>
      <c r="AL60" s="15" t="str">
        <f>IF(AL$24="-","-",AL$24*'3h Losses'!AK37)</f>
        <v>-</v>
      </c>
      <c r="AM60" s="15" t="str">
        <f>IF(AM$24="-","-",AM$24*'3h Losses'!AL37)</f>
        <v>-</v>
      </c>
      <c r="AN60" s="15" t="str">
        <f>IF(AN$24="-","-",AN$24*'3h Losses'!AM37)</f>
        <v>-</v>
      </c>
      <c r="AO60" s="15" t="str">
        <f>IF(AO$24="-","-",AO$24*'3h Losses'!AN37)</f>
        <v>-</v>
      </c>
      <c r="AP60" s="15" t="str">
        <f>IF(AP$24="-","-",AP$24*'3h Losses'!AO37)</f>
        <v>-</v>
      </c>
      <c r="AQ60" s="15" t="str">
        <f>IF(AQ$24="-","-",AQ$24*'3h Losses'!AP37)</f>
        <v>-</v>
      </c>
      <c r="AR60" s="15" t="str">
        <f>IF(AR$24="-","-",AR$24*'3h Losses'!AQ37)</f>
        <v>-</v>
      </c>
      <c r="AS60" s="15" t="str">
        <f>IF(AS$24="-","-",AS$24*'3h Losses'!AR37)</f>
        <v>-</v>
      </c>
      <c r="AT60" s="15" t="str">
        <f>IF(AT$24="-","-",AT$24*'3h Losses'!AS37)</f>
        <v>-</v>
      </c>
      <c r="AU60" s="15" t="str">
        <f>IF(AU$24="-","-",AU$24*'3h Losses'!AT37)</f>
        <v>-</v>
      </c>
      <c r="AV60" s="15" t="str">
        <f>IF(AV$24="-","-",AV$24*'3h Losses'!AU37)</f>
        <v>-</v>
      </c>
      <c r="AW60" s="15" t="str">
        <f>IF(AW$24="-","-",AW$24*'3h Losses'!AV37)</f>
        <v>-</v>
      </c>
      <c r="AX60" s="15" t="str">
        <f>IF(AX$24="-","-",AX$24*'3h Losses'!AW37)</f>
        <v>-</v>
      </c>
      <c r="AY60" s="15" t="str">
        <f>IF(AY$24="-","-",AY$24*'3h Losses'!AX37)</f>
        <v>-</v>
      </c>
      <c r="AZ60" s="15" t="str">
        <f>IF(AZ$24="-","-",AZ$24*'3h Losses'!AY37)</f>
        <v>-</v>
      </c>
      <c r="BA60" s="15" t="str">
        <f>IF(BA$24="-","-",BA$24*'3h Losses'!AZ37)</f>
        <v>-</v>
      </c>
      <c r="BB60" s="15" t="str">
        <f>IF(BB$24="-","-",BB$24*'3h Losses'!BA37)</f>
        <v>-</v>
      </c>
      <c r="BC60" s="15" t="str">
        <f>IF(BC$24="-","-",BC$24*'3h Losses'!BB37)</f>
        <v>-</v>
      </c>
      <c r="BD60" s="15" t="str">
        <f>IF(BD$24="-","-",BD$24*'3h Losses'!BC37)</f>
        <v>-</v>
      </c>
    </row>
    <row r="61" spans="1:56">
      <c r="A61" s="14"/>
      <c r="B61" s="352"/>
      <c r="C61" s="349"/>
      <c r="D61" s="349"/>
      <c r="E61" s="108" t="s">
        <v>236</v>
      </c>
      <c r="F61" s="351"/>
      <c r="G61" s="28"/>
      <c r="H61" s="15">
        <f>IF(H$24="-","-",H$24*'3h Losses'!G38)</f>
        <v>0.23616755728785857</v>
      </c>
      <c r="I61" s="15">
        <f>IF(I$24="-","-",I$24*'3h Losses'!H38)</f>
        <v>0.23238028144590017</v>
      </c>
      <c r="J61" s="15">
        <f>IF(J$24="-","-",J$24*'3h Losses'!I38)</f>
        <v>0.23795740820060179</v>
      </c>
      <c r="K61" s="15">
        <f>IF(K$24="-","-",K$24*'3h Losses'!J38)</f>
        <v>0.24826659566549147</v>
      </c>
      <c r="L61" s="15">
        <f>IF(L$24="-","-",L$24*'3h Losses'!K38)</f>
        <v>0.25273539438747034</v>
      </c>
      <c r="M61" s="15">
        <f>IF(M$24="-","-",M$24*'3h Losses'!L38)</f>
        <v>0.24812705371626534</v>
      </c>
      <c r="N61" s="15">
        <f>IF(N$24="-","-",N$24*'3h Losses'!M38)</f>
        <v>0.25652991549922577</v>
      </c>
      <c r="O61" s="15">
        <f>IF(O$24="-","-",O$24*'3h Losses'!N38)</f>
        <v>0.26217065448409599</v>
      </c>
      <c r="P61" s="28"/>
      <c r="Q61" s="15">
        <f>IF(Q$24="-","-",Q$24*'3h Losses'!P38)</f>
        <v>0.26217065448409599</v>
      </c>
      <c r="R61" s="15">
        <f>IF(R$24="-","-",R$24*'3h Losses'!Q38)</f>
        <v>0.2710599749018956</v>
      </c>
      <c r="S61" s="15">
        <f>IF(S$24="-","-",S$24*'3h Losses'!R38)</f>
        <v>0.28079623394505815</v>
      </c>
      <c r="T61" s="15">
        <f>IF(T$24="-","-",T$24*'3h Losses'!S38)</f>
        <v>0.28816527680267096</v>
      </c>
      <c r="U61" s="15">
        <f>IF(U$24="-","-",U$24*'3h Losses'!T38)</f>
        <v>0.32441680334945766</v>
      </c>
      <c r="V61" s="15">
        <f>IF(V$24="-","-",V$24*'3h Losses'!U38)</f>
        <v>0.46249450729434205</v>
      </c>
      <c r="W61" s="15">
        <f>IF(W$24="-","-",W$24*'3h Losses'!V38)</f>
        <v>0.43076784560141251</v>
      </c>
      <c r="X61" s="15">
        <f>IF(X$24="-","-",X$24*'3h Losses'!W38)</f>
        <v>0.45529731532635193</v>
      </c>
      <c r="Y61" s="28"/>
      <c r="Z61" s="15">
        <f>IF(Z$24="-","-",Z$24*'3h Losses'!Y38)</f>
        <v>0.43795319964660451</v>
      </c>
      <c r="AA61" s="15">
        <f>IF(AA$24="-","-",AA$24*'3h Losses'!Z38)</f>
        <v>0.49483035653525842</v>
      </c>
      <c r="AB61" s="15" t="str">
        <f>IF(AB$24="-","-",AB$24*'3h Losses'!AA38)</f>
        <v>-</v>
      </c>
      <c r="AC61" s="15" t="str">
        <f>IF(AC$24="-","-",AC$24*'3h Losses'!AB38)</f>
        <v>-</v>
      </c>
      <c r="AD61" s="15" t="str">
        <f>IF(AD$24="-","-",AD$24*'3h Losses'!AC38)</f>
        <v>-</v>
      </c>
      <c r="AE61" s="15" t="str">
        <f>IF(AE$24="-","-",AE$24*'3h Losses'!AD38)</f>
        <v>-</v>
      </c>
      <c r="AF61" s="15" t="str">
        <f>IF(AF$24="-","-",AF$24*'3h Losses'!AE38)</f>
        <v>-</v>
      </c>
      <c r="AG61" s="15" t="str">
        <f>IF(AG$24="-","-",AG$24*'3h Losses'!AF38)</f>
        <v>-</v>
      </c>
      <c r="AH61" s="15" t="str">
        <f>IF(AH$24="-","-",AH$24*'3h Losses'!AG38)</f>
        <v>-</v>
      </c>
      <c r="AI61" s="15" t="str">
        <f>IF(AI$24="-","-",AI$24*'3h Losses'!AH38)</f>
        <v>-</v>
      </c>
      <c r="AJ61" s="15" t="str">
        <f>IF(AJ$24="-","-",AJ$24*'3h Losses'!AI38)</f>
        <v>-</v>
      </c>
      <c r="AK61" s="15" t="str">
        <f>IF(AK$24="-","-",AK$24*'3h Losses'!AJ38)</f>
        <v>-</v>
      </c>
      <c r="AL61" s="15" t="str">
        <f>IF(AL$24="-","-",AL$24*'3h Losses'!AK38)</f>
        <v>-</v>
      </c>
      <c r="AM61" s="15" t="str">
        <f>IF(AM$24="-","-",AM$24*'3h Losses'!AL38)</f>
        <v>-</v>
      </c>
      <c r="AN61" s="15" t="str">
        <f>IF(AN$24="-","-",AN$24*'3h Losses'!AM38)</f>
        <v>-</v>
      </c>
      <c r="AO61" s="15" t="str">
        <f>IF(AO$24="-","-",AO$24*'3h Losses'!AN38)</f>
        <v>-</v>
      </c>
      <c r="AP61" s="15" t="str">
        <f>IF(AP$24="-","-",AP$24*'3h Losses'!AO38)</f>
        <v>-</v>
      </c>
      <c r="AQ61" s="15" t="str">
        <f>IF(AQ$24="-","-",AQ$24*'3h Losses'!AP38)</f>
        <v>-</v>
      </c>
      <c r="AR61" s="15" t="str">
        <f>IF(AR$24="-","-",AR$24*'3h Losses'!AQ38)</f>
        <v>-</v>
      </c>
      <c r="AS61" s="15" t="str">
        <f>IF(AS$24="-","-",AS$24*'3h Losses'!AR38)</f>
        <v>-</v>
      </c>
      <c r="AT61" s="15" t="str">
        <f>IF(AT$24="-","-",AT$24*'3h Losses'!AS38)</f>
        <v>-</v>
      </c>
      <c r="AU61" s="15" t="str">
        <f>IF(AU$24="-","-",AU$24*'3h Losses'!AT38)</f>
        <v>-</v>
      </c>
      <c r="AV61" s="15" t="str">
        <f>IF(AV$24="-","-",AV$24*'3h Losses'!AU38)</f>
        <v>-</v>
      </c>
      <c r="AW61" s="15" t="str">
        <f>IF(AW$24="-","-",AW$24*'3h Losses'!AV38)</f>
        <v>-</v>
      </c>
      <c r="AX61" s="15" t="str">
        <f>IF(AX$24="-","-",AX$24*'3h Losses'!AW38)</f>
        <v>-</v>
      </c>
      <c r="AY61" s="15" t="str">
        <f>IF(AY$24="-","-",AY$24*'3h Losses'!AX38)</f>
        <v>-</v>
      </c>
      <c r="AZ61" s="15" t="str">
        <f>IF(AZ$24="-","-",AZ$24*'3h Losses'!AY38)</f>
        <v>-</v>
      </c>
      <c r="BA61" s="15" t="str">
        <f>IF(BA$24="-","-",BA$24*'3h Losses'!AZ38)</f>
        <v>-</v>
      </c>
      <c r="BB61" s="15" t="str">
        <f>IF(BB$24="-","-",BB$24*'3h Losses'!BA38)</f>
        <v>-</v>
      </c>
      <c r="BC61" s="15" t="str">
        <f>IF(BC$24="-","-",BC$24*'3h Losses'!BB38)</f>
        <v>-</v>
      </c>
      <c r="BD61" s="15" t="str">
        <f>IF(BD$24="-","-",BD$24*'3h Losses'!BC38)</f>
        <v>-</v>
      </c>
    </row>
    <row r="62" spans="1:56">
      <c r="A62" s="14"/>
      <c r="B62" s="352"/>
      <c r="C62" s="349"/>
      <c r="D62" s="349"/>
      <c r="E62" s="108" t="s">
        <v>237</v>
      </c>
      <c r="F62" s="351"/>
      <c r="G62" s="28"/>
      <c r="H62" s="15">
        <f>IF(H$24="-","-",H$24*'3h Losses'!G39)</f>
        <v>0.23243659539828693</v>
      </c>
      <c r="I62" s="15">
        <f>IF(I$24="-","-",I$24*'3h Losses'!H39)</f>
        <v>0.22870915072871273</v>
      </c>
      <c r="J62" s="15">
        <f>IF(J$24="-","-",J$24*'3h Losses'!I39)</f>
        <v>0.23419817034620183</v>
      </c>
      <c r="K62" s="15">
        <f>IF(K$24="-","-",K$24*'3h Losses'!J39)</f>
        <v>0.24434449384287477</v>
      </c>
      <c r="L62" s="15">
        <f>IF(L$24="-","-",L$24*'3h Losses'!K39)</f>
        <v>0.24874269473204655</v>
      </c>
      <c r="M62" s="15">
        <f>IF(M$24="-","-",M$24*'3h Losses'!L39)</f>
        <v>0.24420715636957471</v>
      </c>
      <c r="N62" s="15">
        <f>IF(N$24="-","-",N$24*'3h Losses'!M39)</f>
        <v>0.25353859055751321</v>
      </c>
      <c r="O62" s="15">
        <f>IF(O$24="-","-",O$24*'3h Losses'!N39)</f>
        <v>0.2591135544331441</v>
      </c>
      <c r="P62" s="28"/>
      <c r="Q62" s="15">
        <f>IF(Q$24="-","-",Q$24*'3h Losses'!P39)</f>
        <v>0.2591135544331441</v>
      </c>
      <c r="R62" s="15">
        <f>IF(R$24="-","-",R$24*'3h Losses'!Q39)</f>
        <v>0.26938575535567505</v>
      </c>
      <c r="S62" s="15">
        <f>IF(S$24="-","-",S$24*'3h Losses'!R39)</f>
        <v>0.27906549438865802</v>
      </c>
      <c r="T62" s="15">
        <f>IF(T$24="-","-",T$24*'3h Losses'!S39)</f>
        <v>0.28728752192161272</v>
      </c>
      <c r="U62" s="15">
        <f>IF(U$24="-","-",U$24*'3h Losses'!T39)</f>
        <v>0.32342628809569557</v>
      </c>
      <c r="V62" s="15">
        <f>IF(V$24="-","-",V$24*'3h Losses'!U39)</f>
        <v>0.45968668060245504</v>
      </c>
      <c r="W62" s="15">
        <f>IF(W$24="-","-",W$24*'3h Losses'!V39)</f>
        <v>0.42815323965160573</v>
      </c>
      <c r="X62" s="15">
        <f>IF(X$24="-","-",X$24*'3h Losses'!W39)</f>
        <v>0.4477936861706357</v>
      </c>
      <c r="Y62" s="28"/>
      <c r="Z62" s="15">
        <f>IF(Z$24="-","-",Z$24*'3h Losses'!Y39)</f>
        <v>0.43072853387832333</v>
      </c>
      <c r="AA62" s="15">
        <f>IF(AA$24="-","-",AA$24*'3h Losses'!Z39)</f>
        <v>0.48621587288087192</v>
      </c>
      <c r="AB62" s="15" t="str">
        <f>IF(AB$24="-","-",AB$24*'3h Losses'!AA39)</f>
        <v>-</v>
      </c>
      <c r="AC62" s="15" t="str">
        <f>IF(AC$24="-","-",AC$24*'3h Losses'!AB39)</f>
        <v>-</v>
      </c>
      <c r="AD62" s="15" t="str">
        <f>IF(AD$24="-","-",AD$24*'3h Losses'!AC39)</f>
        <v>-</v>
      </c>
      <c r="AE62" s="15" t="str">
        <f>IF(AE$24="-","-",AE$24*'3h Losses'!AD39)</f>
        <v>-</v>
      </c>
      <c r="AF62" s="15" t="str">
        <f>IF(AF$24="-","-",AF$24*'3h Losses'!AE39)</f>
        <v>-</v>
      </c>
      <c r="AG62" s="15" t="str">
        <f>IF(AG$24="-","-",AG$24*'3h Losses'!AF39)</f>
        <v>-</v>
      </c>
      <c r="AH62" s="15" t="str">
        <f>IF(AH$24="-","-",AH$24*'3h Losses'!AG39)</f>
        <v>-</v>
      </c>
      <c r="AI62" s="15" t="str">
        <f>IF(AI$24="-","-",AI$24*'3h Losses'!AH39)</f>
        <v>-</v>
      </c>
      <c r="AJ62" s="15" t="str">
        <f>IF(AJ$24="-","-",AJ$24*'3h Losses'!AI39)</f>
        <v>-</v>
      </c>
      <c r="AK62" s="15" t="str">
        <f>IF(AK$24="-","-",AK$24*'3h Losses'!AJ39)</f>
        <v>-</v>
      </c>
      <c r="AL62" s="15" t="str">
        <f>IF(AL$24="-","-",AL$24*'3h Losses'!AK39)</f>
        <v>-</v>
      </c>
      <c r="AM62" s="15" t="str">
        <f>IF(AM$24="-","-",AM$24*'3h Losses'!AL39)</f>
        <v>-</v>
      </c>
      <c r="AN62" s="15" t="str">
        <f>IF(AN$24="-","-",AN$24*'3h Losses'!AM39)</f>
        <v>-</v>
      </c>
      <c r="AO62" s="15" t="str">
        <f>IF(AO$24="-","-",AO$24*'3h Losses'!AN39)</f>
        <v>-</v>
      </c>
      <c r="AP62" s="15" t="str">
        <f>IF(AP$24="-","-",AP$24*'3h Losses'!AO39)</f>
        <v>-</v>
      </c>
      <c r="AQ62" s="15" t="str">
        <f>IF(AQ$24="-","-",AQ$24*'3h Losses'!AP39)</f>
        <v>-</v>
      </c>
      <c r="AR62" s="15" t="str">
        <f>IF(AR$24="-","-",AR$24*'3h Losses'!AQ39)</f>
        <v>-</v>
      </c>
      <c r="AS62" s="15" t="str">
        <f>IF(AS$24="-","-",AS$24*'3h Losses'!AR39)</f>
        <v>-</v>
      </c>
      <c r="AT62" s="15" t="str">
        <f>IF(AT$24="-","-",AT$24*'3h Losses'!AS39)</f>
        <v>-</v>
      </c>
      <c r="AU62" s="15" t="str">
        <f>IF(AU$24="-","-",AU$24*'3h Losses'!AT39)</f>
        <v>-</v>
      </c>
      <c r="AV62" s="15" t="str">
        <f>IF(AV$24="-","-",AV$24*'3h Losses'!AU39)</f>
        <v>-</v>
      </c>
      <c r="AW62" s="15" t="str">
        <f>IF(AW$24="-","-",AW$24*'3h Losses'!AV39)</f>
        <v>-</v>
      </c>
      <c r="AX62" s="15" t="str">
        <f>IF(AX$24="-","-",AX$24*'3h Losses'!AW39)</f>
        <v>-</v>
      </c>
      <c r="AY62" s="15" t="str">
        <f>IF(AY$24="-","-",AY$24*'3h Losses'!AX39)</f>
        <v>-</v>
      </c>
      <c r="AZ62" s="15" t="str">
        <f>IF(AZ$24="-","-",AZ$24*'3h Losses'!AY39)</f>
        <v>-</v>
      </c>
      <c r="BA62" s="15" t="str">
        <f>IF(BA$24="-","-",BA$24*'3h Losses'!AZ39)</f>
        <v>-</v>
      </c>
      <c r="BB62" s="15" t="str">
        <f>IF(BB$24="-","-",BB$24*'3h Losses'!BA39)</f>
        <v>-</v>
      </c>
      <c r="BC62" s="15" t="str">
        <f>IF(BC$24="-","-",BC$24*'3h Losses'!BB39)</f>
        <v>-</v>
      </c>
      <c r="BD62" s="15" t="str">
        <f>IF(BD$24="-","-",BD$24*'3h Losses'!BC39)</f>
        <v>-</v>
      </c>
    </row>
    <row r="63" spans="1:56">
      <c r="A63" s="14"/>
      <c r="B63" s="352"/>
      <c r="C63" s="349"/>
      <c r="D63" s="349"/>
      <c r="E63" s="108" t="s">
        <v>238</v>
      </c>
      <c r="F63" s="351"/>
      <c r="G63" s="28"/>
      <c r="H63" s="15">
        <f>IF(H$24="-","-",H$24*'3h Losses'!G40)</f>
        <v>0.24049028895665642</v>
      </c>
      <c r="I63" s="15">
        <f>IF(I$24="-","-",I$24*'3h Losses'!H40)</f>
        <v>0.2366336920893696</v>
      </c>
      <c r="J63" s="15">
        <f>IF(J$24="-","-",J$24*'3h Losses'!I40)</f>
        <v>0.24231290069951444</v>
      </c>
      <c r="K63" s="15">
        <f>IF(K$24="-","-",K$24*'3h Losses'!J40)</f>
        <v>0.25281078407016622</v>
      </c>
      <c r="L63" s="15">
        <f>IF(L$24="-","-",L$24*'3h Losses'!K40)</f>
        <v>0.25736137818342925</v>
      </c>
      <c r="M63" s="15">
        <f>IF(M$24="-","-",M$24*'3h Losses'!L40)</f>
        <v>0.25266868799195652</v>
      </c>
      <c r="N63" s="15">
        <f>IF(N$24="-","-",N$24*'3h Losses'!M40)</f>
        <v>0.26025365716272586</v>
      </c>
      <c r="O63" s="15">
        <f>IF(O$24="-","-",O$24*'3h Losses'!N40)</f>
        <v>0.26597627609025315</v>
      </c>
      <c r="P63" s="28"/>
      <c r="Q63" s="15">
        <f>IF(Q$24="-","-",Q$24*'3h Losses'!P40)</f>
        <v>0.26597627609025315</v>
      </c>
      <c r="R63" s="15">
        <f>IF(R$24="-","-",R$24*'3h Losses'!Q40)</f>
        <v>0.27490807058108635</v>
      </c>
      <c r="S63" s="15">
        <f>IF(S$24="-","-",S$24*'3h Losses'!R40)</f>
        <v>0.28476718966720344</v>
      </c>
      <c r="T63" s="15">
        <f>IF(T$24="-","-",T$24*'3h Losses'!S40)</f>
        <v>0.29470619444540397</v>
      </c>
      <c r="U63" s="15">
        <f>IF(U$24="-","-",U$24*'3h Losses'!T40)</f>
        <v>0.33175691939879814</v>
      </c>
      <c r="V63" s="15">
        <f>IF(V$24="-","-",V$24*'3h Losses'!U40)</f>
        <v>0.47349402094597154</v>
      </c>
      <c r="W63" s="15">
        <f>IF(W$24="-","-",W$24*'3h Losses'!V40)</f>
        <v>0.44099947114063509</v>
      </c>
      <c r="X63" s="15">
        <f>IF(X$24="-","-",X$24*'3h Losses'!W40)</f>
        <v>0.46271158252300559</v>
      </c>
      <c r="Y63" s="28"/>
      <c r="Z63" s="15">
        <f>IF(Z$24="-","-",Z$24*'3h Losses'!Y40)</f>
        <v>0.44524816415103691</v>
      </c>
      <c r="AA63" s="15">
        <f>IF(AA$24="-","-",AA$24*'3h Losses'!Z40)</f>
        <v>0.50307272099235822</v>
      </c>
      <c r="AB63" s="15" t="str">
        <f>IF(AB$24="-","-",AB$24*'3h Losses'!AA40)</f>
        <v>-</v>
      </c>
      <c r="AC63" s="15" t="str">
        <f>IF(AC$24="-","-",AC$24*'3h Losses'!AB40)</f>
        <v>-</v>
      </c>
      <c r="AD63" s="15" t="str">
        <f>IF(AD$24="-","-",AD$24*'3h Losses'!AC40)</f>
        <v>-</v>
      </c>
      <c r="AE63" s="15" t="str">
        <f>IF(AE$24="-","-",AE$24*'3h Losses'!AD40)</f>
        <v>-</v>
      </c>
      <c r="AF63" s="15" t="str">
        <f>IF(AF$24="-","-",AF$24*'3h Losses'!AE40)</f>
        <v>-</v>
      </c>
      <c r="AG63" s="15" t="str">
        <f>IF(AG$24="-","-",AG$24*'3h Losses'!AF40)</f>
        <v>-</v>
      </c>
      <c r="AH63" s="15" t="str">
        <f>IF(AH$24="-","-",AH$24*'3h Losses'!AG40)</f>
        <v>-</v>
      </c>
      <c r="AI63" s="15" t="str">
        <f>IF(AI$24="-","-",AI$24*'3h Losses'!AH40)</f>
        <v>-</v>
      </c>
      <c r="AJ63" s="15" t="str">
        <f>IF(AJ$24="-","-",AJ$24*'3h Losses'!AI40)</f>
        <v>-</v>
      </c>
      <c r="AK63" s="15" t="str">
        <f>IF(AK$24="-","-",AK$24*'3h Losses'!AJ40)</f>
        <v>-</v>
      </c>
      <c r="AL63" s="15" t="str">
        <f>IF(AL$24="-","-",AL$24*'3h Losses'!AK40)</f>
        <v>-</v>
      </c>
      <c r="AM63" s="15" t="str">
        <f>IF(AM$24="-","-",AM$24*'3h Losses'!AL40)</f>
        <v>-</v>
      </c>
      <c r="AN63" s="15" t="str">
        <f>IF(AN$24="-","-",AN$24*'3h Losses'!AM40)</f>
        <v>-</v>
      </c>
      <c r="AO63" s="15" t="str">
        <f>IF(AO$24="-","-",AO$24*'3h Losses'!AN40)</f>
        <v>-</v>
      </c>
      <c r="AP63" s="15" t="str">
        <f>IF(AP$24="-","-",AP$24*'3h Losses'!AO40)</f>
        <v>-</v>
      </c>
      <c r="AQ63" s="15" t="str">
        <f>IF(AQ$24="-","-",AQ$24*'3h Losses'!AP40)</f>
        <v>-</v>
      </c>
      <c r="AR63" s="15" t="str">
        <f>IF(AR$24="-","-",AR$24*'3h Losses'!AQ40)</f>
        <v>-</v>
      </c>
      <c r="AS63" s="15" t="str">
        <f>IF(AS$24="-","-",AS$24*'3h Losses'!AR40)</f>
        <v>-</v>
      </c>
      <c r="AT63" s="15" t="str">
        <f>IF(AT$24="-","-",AT$24*'3h Losses'!AS40)</f>
        <v>-</v>
      </c>
      <c r="AU63" s="15" t="str">
        <f>IF(AU$24="-","-",AU$24*'3h Losses'!AT40)</f>
        <v>-</v>
      </c>
      <c r="AV63" s="15" t="str">
        <f>IF(AV$24="-","-",AV$24*'3h Losses'!AU40)</f>
        <v>-</v>
      </c>
      <c r="AW63" s="15" t="str">
        <f>IF(AW$24="-","-",AW$24*'3h Losses'!AV40)</f>
        <v>-</v>
      </c>
      <c r="AX63" s="15" t="str">
        <f>IF(AX$24="-","-",AX$24*'3h Losses'!AW40)</f>
        <v>-</v>
      </c>
      <c r="AY63" s="15" t="str">
        <f>IF(AY$24="-","-",AY$24*'3h Losses'!AX40)</f>
        <v>-</v>
      </c>
      <c r="AZ63" s="15" t="str">
        <f>IF(AZ$24="-","-",AZ$24*'3h Losses'!AY40)</f>
        <v>-</v>
      </c>
      <c r="BA63" s="15" t="str">
        <f>IF(BA$24="-","-",BA$24*'3h Losses'!AZ40)</f>
        <v>-</v>
      </c>
      <c r="BB63" s="15" t="str">
        <f>IF(BB$24="-","-",BB$24*'3h Losses'!BA40)</f>
        <v>-</v>
      </c>
      <c r="BC63" s="15" t="str">
        <f>IF(BC$24="-","-",BC$24*'3h Losses'!BB40)</f>
        <v>-</v>
      </c>
      <c r="BD63" s="15" t="str">
        <f>IF(BD$24="-","-",BD$24*'3h Losses'!BC40)</f>
        <v>-</v>
      </c>
    </row>
    <row r="64" spans="1:56">
      <c r="A64" s="14"/>
      <c r="B64" s="352"/>
      <c r="C64" s="349"/>
      <c r="D64" s="349"/>
      <c r="E64" s="108" t="s">
        <v>239</v>
      </c>
      <c r="F64" s="351"/>
      <c r="G64" s="28"/>
      <c r="H64" s="15">
        <f>IF(H$24="-","-",H$24*'3h Losses'!G41)</f>
        <v>0.23890290236514852</v>
      </c>
      <c r="I64" s="15">
        <f>IF(I$24="-","-",I$24*'3h Losses'!H41)</f>
        <v>0.23507176145361999</v>
      </c>
      <c r="J64" s="15">
        <f>IF(J$24="-","-",J$24*'3h Losses'!I41)</f>
        <v>0.24071348372850687</v>
      </c>
      <c r="K64" s="15">
        <f>IF(K$24="-","-",K$24*'3h Losses'!J41)</f>
        <v>0.25114207449123638</v>
      </c>
      <c r="L64" s="15">
        <f>IF(L$24="-","-",L$24*'3h Losses'!K41)</f>
        <v>0.25566263183207866</v>
      </c>
      <c r="M64" s="15">
        <f>IF(M$24="-","-",M$24*'3h Losses'!L41)</f>
        <v>0.25100091633617627</v>
      </c>
      <c r="N64" s="15">
        <f>IF(N$24="-","-",N$24*'3h Losses'!M41)</f>
        <v>0.26271887660396215</v>
      </c>
      <c r="O64" s="15">
        <f>IF(O$24="-","-",O$24*'3h Losses'!N41)</f>
        <v>0.26849570230648245</v>
      </c>
      <c r="P64" s="28"/>
      <c r="Q64" s="15">
        <f>IF(Q$24="-","-",Q$24*'3h Losses'!P41)</f>
        <v>0.26849570230648245</v>
      </c>
      <c r="R64" s="15">
        <f>IF(R$24="-","-",R$24*'3h Losses'!Q41)</f>
        <v>0.27754097352191653</v>
      </c>
      <c r="S64" s="15">
        <f>IF(S$24="-","-",S$24*'3h Losses'!R41)</f>
        <v>0.28748435411015266</v>
      </c>
      <c r="T64" s="15">
        <f>IF(T$24="-","-",T$24*'3h Losses'!S41)</f>
        <v>0.29611408640493242</v>
      </c>
      <c r="U64" s="15">
        <f>IF(U$24="-","-",U$24*'3h Losses'!T41)</f>
        <v>0.33333203960624824</v>
      </c>
      <c r="V64" s="15">
        <f>IF(V$24="-","-",V$24*'3h Losses'!U41)</f>
        <v>0.475621086248736</v>
      </c>
      <c r="W64" s="15">
        <f>IF(W$24="-","-",W$24*'3h Losses'!V41)</f>
        <v>0.44297395998486522</v>
      </c>
      <c r="X64" s="15">
        <f>IF(X$24="-","-",X$24*'3h Losses'!W41)</f>
        <v>0.46584220925025033</v>
      </c>
      <c r="Y64" s="28"/>
      <c r="Z64" s="15">
        <f>IF(Z$24="-","-",Z$24*'3h Losses'!Y41)</f>
        <v>0.44831409068063327</v>
      </c>
      <c r="AA64" s="15">
        <f>IF(AA$24="-","-",AA$24*'3h Losses'!Z41)</f>
        <v>0.50659314558745783</v>
      </c>
      <c r="AB64" s="15" t="str">
        <f>IF(AB$24="-","-",AB$24*'3h Losses'!AA41)</f>
        <v>-</v>
      </c>
      <c r="AC64" s="15" t="str">
        <f>IF(AC$24="-","-",AC$24*'3h Losses'!AB41)</f>
        <v>-</v>
      </c>
      <c r="AD64" s="15" t="str">
        <f>IF(AD$24="-","-",AD$24*'3h Losses'!AC41)</f>
        <v>-</v>
      </c>
      <c r="AE64" s="15" t="str">
        <f>IF(AE$24="-","-",AE$24*'3h Losses'!AD41)</f>
        <v>-</v>
      </c>
      <c r="AF64" s="15" t="str">
        <f>IF(AF$24="-","-",AF$24*'3h Losses'!AE41)</f>
        <v>-</v>
      </c>
      <c r="AG64" s="15" t="str">
        <f>IF(AG$24="-","-",AG$24*'3h Losses'!AF41)</f>
        <v>-</v>
      </c>
      <c r="AH64" s="15" t="str">
        <f>IF(AH$24="-","-",AH$24*'3h Losses'!AG41)</f>
        <v>-</v>
      </c>
      <c r="AI64" s="15" t="str">
        <f>IF(AI$24="-","-",AI$24*'3h Losses'!AH41)</f>
        <v>-</v>
      </c>
      <c r="AJ64" s="15" t="str">
        <f>IF(AJ$24="-","-",AJ$24*'3h Losses'!AI41)</f>
        <v>-</v>
      </c>
      <c r="AK64" s="15" t="str">
        <f>IF(AK$24="-","-",AK$24*'3h Losses'!AJ41)</f>
        <v>-</v>
      </c>
      <c r="AL64" s="15" t="str">
        <f>IF(AL$24="-","-",AL$24*'3h Losses'!AK41)</f>
        <v>-</v>
      </c>
      <c r="AM64" s="15" t="str">
        <f>IF(AM$24="-","-",AM$24*'3h Losses'!AL41)</f>
        <v>-</v>
      </c>
      <c r="AN64" s="15" t="str">
        <f>IF(AN$24="-","-",AN$24*'3h Losses'!AM41)</f>
        <v>-</v>
      </c>
      <c r="AO64" s="15" t="str">
        <f>IF(AO$24="-","-",AO$24*'3h Losses'!AN41)</f>
        <v>-</v>
      </c>
      <c r="AP64" s="15" t="str">
        <f>IF(AP$24="-","-",AP$24*'3h Losses'!AO41)</f>
        <v>-</v>
      </c>
      <c r="AQ64" s="15" t="str">
        <f>IF(AQ$24="-","-",AQ$24*'3h Losses'!AP41)</f>
        <v>-</v>
      </c>
      <c r="AR64" s="15" t="str">
        <f>IF(AR$24="-","-",AR$24*'3h Losses'!AQ41)</f>
        <v>-</v>
      </c>
      <c r="AS64" s="15" t="str">
        <f>IF(AS$24="-","-",AS$24*'3h Losses'!AR41)</f>
        <v>-</v>
      </c>
      <c r="AT64" s="15" t="str">
        <f>IF(AT$24="-","-",AT$24*'3h Losses'!AS41)</f>
        <v>-</v>
      </c>
      <c r="AU64" s="15" t="str">
        <f>IF(AU$24="-","-",AU$24*'3h Losses'!AT41)</f>
        <v>-</v>
      </c>
      <c r="AV64" s="15" t="str">
        <f>IF(AV$24="-","-",AV$24*'3h Losses'!AU41)</f>
        <v>-</v>
      </c>
      <c r="AW64" s="15" t="str">
        <f>IF(AW$24="-","-",AW$24*'3h Losses'!AV41)</f>
        <v>-</v>
      </c>
      <c r="AX64" s="15" t="str">
        <f>IF(AX$24="-","-",AX$24*'3h Losses'!AW41)</f>
        <v>-</v>
      </c>
      <c r="AY64" s="15" t="str">
        <f>IF(AY$24="-","-",AY$24*'3h Losses'!AX41)</f>
        <v>-</v>
      </c>
      <c r="AZ64" s="15" t="str">
        <f>IF(AZ$24="-","-",AZ$24*'3h Losses'!AY41)</f>
        <v>-</v>
      </c>
      <c r="BA64" s="15" t="str">
        <f>IF(BA$24="-","-",BA$24*'3h Losses'!AZ41)</f>
        <v>-</v>
      </c>
      <c r="BB64" s="15" t="str">
        <f>IF(BB$24="-","-",BB$24*'3h Losses'!BA41)</f>
        <v>-</v>
      </c>
      <c r="BC64" s="15" t="str">
        <f>IF(BC$24="-","-",BC$24*'3h Losses'!BB41)</f>
        <v>-</v>
      </c>
      <c r="BD64" s="15" t="str">
        <f>IF(BD$24="-","-",BD$24*'3h Losses'!BC41)</f>
        <v>-</v>
      </c>
    </row>
    <row r="65" spans="1:56">
      <c r="A65" s="14"/>
      <c r="B65" s="352"/>
      <c r="C65" s="350"/>
      <c r="D65" s="350"/>
      <c r="E65" s="108" t="s">
        <v>240</v>
      </c>
      <c r="F65" s="351"/>
      <c r="G65" s="28"/>
      <c r="H65" s="15">
        <f>IF(H$24="-","-",H$24*'3h Losses'!G42)</f>
        <v>0.23960351316763673</v>
      </c>
      <c r="I65" s="15">
        <f>IF(I$24="-","-",I$24*'3h Losses'!H42)</f>
        <v>0.23576113698570378</v>
      </c>
      <c r="J65" s="15">
        <f>IF(J$24="-","-",J$24*'3h Losses'!I42)</f>
        <v>0.24141940427336067</v>
      </c>
      <c r="K65" s="15">
        <f>IF(K$24="-","-",K$24*'3h Losses'!J42)</f>
        <v>0.25187857810256098</v>
      </c>
      <c r="L65" s="15">
        <f>IF(L$24="-","-",L$24*'3h Losses'!K42)</f>
        <v>0.25641239250840708</v>
      </c>
      <c r="M65" s="15">
        <f>IF(M$24="-","-",M$24*'3h Losses'!L42)</f>
        <v>0.25173700598464266</v>
      </c>
      <c r="N65" s="15">
        <f>IF(N$24="-","-",N$24*'3h Losses'!M42)</f>
        <v>0.26229725387908037</v>
      </c>
      <c r="O65" s="15">
        <f>IF(O$24="-","-",O$24*'3h Losses'!N42)</f>
        <v>0.26806480867946619</v>
      </c>
      <c r="P65" s="28"/>
      <c r="Q65" s="15">
        <f>IF(Q$24="-","-",Q$24*'3h Losses'!P42)</f>
        <v>0.26806480867946619</v>
      </c>
      <c r="R65" s="15">
        <f>IF(R$24="-","-",R$24*'3h Losses'!Q42)</f>
        <v>0.27715397993616947</v>
      </c>
      <c r="S65" s="15">
        <f>IF(S$24="-","-",S$24*'3h Losses'!R42)</f>
        <v>0.28583237338814671</v>
      </c>
      <c r="T65" s="15">
        <f>IF(T$24="-","-",T$24*'3h Losses'!S42)</f>
        <v>0.29425377155833421</v>
      </c>
      <c r="U65" s="15">
        <f>IF(U$24="-","-",U$24*'3h Losses'!T42)</f>
        <v>0.3341967143639975</v>
      </c>
      <c r="V65" s="15">
        <f>IF(V$24="-","-",V$24*'3h Losses'!U42)</f>
        <v>0.47643692667383336</v>
      </c>
      <c r="W65" s="15">
        <f>IF(W$24="-","-",W$24*'3h Losses'!V42)</f>
        <v>0.44653499531864999</v>
      </c>
      <c r="X65" s="15">
        <f>IF(X$24="-","-",X$24*'3h Losses'!W42)</f>
        <v>0.46701865836781348</v>
      </c>
      <c r="Y65" s="28"/>
      <c r="Z65" s="15">
        <f>IF(Z$24="-","-",Z$24*'3h Losses'!Y42)</f>
        <v>0.44683215524525038</v>
      </c>
      <c r="AA65" s="15">
        <f>IF(AA$24="-","-",AA$24*'3h Losses'!Z42)</f>
        <v>0.50486242564237749</v>
      </c>
      <c r="AB65" s="15" t="str">
        <f>IF(AB$24="-","-",AB$24*'3h Losses'!AA42)</f>
        <v>-</v>
      </c>
      <c r="AC65" s="15" t="str">
        <f>IF(AC$24="-","-",AC$24*'3h Losses'!AB42)</f>
        <v>-</v>
      </c>
      <c r="AD65" s="15" t="str">
        <f>IF(AD$24="-","-",AD$24*'3h Losses'!AC42)</f>
        <v>-</v>
      </c>
      <c r="AE65" s="15" t="str">
        <f>IF(AE$24="-","-",AE$24*'3h Losses'!AD42)</f>
        <v>-</v>
      </c>
      <c r="AF65" s="15" t="str">
        <f>IF(AF$24="-","-",AF$24*'3h Losses'!AE42)</f>
        <v>-</v>
      </c>
      <c r="AG65" s="15" t="str">
        <f>IF(AG$24="-","-",AG$24*'3h Losses'!AF42)</f>
        <v>-</v>
      </c>
      <c r="AH65" s="15" t="str">
        <f>IF(AH$24="-","-",AH$24*'3h Losses'!AG42)</f>
        <v>-</v>
      </c>
      <c r="AI65" s="15" t="str">
        <f>IF(AI$24="-","-",AI$24*'3h Losses'!AH42)</f>
        <v>-</v>
      </c>
      <c r="AJ65" s="15" t="str">
        <f>IF(AJ$24="-","-",AJ$24*'3h Losses'!AI42)</f>
        <v>-</v>
      </c>
      <c r="AK65" s="15" t="str">
        <f>IF(AK$24="-","-",AK$24*'3h Losses'!AJ42)</f>
        <v>-</v>
      </c>
      <c r="AL65" s="15" t="str">
        <f>IF(AL$24="-","-",AL$24*'3h Losses'!AK42)</f>
        <v>-</v>
      </c>
      <c r="AM65" s="15" t="str">
        <f>IF(AM$24="-","-",AM$24*'3h Losses'!AL42)</f>
        <v>-</v>
      </c>
      <c r="AN65" s="15" t="str">
        <f>IF(AN$24="-","-",AN$24*'3h Losses'!AM42)</f>
        <v>-</v>
      </c>
      <c r="AO65" s="15" t="str">
        <f>IF(AO$24="-","-",AO$24*'3h Losses'!AN42)</f>
        <v>-</v>
      </c>
      <c r="AP65" s="15" t="str">
        <f>IF(AP$24="-","-",AP$24*'3h Losses'!AO42)</f>
        <v>-</v>
      </c>
      <c r="AQ65" s="15" t="str">
        <f>IF(AQ$24="-","-",AQ$24*'3h Losses'!AP42)</f>
        <v>-</v>
      </c>
      <c r="AR65" s="15" t="str">
        <f>IF(AR$24="-","-",AR$24*'3h Losses'!AQ42)</f>
        <v>-</v>
      </c>
      <c r="AS65" s="15" t="str">
        <f>IF(AS$24="-","-",AS$24*'3h Losses'!AR42)</f>
        <v>-</v>
      </c>
      <c r="AT65" s="15" t="str">
        <f>IF(AT$24="-","-",AT$24*'3h Losses'!AS42)</f>
        <v>-</v>
      </c>
      <c r="AU65" s="15" t="str">
        <f>IF(AU$24="-","-",AU$24*'3h Losses'!AT42)</f>
        <v>-</v>
      </c>
      <c r="AV65" s="15" t="str">
        <f>IF(AV$24="-","-",AV$24*'3h Losses'!AU42)</f>
        <v>-</v>
      </c>
      <c r="AW65" s="15" t="str">
        <f>IF(AW$24="-","-",AW$24*'3h Losses'!AV42)</f>
        <v>-</v>
      </c>
      <c r="AX65" s="15" t="str">
        <f>IF(AX$24="-","-",AX$24*'3h Losses'!AW42)</f>
        <v>-</v>
      </c>
      <c r="AY65" s="15" t="str">
        <f>IF(AY$24="-","-",AY$24*'3h Losses'!AX42)</f>
        <v>-</v>
      </c>
      <c r="AZ65" s="15" t="str">
        <f>IF(AZ$24="-","-",AZ$24*'3h Losses'!AY42)</f>
        <v>-</v>
      </c>
      <c r="BA65" s="15" t="str">
        <f>IF(BA$24="-","-",BA$24*'3h Losses'!AZ42)</f>
        <v>-</v>
      </c>
      <c r="BB65" s="15" t="str">
        <f>IF(BB$24="-","-",BB$24*'3h Losses'!BA42)</f>
        <v>-</v>
      </c>
      <c r="BC65" s="15" t="str">
        <f>IF(BC$24="-","-",BC$24*'3h Losses'!BB42)</f>
        <v>-</v>
      </c>
      <c r="BD65" s="15" t="str">
        <f>IF(BD$24="-","-",BD$24*'3h Losses'!BC42)</f>
        <v>-</v>
      </c>
    </row>
    <row r="66" spans="1:56" s="14" customFormat="1"/>
    <row r="67" spans="1:56" s="14" customFormat="1"/>
    <row r="68" spans="1:56" s="14" customFormat="1" hidden="1"/>
    <row r="91" spans="5:8" s="14" customFormat="1" hidden="1"/>
    <row r="92" spans="5:8" s="14" customFormat="1" hidden="1"/>
    <row r="93" spans="5:8" hidden="1">
      <c r="E93" s="14"/>
      <c r="F93" s="14"/>
      <c r="H93" s="14"/>
    </row>
  </sheetData>
  <mergeCells count="36">
    <mergeCell ref="C38:C65"/>
    <mergeCell ref="C21:D21"/>
    <mergeCell ref="F38:F65"/>
    <mergeCell ref="B38:B51"/>
    <mergeCell ref="D38:D65"/>
    <mergeCell ref="F32:F33"/>
    <mergeCell ref="B52:B65"/>
    <mergeCell ref="B32:B37"/>
    <mergeCell ref="C32:C37"/>
    <mergeCell ref="B20:B24"/>
    <mergeCell ref="B3:J3"/>
    <mergeCell ref="B9:B14"/>
    <mergeCell ref="E9:E14"/>
    <mergeCell ref="H10:O10"/>
    <mergeCell ref="B15:B19"/>
    <mergeCell ref="C15:D15"/>
    <mergeCell ref="C19:D19"/>
    <mergeCell ref="C18:D18"/>
    <mergeCell ref="C17:D17"/>
    <mergeCell ref="C16:D16"/>
    <mergeCell ref="C9:D14"/>
    <mergeCell ref="F9:F10"/>
    <mergeCell ref="H9:O9"/>
    <mergeCell ref="H33:O33"/>
    <mergeCell ref="C27:D27"/>
    <mergeCell ref="B25:B27"/>
    <mergeCell ref="F15:F27"/>
    <mergeCell ref="C26:D26"/>
    <mergeCell ref="C25:D25"/>
    <mergeCell ref="C20:D20"/>
    <mergeCell ref="C24:D24"/>
    <mergeCell ref="C23:D23"/>
    <mergeCell ref="C22:D22"/>
    <mergeCell ref="H32:O32"/>
    <mergeCell ref="D32:D37"/>
    <mergeCell ref="E32:E37"/>
  </mergeCells>
  <printOptions headings="1" gridLines="1"/>
  <pageMargins left="0.70866141732283472" right="0.70866141732283472" top="0.74803149606299213" bottom="0.74803149606299213" header="0.31496062992125984" footer="0.31496062992125984"/>
  <pageSetup orientation="landscape" r:id="rId1"/>
  <headerFooter>
    <oddFooter>&amp;C_x000D_&amp;1#&amp;"Calibri"&amp;10&amp;K000000 OFFICIAL-InternalOnly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pageSetUpPr autoPageBreaks="0"/>
  </sheetPr>
  <dimension ref="A1"/>
  <sheetViews>
    <sheetView workbookViewId="0"/>
  </sheetViews>
  <sheetFormatPr defaultRowHeight="13.5"/>
  <sheetData/>
  <pageMargins left="0.7" right="0.7" top="0.75" bottom="0.75" header="0.3" footer="0.3"/>
  <pageSetup orientation="portrait" r:id="rId1"/>
  <headerFooter>
    <oddFooter>&amp;C_x000D_&amp;1#&amp;"Calibri"&amp;10&amp;K000000 OFFICIAL-InternalOnly</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79998168889431442"/>
    <pageSetUpPr autoPageBreaks="0"/>
  </sheetPr>
  <dimension ref="A1:AB30"/>
  <sheetViews>
    <sheetView zoomScaleNormal="100" workbookViewId="0">
      <selection activeCell="C17" sqref="C17"/>
    </sheetView>
  </sheetViews>
  <sheetFormatPr defaultColWidth="0" defaultRowHeight="11.5" zeroHeight="1"/>
  <cols>
    <col min="1" max="1" width="5.15234375" style="55" customWidth="1"/>
    <col min="2" max="2" width="37" style="4" customWidth="1"/>
    <col min="3" max="3" width="13" style="4" customWidth="1"/>
    <col min="4" max="4" width="12" style="4" customWidth="1"/>
    <col min="5" max="5" width="9" style="55" customWidth="1"/>
    <col min="6" max="28" width="0" style="4" hidden="1" customWidth="1"/>
    <col min="29" max="16384" width="9" style="4" hidden="1"/>
  </cols>
  <sheetData>
    <row r="1" spans="2:5" s="2" customFormat="1" ht="12.75" customHeight="1">
      <c r="D1" s="39"/>
    </row>
    <row r="2" spans="2:5" s="2" customFormat="1" ht="18.75" customHeight="1">
      <c r="B2" s="40" t="s">
        <v>265</v>
      </c>
      <c r="D2" s="39"/>
    </row>
    <row r="3" spans="2:5" s="2" customFormat="1" ht="67.5" customHeight="1">
      <c r="B3" s="308" t="s">
        <v>266</v>
      </c>
      <c r="C3" s="308"/>
      <c r="D3" s="308"/>
    </row>
    <row r="4" spans="2:5" s="2" customFormat="1" ht="12.75" customHeight="1">
      <c r="D4" s="39"/>
    </row>
    <row r="5" spans="2:5" s="55" customFormat="1"/>
    <row r="6" spans="2:5" s="55" customFormat="1">
      <c r="B6" s="129" t="s">
        <v>267</v>
      </c>
    </row>
    <row r="7" spans="2:5" s="55" customFormat="1"/>
    <row r="8" spans="2:5" s="55" customFormat="1">
      <c r="B8" s="131" t="s">
        <v>268</v>
      </c>
      <c r="C8" s="356" t="s">
        <v>269</v>
      </c>
      <c r="D8" s="357"/>
    </row>
    <row r="9" spans="2:5" s="55" customFormat="1">
      <c r="B9" s="26" t="s">
        <v>225</v>
      </c>
      <c r="C9" s="354">
        <v>3.1</v>
      </c>
      <c r="D9" s="355"/>
    </row>
    <row r="10" spans="2:5" s="55" customFormat="1">
      <c r="B10" s="26" t="s">
        <v>241</v>
      </c>
      <c r="C10" s="354">
        <v>4.2</v>
      </c>
      <c r="D10" s="355"/>
    </row>
    <row r="11" spans="2:5" s="55" customFormat="1">
      <c r="B11" s="26" t="s">
        <v>242</v>
      </c>
      <c r="C11" s="354">
        <v>12</v>
      </c>
      <c r="D11" s="355"/>
    </row>
    <row r="12" spans="2:5" s="55" customFormat="1">
      <c r="B12" s="130"/>
      <c r="C12" s="62"/>
      <c r="D12" s="62"/>
    </row>
    <row r="13" spans="2:5" s="55" customFormat="1">
      <c r="B13" s="130"/>
      <c r="C13" s="62"/>
      <c r="D13" s="62"/>
    </row>
    <row r="14" spans="2:5" s="55" customFormat="1" ht="13.5">
      <c r="B14" s="83" t="s">
        <v>270</v>
      </c>
      <c r="C14" s="14"/>
      <c r="D14" s="14"/>
      <c r="E14" s="14"/>
    </row>
    <row r="15" spans="2:5" s="55" customFormat="1" ht="13.5">
      <c r="B15" s="14"/>
      <c r="C15" s="14"/>
      <c r="D15" s="14"/>
      <c r="E15" s="14"/>
    </row>
    <row r="16" spans="2:5" s="55" customFormat="1" ht="13.5">
      <c r="B16" s="131" t="s">
        <v>268</v>
      </c>
      <c r="C16" s="104" t="s">
        <v>271</v>
      </c>
      <c r="D16" s="104" t="s">
        <v>272</v>
      </c>
    </row>
    <row r="17" spans="2:4" s="55" customFormat="1" ht="13.5">
      <c r="B17" s="26" t="s">
        <v>225</v>
      </c>
      <c r="C17" s="149">
        <v>0.43239827522563951</v>
      </c>
      <c r="D17" s="149">
        <v>0.56760172477436055</v>
      </c>
    </row>
    <row r="18" spans="2:4" s="55" customFormat="1" ht="13.5">
      <c r="B18" s="26" t="s">
        <v>241</v>
      </c>
      <c r="C18" s="149">
        <v>0.39487128143182382</v>
      </c>
      <c r="D18" s="149">
        <v>0.60512871856817618</v>
      </c>
    </row>
    <row r="19" spans="2:4" s="55" customFormat="1" ht="13.5">
      <c r="B19" s="105" t="s">
        <v>242</v>
      </c>
      <c r="C19" s="149">
        <v>0.24711723243957096</v>
      </c>
      <c r="D19" s="149">
        <v>0.75288276692031531</v>
      </c>
    </row>
    <row r="20" spans="2:4" s="55" customFormat="1">
      <c r="B20" s="130"/>
      <c r="C20" s="62"/>
      <c r="D20" s="62"/>
    </row>
    <row r="21" spans="2:4" s="55" customFormat="1">
      <c r="B21" s="130"/>
      <c r="C21" s="62"/>
      <c r="D21" s="62"/>
    </row>
    <row r="22" spans="2:4" s="55" customFormat="1" hidden="1">
      <c r="B22" s="130"/>
      <c r="C22" s="62"/>
      <c r="D22" s="62"/>
    </row>
    <row r="23" spans="2:4" s="55" customFormat="1" hidden="1">
      <c r="B23" s="130"/>
      <c r="C23" s="62"/>
      <c r="D23" s="62"/>
    </row>
    <row r="24" spans="2:4" s="55" customFormat="1" hidden="1">
      <c r="B24" s="130"/>
      <c r="C24" s="62"/>
      <c r="D24" s="62"/>
    </row>
    <row r="25" spans="2:4" s="55" customFormat="1" hidden="1">
      <c r="B25" s="130"/>
      <c r="C25" s="62"/>
      <c r="D25" s="62"/>
    </row>
    <row r="26" spans="2:4" s="55" customFormat="1" hidden="1">
      <c r="B26" s="130"/>
      <c r="C26" s="62"/>
      <c r="D26" s="62"/>
    </row>
    <row r="27" spans="2:4" s="55" customFormat="1" hidden="1">
      <c r="B27" s="130"/>
      <c r="C27" s="62"/>
      <c r="D27" s="62"/>
    </row>
    <row r="28" spans="2:4" s="55" customFormat="1" hidden="1">
      <c r="B28" s="129"/>
    </row>
    <row r="29" spans="2:4" hidden="1">
      <c r="B29" s="55"/>
      <c r="C29" s="55"/>
      <c r="D29" s="55"/>
    </row>
    <row r="30" spans="2:4" hidden="1">
      <c r="B30" s="55"/>
      <c r="C30" s="55"/>
      <c r="D30" s="55"/>
    </row>
  </sheetData>
  <mergeCells count="5">
    <mergeCell ref="C11:D11"/>
    <mergeCell ref="C10:D10"/>
    <mergeCell ref="C9:D9"/>
    <mergeCell ref="C8:D8"/>
    <mergeCell ref="B3:D3"/>
  </mergeCells>
  <pageMargins left="0.7" right="0.7" top="0.75" bottom="0.75" header="0.3" footer="0.3"/>
  <pageSetup orientation="portrait" r:id="rId1"/>
  <headerFooter>
    <oddFooter>&amp;C_x000D_&amp;1#&amp;"Calibri"&amp;10&amp;K000000 OFFICIAL-InternalOnly</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79998168889431442"/>
    <pageSetUpPr autoPageBreaks="0"/>
  </sheetPr>
  <dimension ref="A1:BD21"/>
  <sheetViews>
    <sheetView topLeftCell="AQ1" zoomScaleNormal="100" workbookViewId="0">
      <selection activeCell="AW20" sqref="AW20"/>
    </sheetView>
  </sheetViews>
  <sheetFormatPr defaultColWidth="0" defaultRowHeight="13.5" zeroHeight="1"/>
  <cols>
    <col min="1" max="1" width="3.61328125" customWidth="1"/>
    <col min="2" max="2" width="37.84375" customWidth="1"/>
    <col min="3" max="3" width="35.3828125" customWidth="1"/>
    <col min="4" max="4" width="36.15234375" style="1" customWidth="1"/>
    <col min="5" max="5" width="18.765625" customWidth="1"/>
    <col min="6" max="6" width="26.4609375" customWidth="1"/>
    <col min="7" max="7" width="1.4609375" customWidth="1"/>
    <col min="8" max="8" width="15" customWidth="1"/>
    <col min="9" max="9" width="11.765625" customWidth="1"/>
    <col min="10" max="10" width="14.15234375" customWidth="1"/>
    <col min="11" max="11" width="12" customWidth="1"/>
    <col min="12" max="12" width="15.4609375" customWidth="1"/>
    <col min="13" max="15" width="15.61328125" customWidth="1"/>
    <col min="16" max="16" width="1.4609375" customWidth="1"/>
    <col min="17" max="24" width="15.61328125" customWidth="1"/>
    <col min="25" max="25" width="1.4609375" customWidth="1"/>
    <col min="26" max="56" width="15.61328125" customWidth="1"/>
    <col min="57" max="16384" width="9.23046875" hidden="1"/>
  </cols>
  <sheetData>
    <row r="1" spans="1:56" s="2" customFormat="1" ht="12.75" customHeight="1">
      <c r="D1" s="39"/>
    </row>
    <row r="2" spans="1:56" s="2" customFormat="1" ht="18.75" customHeight="1">
      <c r="B2" s="40" t="s">
        <v>273</v>
      </c>
      <c r="D2" s="39"/>
    </row>
    <row r="3" spans="1:56" s="2" customFormat="1" ht="12.75" customHeight="1">
      <c r="B3" s="2" t="s">
        <v>274</v>
      </c>
      <c r="D3" s="39"/>
    </row>
    <row r="4" spans="1:56" s="2" customFormat="1" ht="12.75" customHeight="1">
      <c r="D4" s="39"/>
    </row>
    <row r="5" spans="1:56" s="14" customFormat="1" ht="12.75" customHeight="1">
      <c r="D5" s="56"/>
      <c r="G5" s="55"/>
      <c r="H5" s="55"/>
      <c r="I5" s="55"/>
      <c r="J5" s="55"/>
      <c r="K5" s="55"/>
      <c r="L5" s="55"/>
      <c r="M5" s="55"/>
      <c r="N5" s="55"/>
      <c r="O5" s="55"/>
      <c r="P5" s="55"/>
      <c r="Q5" s="55"/>
      <c r="Y5" s="55"/>
    </row>
    <row r="6" spans="1:56" ht="12.75" customHeight="1">
      <c r="A6" s="14"/>
      <c r="B6" s="316" t="s">
        <v>37</v>
      </c>
      <c r="C6" s="360" t="s">
        <v>53</v>
      </c>
      <c r="D6" s="361" t="s">
        <v>275</v>
      </c>
      <c r="E6" s="360" t="s">
        <v>89</v>
      </c>
      <c r="F6" s="317"/>
      <c r="G6" s="28"/>
      <c r="H6" s="337" t="s">
        <v>90</v>
      </c>
      <c r="I6" s="338"/>
      <c r="J6" s="338"/>
      <c r="K6" s="338"/>
      <c r="L6" s="338"/>
      <c r="M6" s="338"/>
      <c r="N6" s="338"/>
      <c r="O6" s="339"/>
      <c r="P6" s="136"/>
      <c r="Q6" s="230" t="s">
        <v>91</v>
      </c>
      <c r="R6" s="231"/>
      <c r="S6" s="231"/>
      <c r="T6" s="231"/>
      <c r="U6" s="231"/>
      <c r="V6" s="231"/>
      <c r="W6" s="231"/>
      <c r="X6" s="231"/>
      <c r="Y6" s="37"/>
      <c r="Z6" s="231"/>
      <c r="AA6" s="231"/>
      <c r="AB6" s="231"/>
      <c r="AC6" s="231"/>
      <c r="AD6" s="231"/>
      <c r="AE6" s="231"/>
      <c r="AF6" s="231"/>
      <c r="AG6" s="231"/>
      <c r="AH6" s="231"/>
      <c r="AI6" s="231"/>
      <c r="AJ6" s="231"/>
      <c r="AK6" s="231"/>
      <c r="AL6" s="231"/>
      <c r="AM6" s="231"/>
      <c r="AN6" s="231"/>
      <c r="AO6" s="231"/>
      <c r="AP6" s="231"/>
      <c r="AQ6" s="231"/>
      <c r="AR6" s="231"/>
      <c r="AS6" s="231"/>
      <c r="AT6" s="231"/>
      <c r="AU6" s="231"/>
      <c r="AV6" s="231"/>
      <c r="AW6" s="231"/>
      <c r="AX6" s="231"/>
      <c r="AY6" s="231"/>
      <c r="AZ6" s="231"/>
      <c r="BA6" s="231"/>
      <c r="BB6" s="231"/>
      <c r="BC6" s="231"/>
      <c r="BD6" s="232"/>
    </row>
    <row r="7" spans="1:56" ht="12.75" customHeight="1">
      <c r="A7" s="14"/>
      <c r="B7" s="316"/>
      <c r="C7" s="360"/>
      <c r="D7" s="361"/>
      <c r="E7" s="360"/>
      <c r="F7" s="317"/>
      <c r="G7" s="28"/>
      <c r="H7" s="321" t="s">
        <v>92</v>
      </c>
      <c r="I7" s="322"/>
      <c r="J7" s="322"/>
      <c r="K7" s="322"/>
      <c r="L7" s="322"/>
      <c r="M7" s="322"/>
      <c r="N7" s="322"/>
      <c r="O7" s="323"/>
      <c r="P7" s="136"/>
      <c r="Q7" s="233" t="s">
        <v>93</v>
      </c>
      <c r="R7" s="234"/>
      <c r="S7" s="234"/>
      <c r="T7" s="234"/>
      <c r="U7" s="234"/>
      <c r="V7" s="234"/>
      <c r="W7" s="234"/>
      <c r="X7" s="234"/>
      <c r="Y7" s="37"/>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4"/>
      <c r="AY7" s="234"/>
      <c r="AZ7" s="234"/>
      <c r="BA7" s="234"/>
      <c r="BB7" s="234"/>
      <c r="BC7" s="234"/>
      <c r="BD7" s="235"/>
    </row>
    <row r="8" spans="1:56" ht="25.5" customHeight="1">
      <c r="A8" s="14"/>
      <c r="B8" s="316"/>
      <c r="C8" s="360"/>
      <c r="D8" s="361"/>
      <c r="E8" s="360"/>
      <c r="F8" s="53" t="s">
        <v>94</v>
      </c>
      <c r="G8" s="28"/>
      <c r="H8" s="33" t="s">
        <v>95</v>
      </c>
      <c r="I8" s="33" t="s">
        <v>96</v>
      </c>
      <c r="J8" s="33" t="s">
        <v>97</v>
      </c>
      <c r="K8" s="33" t="s">
        <v>98</v>
      </c>
      <c r="L8" s="33" t="s">
        <v>99</v>
      </c>
      <c r="M8" s="34" t="s">
        <v>100</v>
      </c>
      <c r="N8" s="33" t="s">
        <v>101</v>
      </c>
      <c r="O8" s="33" t="s">
        <v>102</v>
      </c>
      <c r="P8" s="37"/>
      <c r="Q8" s="29" t="s">
        <v>103</v>
      </c>
      <c r="R8" s="29" t="s">
        <v>104</v>
      </c>
      <c r="S8" s="29" t="s">
        <v>105</v>
      </c>
      <c r="T8" s="35" t="s">
        <v>106</v>
      </c>
      <c r="U8" s="29" t="s">
        <v>107</v>
      </c>
      <c r="V8" s="29" t="s">
        <v>108</v>
      </c>
      <c r="W8" s="29" t="s">
        <v>109</v>
      </c>
      <c r="X8" s="29" t="s">
        <v>110</v>
      </c>
      <c r="Y8" s="37"/>
      <c r="Z8" s="29" t="s">
        <v>111</v>
      </c>
      <c r="AA8" s="29" t="s">
        <v>112</v>
      </c>
      <c r="AB8" s="266" t="s">
        <v>113</v>
      </c>
      <c r="AC8" s="266" t="s">
        <v>113</v>
      </c>
      <c r="AD8" s="267" t="s">
        <v>114</v>
      </c>
      <c r="AE8" s="265" t="s">
        <v>114</v>
      </c>
      <c r="AF8" s="265" t="s">
        <v>115</v>
      </c>
      <c r="AG8" s="265" t="s">
        <v>115</v>
      </c>
      <c r="AH8" s="265" t="s">
        <v>116</v>
      </c>
      <c r="AI8" s="265" t="s">
        <v>116</v>
      </c>
      <c r="AJ8" s="265" t="s">
        <v>117</v>
      </c>
      <c r="AK8" s="265" t="s">
        <v>117</v>
      </c>
      <c r="AL8" s="265" t="s">
        <v>118</v>
      </c>
      <c r="AM8" s="265" t="s">
        <v>118</v>
      </c>
      <c r="AN8" s="265" t="s">
        <v>119</v>
      </c>
      <c r="AO8" s="265" t="s">
        <v>119</v>
      </c>
      <c r="AP8" s="265" t="s">
        <v>120</v>
      </c>
      <c r="AQ8" s="265" t="s">
        <v>120</v>
      </c>
      <c r="AR8" s="265" t="s">
        <v>121</v>
      </c>
      <c r="AS8" s="265" t="s">
        <v>121</v>
      </c>
      <c r="AT8" s="265" t="s">
        <v>122</v>
      </c>
      <c r="AU8" s="265" t="s">
        <v>122</v>
      </c>
      <c r="AV8" s="265" t="s">
        <v>123</v>
      </c>
      <c r="AW8" s="265" t="s">
        <v>123</v>
      </c>
      <c r="AX8" s="265" t="s">
        <v>124</v>
      </c>
      <c r="AY8" s="265" t="s">
        <v>124</v>
      </c>
      <c r="AZ8" s="265" t="s">
        <v>125</v>
      </c>
      <c r="BA8" s="265" t="s">
        <v>125</v>
      </c>
      <c r="BB8" s="265" t="s">
        <v>126</v>
      </c>
      <c r="BC8" s="265" t="s">
        <v>126</v>
      </c>
      <c r="BD8" s="265" t="s">
        <v>127</v>
      </c>
    </row>
    <row r="9" spans="1:56" ht="25.5" customHeight="1">
      <c r="A9" s="14"/>
      <c r="B9" s="316"/>
      <c r="C9" s="360"/>
      <c r="D9" s="361"/>
      <c r="E9" s="360"/>
      <c r="F9" s="97" t="s">
        <v>94</v>
      </c>
      <c r="G9" s="84"/>
      <c r="H9" s="33" t="s">
        <v>95</v>
      </c>
      <c r="I9" s="33" t="s">
        <v>96</v>
      </c>
      <c r="J9" s="33" t="s">
        <v>97</v>
      </c>
      <c r="K9" s="33" t="s">
        <v>98</v>
      </c>
      <c r="L9" s="33" t="s">
        <v>99</v>
      </c>
      <c r="M9" s="34" t="s">
        <v>100</v>
      </c>
      <c r="N9" s="33" t="s">
        <v>101</v>
      </c>
      <c r="O9" s="33" t="s">
        <v>102</v>
      </c>
      <c r="P9" s="84"/>
      <c r="Q9" s="29" t="s">
        <v>103</v>
      </c>
      <c r="R9" s="29" t="s">
        <v>104</v>
      </c>
      <c r="S9" s="29" t="s">
        <v>105</v>
      </c>
      <c r="T9" s="35" t="s">
        <v>106</v>
      </c>
      <c r="U9" s="29" t="s">
        <v>107</v>
      </c>
      <c r="V9" s="29" t="s">
        <v>108</v>
      </c>
      <c r="W9" s="29" t="s">
        <v>109</v>
      </c>
      <c r="X9" s="29" t="s">
        <v>110</v>
      </c>
      <c r="Y9" s="84"/>
      <c r="Z9" s="29" t="s">
        <v>128</v>
      </c>
      <c r="AA9" s="29" t="s">
        <v>129</v>
      </c>
      <c r="AB9" s="29" t="s">
        <v>130</v>
      </c>
      <c r="AC9" s="29" t="s">
        <v>131</v>
      </c>
      <c r="AD9" s="29" t="s">
        <v>132</v>
      </c>
      <c r="AE9" s="29" t="s">
        <v>133</v>
      </c>
      <c r="AF9" s="29" t="s">
        <v>134</v>
      </c>
      <c r="AG9" s="29" t="s">
        <v>135</v>
      </c>
      <c r="AH9" s="29" t="s">
        <v>136</v>
      </c>
      <c r="AI9" s="29" t="s">
        <v>137</v>
      </c>
      <c r="AJ9" s="29" t="s">
        <v>138</v>
      </c>
      <c r="AK9" s="29" t="s">
        <v>139</v>
      </c>
      <c r="AL9" s="29" t="s">
        <v>140</v>
      </c>
      <c r="AM9" s="29" t="s">
        <v>141</v>
      </c>
      <c r="AN9" s="29" t="s">
        <v>142</v>
      </c>
      <c r="AO9" s="29" t="s">
        <v>143</v>
      </c>
      <c r="AP9" s="29" t="s">
        <v>144</v>
      </c>
      <c r="AQ9" s="29" t="s">
        <v>145</v>
      </c>
      <c r="AR9" s="29" t="s">
        <v>146</v>
      </c>
      <c r="AS9" s="29" t="s">
        <v>147</v>
      </c>
      <c r="AT9" s="29" t="s">
        <v>148</v>
      </c>
      <c r="AU9" s="29" t="s">
        <v>149</v>
      </c>
      <c r="AV9" s="29" t="s">
        <v>150</v>
      </c>
      <c r="AW9" s="29" t="s">
        <v>151</v>
      </c>
      <c r="AX9" s="29" t="s">
        <v>152</v>
      </c>
      <c r="AY9" s="29" t="s">
        <v>153</v>
      </c>
      <c r="AZ9" s="29" t="s">
        <v>154</v>
      </c>
      <c r="BA9" s="29" t="s">
        <v>155</v>
      </c>
      <c r="BB9" s="29" t="s">
        <v>156</v>
      </c>
      <c r="BC9" s="29" t="s">
        <v>157</v>
      </c>
      <c r="BD9" s="29" t="s">
        <v>158</v>
      </c>
    </row>
    <row r="10" spans="1:56" ht="12.75" customHeight="1">
      <c r="A10" s="14"/>
      <c r="B10" s="316"/>
      <c r="C10" s="360"/>
      <c r="D10" s="361"/>
      <c r="E10" s="360"/>
      <c r="F10" s="53" t="s">
        <v>159</v>
      </c>
      <c r="G10" s="28"/>
      <c r="H10" s="31" t="s">
        <v>160</v>
      </c>
      <c r="I10" s="31" t="s">
        <v>161</v>
      </c>
      <c r="J10" s="31" t="s">
        <v>162</v>
      </c>
      <c r="K10" s="31" t="s">
        <v>163</v>
      </c>
      <c r="L10" s="31" t="s">
        <v>164</v>
      </c>
      <c r="M10" s="32" t="s">
        <v>165</v>
      </c>
      <c r="N10" s="31" t="s">
        <v>166</v>
      </c>
      <c r="O10" s="31" t="s">
        <v>167</v>
      </c>
      <c r="P10" s="37"/>
      <c r="Q10" s="31" t="s">
        <v>168</v>
      </c>
      <c r="R10" s="31" t="s">
        <v>169</v>
      </c>
      <c r="S10" s="31" t="s">
        <v>170</v>
      </c>
      <c r="T10" s="36" t="s">
        <v>171</v>
      </c>
      <c r="U10" s="31" t="s">
        <v>172</v>
      </c>
      <c r="V10" s="31" t="s">
        <v>173</v>
      </c>
      <c r="W10" s="31" t="s">
        <v>174</v>
      </c>
      <c r="X10" s="31" t="s">
        <v>175</v>
      </c>
      <c r="Y10" s="37"/>
      <c r="Z10" s="31" t="s">
        <v>176</v>
      </c>
      <c r="AA10" s="31" t="s">
        <v>177</v>
      </c>
      <c r="AB10" s="31" t="s">
        <v>178</v>
      </c>
      <c r="AC10" s="31" t="s">
        <v>179</v>
      </c>
      <c r="AD10" s="31" t="s">
        <v>180</v>
      </c>
      <c r="AE10" s="31" t="s">
        <v>181</v>
      </c>
      <c r="AF10" s="31" t="s">
        <v>182</v>
      </c>
      <c r="AG10" s="31" t="s">
        <v>183</v>
      </c>
      <c r="AH10" s="31" t="s">
        <v>184</v>
      </c>
      <c r="AI10" s="31" t="s">
        <v>185</v>
      </c>
      <c r="AJ10" s="31" t="s">
        <v>186</v>
      </c>
      <c r="AK10" s="31" t="s">
        <v>187</v>
      </c>
      <c r="AL10" s="31" t="s">
        <v>188</v>
      </c>
      <c r="AM10" s="31" t="s">
        <v>189</v>
      </c>
      <c r="AN10" s="31" t="s">
        <v>190</v>
      </c>
      <c r="AO10" s="31" t="s">
        <v>191</v>
      </c>
      <c r="AP10" s="31" t="s">
        <v>192</v>
      </c>
      <c r="AQ10" s="31" t="s">
        <v>193</v>
      </c>
      <c r="AR10" s="31" t="s">
        <v>194</v>
      </c>
      <c r="AS10" s="31" t="s">
        <v>195</v>
      </c>
      <c r="AT10" s="31" t="s">
        <v>196</v>
      </c>
      <c r="AU10" s="31" t="s">
        <v>197</v>
      </c>
      <c r="AV10" s="31" t="s">
        <v>198</v>
      </c>
      <c r="AW10" s="31" t="s">
        <v>199</v>
      </c>
      <c r="AX10" s="31" t="s">
        <v>200</v>
      </c>
      <c r="AY10" s="31" t="s">
        <v>201</v>
      </c>
      <c r="AZ10" s="31" t="s">
        <v>202</v>
      </c>
      <c r="BA10" s="31" t="s">
        <v>203</v>
      </c>
      <c r="BB10" s="31" t="s">
        <v>204</v>
      </c>
      <c r="BC10" s="31" t="s">
        <v>205</v>
      </c>
      <c r="BD10" s="31" t="s">
        <v>206</v>
      </c>
    </row>
    <row r="11" spans="1:56" ht="12.75" customHeight="1">
      <c r="A11" s="14"/>
      <c r="B11" s="316"/>
      <c r="C11" s="360"/>
      <c r="D11" s="361"/>
      <c r="E11" s="360"/>
      <c r="F11" s="54" t="s">
        <v>276</v>
      </c>
      <c r="G11" s="28"/>
      <c r="H11" s="29" t="s">
        <v>208</v>
      </c>
      <c r="I11" s="29" t="s">
        <v>208</v>
      </c>
      <c r="J11" s="29" t="s">
        <v>209</v>
      </c>
      <c r="K11" s="29" t="s">
        <v>209</v>
      </c>
      <c r="L11" s="29" t="s">
        <v>210</v>
      </c>
      <c r="M11" s="30" t="s">
        <v>210</v>
      </c>
      <c r="N11" s="29" t="s">
        <v>211</v>
      </c>
      <c r="O11" s="29" t="s">
        <v>211</v>
      </c>
      <c r="P11" s="37"/>
      <c r="Q11" s="29" t="s">
        <v>212</v>
      </c>
      <c r="R11" s="29" t="s">
        <v>213</v>
      </c>
      <c r="S11" s="29" t="s">
        <v>213</v>
      </c>
      <c r="T11" s="35" t="s">
        <v>214</v>
      </c>
      <c r="U11" s="29" t="s">
        <v>214</v>
      </c>
      <c r="V11" s="29" t="s">
        <v>215</v>
      </c>
      <c r="W11" s="29" t="s">
        <v>215</v>
      </c>
      <c r="X11" s="29" t="s">
        <v>216</v>
      </c>
      <c r="Y11" s="37"/>
      <c r="Z11" s="29" t="s">
        <v>216</v>
      </c>
      <c r="AA11" s="29" t="s">
        <v>217</v>
      </c>
      <c r="AB11" s="29" t="s">
        <v>217</v>
      </c>
      <c r="AC11" s="29" t="s">
        <v>217</v>
      </c>
      <c r="AD11" s="180" t="s">
        <v>218</v>
      </c>
      <c r="AE11" s="180" t="s">
        <v>218</v>
      </c>
      <c r="AF11" s="180" t="s">
        <v>218</v>
      </c>
      <c r="AG11" s="180" t="s">
        <v>218</v>
      </c>
      <c r="AH11" s="180" t="s">
        <v>219</v>
      </c>
      <c r="AI11" s="180" t="s">
        <v>219</v>
      </c>
      <c r="AJ11" s="180" t="s">
        <v>219</v>
      </c>
      <c r="AK11" s="180" t="s">
        <v>219</v>
      </c>
      <c r="AL11" s="180" t="s">
        <v>220</v>
      </c>
      <c r="AM11" s="180" t="s">
        <v>220</v>
      </c>
      <c r="AN11" s="180" t="s">
        <v>220</v>
      </c>
      <c r="AO11" s="180" t="s">
        <v>220</v>
      </c>
      <c r="AP11" s="180" t="s">
        <v>221</v>
      </c>
      <c r="AQ11" s="180" t="s">
        <v>221</v>
      </c>
      <c r="AR11" s="180" t="s">
        <v>221</v>
      </c>
      <c r="AS11" s="180" t="s">
        <v>221</v>
      </c>
      <c r="AT11" s="180" t="s">
        <v>222</v>
      </c>
      <c r="AU11" s="180" t="s">
        <v>222</v>
      </c>
      <c r="AV11" s="180" t="s">
        <v>222</v>
      </c>
      <c r="AW11" s="180" t="s">
        <v>222</v>
      </c>
      <c r="AX11" s="180" t="s">
        <v>223</v>
      </c>
      <c r="AY11" s="180" t="s">
        <v>223</v>
      </c>
      <c r="AZ11" s="180" t="s">
        <v>223</v>
      </c>
      <c r="BA11" s="180" t="s">
        <v>223</v>
      </c>
      <c r="BB11" s="180" t="s">
        <v>224</v>
      </c>
      <c r="BC11" s="180" t="s">
        <v>224</v>
      </c>
      <c r="BD11" s="180" t="s">
        <v>224</v>
      </c>
    </row>
    <row r="12" spans="1:56" s="52" customFormat="1">
      <c r="A12" s="14"/>
      <c r="B12" s="358" t="s">
        <v>65</v>
      </c>
      <c r="C12" s="359"/>
      <c r="D12" s="359"/>
      <c r="E12" s="359"/>
      <c r="F12" s="359"/>
      <c r="G12" s="51"/>
      <c r="H12" s="48"/>
      <c r="I12" s="48"/>
      <c r="J12" s="48"/>
      <c r="K12" s="48"/>
      <c r="L12" s="48"/>
      <c r="M12" s="49"/>
      <c r="N12" s="48"/>
      <c r="O12" s="48"/>
      <c r="P12" s="51"/>
      <c r="Q12" s="48"/>
      <c r="R12" s="48"/>
      <c r="S12" s="48"/>
      <c r="T12" s="50"/>
      <c r="U12" s="48"/>
      <c r="V12" s="48"/>
      <c r="W12" s="48"/>
      <c r="X12" s="48"/>
      <c r="Y12" s="51"/>
      <c r="Z12" s="48"/>
      <c r="AA12" s="48"/>
      <c r="AB12" s="48"/>
    </row>
    <row r="13" spans="1:56" s="4" customFormat="1" ht="37.5" customHeight="1">
      <c r="A13" s="55"/>
      <c r="B13" s="26" t="s">
        <v>277</v>
      </c>
      <c r="C13" s="26"/>
      <c r="D13" s="81" t="s">
        <v>278</v>
      </c>
      <c r="E13" s="3" t="s">
        <v>279</v>
      </c>
      <c r="F13" s="19"/>
      <c r="G13" s="28"/>
      <c r="H13" s="38">
        <v>0.28999999999999998</v>
      </c>
      <c r="I13" s="38">
        <v>0.28999999999999998</v>
      </c>
      <c r="J13" s="38">
        <v>0.34799999999999998</v>
      </c>
      <c r="K13" s="38">
        <v>0.34799999999999998</v>
      </c>
      <c r="L13" s="38">
        <v>0.40899999999999997</v>
      </c>
      <c r="M13" s="38">
        <v>0.40899999999999997</v>
      </c>
      <c r="N13" s="38">
        <v>0.46800000000000003</v>
      </c>
      <c r="O13" s="38">
        <v>0.46800000000000003</v>
      </c>
      <c r="P13" s="37"/>
      <c r="Q13" s="38">
        <v>0.46800000000000003</v>
      </c>
      <c r="R13" s="38">
        <v>0.48399999999999999</v>
      </c>
      <c r="S13" s="38">
        <v>0.48399999999999999</v>
      </c>
      <c r="T13" s="38">
        <v>0.47099999999999997</v>
      </c>
      <c r="U13" s="38">
        <v>0.47099999999999997</v>
      </c>
      <c r="V13" s="38">
        <v>0.49199999999999999</v>
      </c>
      <c r="W13" s="38">
        <v>0.49199999999999999</v>
      </c>
      <c r="X13" s="216">
        <v>0.49099999999999999</v>
      </c>
      <c r="Y13" s="37"/>
      <c r="Z13" s="243">
        <v>0.49099999999999999</v>
      </c>
      <c r="AA13" s="216">
        <v>0.46899999999999997</v>
      </c>
      <c r="AB13" s="82"/>
      <c r="AC13" s="216"/>
      <c r="AD13" s="216"/>
      <c r="AE13" s="216"/>
      <c r="AF13" s="216"/>
      <c r="AG13" s="216"/>
      <c r="AH13" s="216"/>
      <c r="AI13" s="216"/>
      <c r="AJ13" s="216"/>
      <c r="AK13" s="216"/>
      <c r="AL13" s="216"/>
      <c r="AM13" s="216"/>
      <c r="AN13" s="216"/>
      <c r="AO13" s="216"/>
      <c r="AP13" s="216"/>
      <c r="AQ13" s="216"/>
      <c r="AR13" s="216"/>
      <c r="AS13" s="216"/>
      <c r="AT13" s="216"/>
      <c r="AU13" s="216"/>
      <c r="AV13" s="216"/>
      <c r="AW13" s="216"/>
      <c r="AX13" s="216"/>
      <c r="AY13" s="216"/>
      <c r="AZ13" s="216"/>
      <c r="BA13" s="216"/>
      <c r="BB13" s="216"/>
      <c r="BC13" s="216"/>
      <c r="BD13" s="216"/>
    </row>
    <row r="14" spans="1:56" s="4" customFormat="1" ht="12.75" customHeight="1">
      <c r="A14" s="55"/>
      <c r="B14" s="26" t="s">
        <v>280</v>
      </c>
      <c r="C14" s="26"/>
      <c r="D14" s="81" t="s">
        <v>281</v>
      </c>
      <c r="E14" s="3" t="s">
        <v>282</v>
      </c>
      <c r="F14" s="19"/>
      <c r="G14" s="28"/>
      <c r="H14" s="228"/>
      <c r="I14" s="38">
        <v>44.33</v>
      </c>
      <c r="J14" s="228"/>
      <c r="K14" s="38">
        <v>44.77</v>
      </c>
      <c r="L14" s="228"/>
      <c r="M14" s="148">
        <v>45.58</v>
      </c>
      <c r="N14" s="228"/>
      <c r="O14" s="148">
        <v>47.22</v>
      </c>
      <c r="P14" s="37"/>
      <c r="Q14" s="82">
        <v>47.22</v>
      </c>
      <c r="R14" s="225"/>
      <c r="S14" s="82">
        <v>48.78</v>
      </c>
      <c r="T14" s="225"/>
      <c r="U14" s="82">
        <v>50.05</v>
      </c>
      <c r="V14" s="225"/>
      <c r="W14" s="82">
        <v>50.8</v>
      </c>
      <c r="X14" s="225"/>
      <c r="Y14" s="37"/>
      <c r="Z14" s="244">
        <v>52.88</v>
      </c>
      <c r="AA14" s="82">
        <v>59.01</v>
      </c>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row>
    <row r="15" spans="1:56" s="4" customFormat="1" ht="15.75" customHeight="1">
      <c r="A15" s="55"/>
      <c r="B15" s="26" t="s">
        <v>283</v>
      </c>
      <c r="C15" s="370" t="s">
        <v>284</v>
      </c>
      <c r="D15" s="81" t="s">
        <v>281</v>
      </c>
      <c r="E15" s="3" t="s">
        <v>282</v>
      </c>
      <c r="F15" s="19"/>
      <c r="G15" s="28"/>
      <c r="H15" s="38">
        <v>43.3</v>
      </c>
      <c r="I15" s="368"/>
      <c r="J15" s="38">
        <v>44.33</v>
      </c>
      <c r="K15" s="368"/>
      <c r="L15" s="148">
        <v>44.77</v>
      </c>
      <c r="M15" s="364"/>
      <c r="N15" s="148">
        <v>45.58</v>
      </c>
      <c r="O15" s="364"/>
      <c r="P15" s="37"/>
      <c r="Q15" s="362"/>
      <c r="R15" s="82">
        <v>47.22</v>
      </c>
      <c r="S15" s="362"/>
      <c r="T15" s="82">
        <v>48.78</v>
      </c>
      <c r="U15" s="362"/>
      <c r="V15" s="82">
        <v>50.05</v>
      </c>
      <c r="W15" s="362"/>
      <c r="X15" s="216">
        <v>50.8</v>
      </c>
      <c r="Y15" s="37"/>
      <c r="Z15" s="36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row>
    <row r="16" spans="1:56" s="4" customFormat="1" ht="40.5" customHeight="1">
      <c r="A16" s="55"/>
      <c r="B16" s="26" t="s">
        <v>285</v>
      </c>
      <c r="C16" s="371"/>
      <c r="D16" s="203" t="s">
        <v>286</v>
      </c>
      <c r="E16" s="3" t="s">
        <v>287</v>
      </c>
      <c r="F16" s="19"/>
      <c r="G16" s="28"/>
      <c r="H16" s="38">
        <v>2.4</v>
      </c>
      <c r="I16" s="369"/>
      <c r="J16" s="38">
        <v>1</v>
      </c>
      <c r="K16" s="369"/>
      <c r="L16" s="148">
        <v>1.8</v>
      </c>
      <c r="M16" s="364"/>
      <c r="N16" s="148">
        <v>3.61550142440539</v>
      </c>
      <c r="O16" s="364"/>
      <c r="P16" s="37"/>
      <c r="Q16" s="363"/>
      <c r="R16" s="148">
        <v>3.4573147368175512</v>
      </c>
      <c r="S16" s="363"/>
      <c r="T16" s="148">
        <v>2.9468020743471799</v>
      </c>
      <c r="U16" s="363"/>
      <c r="V16" s="148">
        <v>1.4580811980609454</v>
      </c>
      <c r="W16" s="363"/>
      <c r="X16" s="148">
        <v>3.5810937849055202</v>
      </c>
      <c r="Y16" s="37"/>
      <c r="Z16" s="363"/>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row>
    <row r="17" spans="1:56" s="52" customFormat="1">
      <c r="A17" s="14"/>
      <c r="B17" s="358" t="s">
        <v>61</v>
      </c>
      <c r="C17" s="359"/>
      <c r="D17" s="359"/>
      <c r="E17" s="359"/>
      <c r="F17" s="359"/>
      <c r="G17" s="51"/>
      <c r="H17" s="48"/>
      <c r="I17" s="48"/>
      <c r="J17" s="48"/>
      <c r="K17" s="48"/>
      <c r="L17" s="48"/>
      <c r="M17" s="49"/>
      <c r="N17" s="48"/>
      <c r="O17" s="48"/>
      <c r="P17" s="51"/>
      <c r="Q17" s="48"/>
      <c r="R17" s="48"/>
      <c r="S17" s="48"/>
      <c r="T17" s="50"/>
      <c r="U17" s="48"/>
      <c r="V17" s="48"/>
      <c r="W17" s="48"/>
      <c r="X17" s="48"/>
      <c r="Y17" s="51"/>
      <c r="Z17" s="48"/>
      <c r="AA17" s="48"/>
      <c r="AB17" s="48"/>
    </row>
    <row r="18" spans="1:56" ht="12.75" customHeight="1">
      <c r="A18" s="14"/>
      <c r="B18" s="372" t="s">
        <v>288</v>
      </c>
      <c r="C18" s="373"/>
      <c r="D18" s="374"/>
      <c r="E18" s="3" t="s">
        <v>282</v>
      </c>
      <c r="F18" s="19"/>
      <c r="G18" s="28"/>
      <c r="H18" s="5">
        <f>IF(H15="","",H15*(1+H16/100))</f>
        <v>44.339199999999998</v>
      </c>
      <c r="I18" s="5" t="str">
        <f>IF(I15="","",I15*(1+I16/100))</f>
        <v/>
      </c>
      <c r="J18" s="5">
        <f t="shared" ref="J18:AA18" si="0">IF(J15="","",J15*(1+J16/100))</f>
        <v>44.773299999999999</v>
      </c>
      <c r="K18" s="5" t="str">
        <f t="shared" si="0"/>
        <v/>
      </c>
      <c r="L18" s="5">
        <f t="shared" si="0"/>
        <v>45.575860000000006</v>
      </c>
      <c r="M18" s="5" t="str">
        <f t="shared" si="0"/>
        <v/>
      </c>
      <c r="N18" s="5">
        <f>IF(N15="","",N15*(1+N16/100))</f>
        <v>47.227945549243977</v>
      </c>
      <c r="O18" s="5" t="str">
        <f t="shared" si="0"/>
        <v/>
      </c>
      <c r="P18" s="37"/>
      <c r="Q18" s="5" t="str">
        <f t="shared" si="0"/>
        <v/>
      </c>
      <c r="R18" s="5">
        <f t="shared" si="0"/>
        <v>48.85254401872524</v>
      </c>
      <c r="S18" s="5" t="str">
        <f t="shared" si="0"/>
        <v/>
      </c>
      <c r="T18" s="5">
        <f t="shared" si="0"/>
        <v>50.217450051866557</v>
      </c>
      <c r="U18" s="5" t="str">
        <f t="shared" si="0"/>
        <v/>
      </c>
      <c r="V18" s="5">
        <f t="shared" si="0"/>
        <v>50.7797696396295</v>
      </c>
      <c r="W18" s="5" t="str">
        <f t="shared" si="0"/>
        <v/>
      </c>
      <c r="X18" s="5">
        <f t="shared" si="0"/>
        <v>52.619195642732002</v>
      </c>
      <c r="Y18" s="37"/>
      <c r="Z18" s="5" t="str">
        <f t="shared" si="0"/>
        <v/>
      </c>
      <c r="AA18" s="5" t="str">
        <f t="shared" si="0"/>
        <v/>
      </c>
      <c r="AB18" s="5" t="str">
        <f>IF(AB15="","",AB15*(1+AB16/100))</f>
        <v/>
      </c>
      <c r="AC18" s="5" t="str">
        <f t="shared" ref="AC18:BC18" si="1">IF(AC15="","",AC15*(1+AC16/100))</f>
        <v/>
      </c>
      <c r="AD18" s="5" t="str">
        <f t="shared" si="1"/>
        <v/>
      </c>
      <c r="AE18" s="5" t="str">
        <f t="shared" si="1"/>
        <v/>
      </c>
      <c r="AF18" s="5" t="str">
        <f t="shared" si="1"/>
        <v/>
      </c>
      <c r="AG18" s="5" t="str">
        <f t="shared" si="1"/>
        <v/>
      </c>
      <c r="AH18" s="5" t="str">
        <f t="shared" si="1"/>
        <v/>
      </c>
      <c r="AI18" s="5" t="str">
        <f t="shared" si="1"/>
        <v/>
      </c>
      <c r="AJ18" s="5" t="str">
        <f t="shared" si="1"/>
        <v/>
      </c>
      <c r="AK18" s="5" t="str">
        <f t="shared" si="1"/>
        <v/>
      </c>
      <c r="AL18" s="5" t="str">
        <f t="shared" si="1"/>
        <v/>
      </c>
      <c r="AM18" s="5" t="str">
        <f t="shared" si="1"/>
        <v/>
      </c>
      <c r="AN18" s="5" t="str">
        <f t="shared" si="1"/>
        <v/>
      </c>
      <c r="AO18" s="5" t="str">
        <f t="shared" si="1"/>
        <v/>
      </c>
      <c r="AP18" s="5" t="str">
        <f t="shared" si="1"/>
        <v/>
      </c>
      <c r="AQ18" s="5" t="str">
        <f t="shared" si="1"/>
        <v/>
      </c>
      <c r="AR18" s="5" t="str">
        <f t="shared" si="1"/>
        <v/>
      </c>
      <c r="AS18" s="5" t="str">
        <f t="shared" si="1"/>
        <v/>
      </c>
      <c r="AT18" s="5" t="str">
        <f t="shared" si="1"/>
        <v/>
      </c>
      <c r="AU18" s="5" t="str">
        <f t="shared" si="1"/>
        <v/>
      </c>
      <c r="AV18" s="5" t="str">
        <f t="shared" si="1"/>
        <v/>
      </c>
      <c r="AW18" s="5" t="str">
        <f t="shared" si="1"/>
        <v/>
      </c>
      <c r="AX18" s="5" t="str">
        <f t="shared" si="1"/>
        <v/>
      </c>
      <c r="AY18" s="5" t="str">
        <f t="shared" si="1"/>
        <v/>
      </c>
      <c r="AZ18" s="5" t="str">
        <f t="shared" si="1"/>
        <v/>
      </c>
      <c r="BA18" s="5" t="str">
        <f t="shared" si="1"/>
        <v/>
      </c>
      <c r="BB18" s="5" t="str">
        <f t="shared" si="1"/>
        <v/>
      </c>
      <c r="BC18" s="5" t="str">
        <f t="shared" si="1"/>
        <v/>
      </c>
      <c r="BD18" s="5" t="str">
        <f>IF(BD15="","",BD15*(1+BD16/100))</f>
        <v/>
      </c>
    </row>
    <row r="19" spans="1:56" ht="12.75" customHeight="1">
      <c r="A19" s="14"/>
      <c r="B19" s="365" t="s">
        <v>289</v>
      </c>
      <c r="C19" s="366"/>
      <c r="D19" s="367"/>
      <c r="E19" s="11" t="s">
        <v>248</v>
      </c>
      <c r="F19" s="19"/>
      <c r="G19" s="28"/>
      <c r="H19" s="5">
        <f t="shared" ref="H19:O19" si="2">IF(H13="","-",IF(H18="",H14*H13,H18*H13))</f>
        <v>12.858367999999999</v>
      </c>
      <c r="I19" s="5">
        <f>IF(I13="","-",IF(I18="",I14*I13,I18*I13))</f>
        <v>12.855699999999999</v>
      </c>
      <c r="J19" s="5">
        <f t="shared" si="2"/>
        <v>15.581108399999998</v>
      </c>
      <c r="K19" s="5">
        <f t="shared" si="2"/>
        <v>15.57996</v>
      </c>
      <c r="L19" s="5">
        <f t="shared" si="2"/>
        <v>18.640526740000002</v>
      </c>
      <c r="M19" s="5">
        <f t="shared" si="2"/>
        <v>18.642219999999998</v>
      </c>
      <c r="N19" s="5">
        <f>IF(N13="","-",IF(N18="",N14*N13,N18*N13))</f>
        <v>22.102678517046183</v>
      </c>
      <c r="O19" s="5">
        <f t="shared" si="2"/>
        <v>22.098960000000002</v>
      </c>
      <c r="P19" s="37"/>
      <c r="Q19" s="5">
        <f t="shared" ref="Q19:AB19" si="3">IF(Q13="","-",IF(Q18="",Q14*Q13,Q18*Q13))</f>
        <v>22.098960000000002</v>
      </c>
      <c r="R19" s="5">
        <f t="shared" si="3"/>
        <v>23.644631305063015</v>
      </c>
      <c r="S19" s="5">
        <f>IF(S13="","-",IF(S18="",S14*S13,S18*S13))</f>
        <v>23.60952</v>
      </c>
      <c r="T19" s="5">
        <f t="shared" si="3"/>
        <v>23.652418974429146</v>
      </c>
      <c r="U19" s="5">
        <f t="shared" si="3"/>
        <v>23.573549999999997</v>
      </c>
      <c r="V19" s="5">
        <f t="shared" si="3"/>
        <v>24.983646662697712</v>
      </c>
      <c r="W19" s="5">
        <f t="shared" si="3"/>
        <v>24.993599999999997</v>
      </c>
      <c r="X19" s="5">
        <f t="shared" si="3"/>
        <v>25.836025060581413</v>
      </c>
      <c r="Y19" s="37"/>
      <c r="Z19" s="5">
        <f t="shared" si="3"/>
        <v>25.964079999999999</v>
      </c>
      <c r="AA19" s="5">
        <f t="shared" si="3"/>
        <v>27.675689999999996</v>
      </c>
      <c r="AB19" s="5" t="str">
        <f t="shared" si="3"/>
        <v>-</v>
      </c>
      <c r="AC19" s="5" t="str">
        <f t="shared" ref="AC19:BD19" si="4">IF(AC13="","-",IF(AC18="",AC14*AC13,AC18*AC13))</f>
        <v>-</v>
      </c>
      <c r="AD19" s="5" t="str">
        <f t="shared" si="4"/>
        <v>-</v>
      </c>
      <c r="AE19" s="5" t="str">
        <f t="shared" si="4"/>
        <v>-</v>
      </c>
      <c r="AF19" s="5" t="str">
        <f t="shared" si="4"/>
        <v>-</v>
      </c>
      <c r="AG19" s="5" t="str">
        <f t="shared" si="4"/>
        <v>-</v>
      </c>
      <c r="AH19" s="5" t="str">
        <f t="shared" si="4"/>
        <v>-</v>
      </c>
      <c r="AI19" s="5" t="str">
        <f t="shared" si="4"/>
        <v>-</v>
      </c>
      <c r="AJ19" s="5" t="str">
        <f t="shared" si="4"/>
        <v>-</v>
      </c>
      <c r="AK19" s="5" t="str">
        <f t="shared" si="4"/>
        <v>-</v>
      </c>
      <c r="AL19" s="5" t="str">
        <f t="shared" si="4"/>
        <v>-</v>
      </c>
      <c r="AM19" s="5" t="str">
        <f t="shared" si="4"/>
        <v>-</v>
      </c>
      <c r="AN19" s="5" t="str">
        <f t="shared" si="4"/>
        <v>-</v>
      </c>
      <c r="AO19" s="5" t="str">
        <f t="shared" si="4"/>
        <v>-</v>
      </c>
      <c r="AP19" s="5" t="str">
        <f t="shared" si="4"/>
        <v>-</v>
      </c>
      <c r="AQ19" s="5" t="str">
        <f t="shared" si="4"/>
        <v>-</v>
      </c>
      <c r="AR19" s="5" t="str">
        <f t="shared" si="4"/>
        <v>-</v>
      </c>
      <c r="AS19" s="5" t="str">
        <f t="shared" si="4"/>
        <v>-</v>
      </c>
      <c r="AT19" s="5" t="str">
        <f t="shared" si="4"/>
        <v>-</v>
      </c>
      <c r="AU19" s="5" t="str">
        <f t="shared" si="4"/>
        <v>-</v>
      </c>
      <c r="AV19" s="5" t="str">
        <f t="shared" si="4"/>
        <v>-</v>
      </c>
      <c r="AW19" s="5" t="str">
        <f>IF(AW13="","-",IF(AW18="",AW14*AW13,AW18*AW13))</f>
        <v>-</v>
      </c>
      <c r="AX19" s="5" t="str">
        <f t="shared" si="4"/>
        <v>-</v>
      </c>
      <c r="AY19" s="5" t="str">
        <f t="shared" si="4"/>
        <v>-</v>
      </c>
      <c r="AZ19" s="5" t="str">
        <f>IF(AZ13="","-",IF(AZ18="",AZ14*AZ13,AZ18*AZ13))</f>
        <v>-</v>
      </c>
      <c r="BA19" s="5" t="str">
        <f t="shared" si="4"/>
        <v>-</v>
      </c>
      <c r="BB19" s="5" t="str">
        <f t="shared" si="4"/>
        <v>-</v>
      </c>
      <c r="BC19" s="5" t="str">
        <f t="shared" si="4"/>
        <v>-</v>
      </c>
      <c r="BD19" s="5" t="str">
        <f t="shared" si="4"/>
        <v>-</v>
      </c>
    </row>
    <row r="20" spans="1:56" s="14" customFormat="1" ht="12.75" customHeight="1">
      <c r="B20" s="59"/>
      <c r="C20" s="59"/>
      <c r="D20" s="60"/>
      <c r="E20" s="61"/>
      <c r="F20" s="55"/>
      <c r="G20" s="55"/>
      <c r="H20" s="55"/>
      <c r="I20" s="55"/>
      <c r="J20" s="55"/>
      <c r="K20" s="55"/>
      <c r="L20" s="55"/>
      <c r="M20" s="55"/>
      <c r="N20" s="55"/>
      <c r="O20" s="55"/>
      <c r="P20" s="55"/>
      <c r="Q20" s="55"/>
      <c r="R20" s="62"/>
      <c r="U20" s="62"/>
      <c r="X20" s="62"/>
      <c r="Y20" s="55"/>
    </row>
    <row r="21" spans="1:56" s="14" customFormat="1" ht="12.75" customHeight="1">
      <c r="B21" s="63"/>
      <c r="C21" s="59"/>
      <c r="D21" s="60"/>
      <c r="E21" s="61"/>
      <c r="F21" s="55"/>
      <c r="G21" s="55"/>
      <c r="H21" s="55"/>
      <c r="I21" s="55"/>
      <c r="J21" s="55"/>
      <c r="K21" s="55"/>
      <c r="L21" s="55"/>
      <c r="M21" s="55"/>
      <c r="N21" s="55"/>
      <c r="O21" s="55"/>
      <c r="P21" s="55"/>
      <c r="Q21" s="55"/>
      <c r="R21" s="62"/>
      <c r="U21" s="62"/>
      <c r="X21" s="62"/>
      <c r="Y21" s="55"/>
      <c r="AA21" s="62"/>
    </row>
  </sheetData>
  <mergeCells count="21">
    <mergeCell ref="B19:D19"/>
    <mergeCell ref="U15:U16"/>
    <mergeCell ref="I15:I16"/>
    <mergeCell ref="K15:K16"/>
    <mergeCell ref="S15:S16"/>
    <mergeCell ref="Q15:Q16"/>
    <mergeCell ref="O15:O16"/>
    <mergeCell ref="C15:C16"/>
    <mergeCell ref="B18:D18"/>
    <mergeCell ref="Z15:Z16"/>
    <mergeCell ref="W15:W16"/>
    <mergeCell ref="H7:O7"/>
    <mergeCell ref="M15:M16"/>
    <mergeCell ref="H6:O6"/>
    <mergeCell ref="B12:F12"/>
    <mergeCell ref="B17:F17"/>
    <mergeCell ref="B6:B11"/>
    <mergeCell ref="C6:C11"/>
    <mergeCell ref="D6:D11"/>
    <mergeCell ref="E6:E11"/>
    <mergeCell ref="F6:F7"/>
  </mergeCells>
  <hyperlinks>
    <hyperlink ref="D14" r:id="rId1" xr:uid="{00000000-0004-0000-0800-000000000000}"/>
    <hyperlink ref="D13" r:id="rId2" xr:uid="{00000000-0004-0000-0800-000001000000}"/>
    <hyperlink ref="D16" r:id="rId3" xr:uid="{00000000-0004-0000-0800-000002000000}"/>
    <hyperlink ref="D15" r:id="rId4" xr:uid="{00000000-0004-0000-0800-000003000000}"/>
  </hyperlinks>
  <pageMargins left="0.7" right="0.7" top="0.75" bottom="0.75" header="0.3" footer="0.3"/>
  <pageSetup orientation="portrait" r:id="rId5"/>
  <headerFooter>
    <oddFooter>&amp;C_x000D_&amp;1#&amp;"Calibri"&amp;10&amp;K000000 OFFICIAL-InternalOnly</oddFooter>
  </headerFooter>
  <legacy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9d5c9a2-c4d2-48cc-8213-0a52642d0438" xsi:nil="true"/>
    <_ip_UnifiedCompliancePolicyUIAction xmlns="http://schemas.microsoft.com/sharepoint/v3" xsi:nil="true"/>
    <_Flow_SignoffStatus xmlns="12ddb115-0830-43b7-ae9f-1099068dc9cf" xsi:nil="true"/>
    <_ip_UnifiedCompliancePolicyProperties xmlns="http://schemas.microsoft.com/sharepoint/v3" xsi:nil="true"/>
    <lcf76f155ced4ddcb4097134ff3c332f xmlns="12ddb115-0830-43b7-ae9f-1099068dc9cf">
      <Terms xmlns="http://schemas.microsoft.com/office/infopath/2007/PartnerControls"/>
    </lcf76f155ced4ddcb4097134ff3c332f>
    <SharedWithUsers xmlns="e9d5c9a2-c4d2-48cc-8213-0a52642d0438">
      <UserInfo>
        <DisplayName>Hayden Revell</DisplayName>
        <AccountId>653</AccountId>
        <AccountType/>
      </UserInfo>
      <UserInfo>
        <DisplayName>Michael Sukubo</DisplayName>
        <AccountId>690</AccountId>
        <AccountType/>
      </UserInfo>
      <UserInfo>
        <DisplayName>Kathleen Minett</DisplayName>
        <AccountId>1734</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21F4D67857B5B4F89349DE7E797F818" ma:contentTypeVersion="19" ma:contentTypeDescription="Create a new document." ma:contentTypeScope="" ma:versionID="53b4426590dc72912587481e6e642d83">
  <xsd:schema xmlns:xsd="http://www.w3.org/2001/XMLSchema" xmlns:xs="http://www.w3.org/2001/XMLSchema" xmlns:p="http://schemas.microsoft.com/office/2006/metadata/properties" xmlns:ns1="http://schemas.microsoft.com/sharepoint/v3" xmlns:ns2="12ddb115-0830-43b7-ae9f-1099068dc9cf" xmlns:ns3="e9d5c9a2-c4d2-48cc-8213-0a52642d0438" targetNamespace="http://schemas.microsoft.com/office/2006/metadata/properties" ma:root="true" ma:fieldsID="214ec9cbe14564e3e8c3fb3456eea1b8" ns1:_="" ns2:_="" ns3:_="">
    <xsd:import namespace="http://schemas.microsoft.com/sharepoint/v3"/>
    <xsd:import namespace="12ddb115-0830-43b7-ae9f-1099068dc9cf"/>
    <xsd:import namespace="e9d5c9a2-c4d2-48cc-8213-0a52642d043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element ref="ns2:_Flow_SignoffStatus" minOccurs="0"/>
                <xsd:element ref="ns2:MediaServiceDateTaken" minOccurs="0"/>
                <xsd:element ref="ns2:MediaLengthInSecond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2ddb115-0830-43b7-ae9f-1099068dc9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6" nillable="true" ma:displayName="Sign-off status" ma:internalName="Sign_x002d_off_x0020_status">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f1db303c-1d0a-4523-bf11-6998614b371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9d5c9a2-c4d2-48cc-8213-0a52642d043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89c1ee4e-ca4a-4cb5-93c9-61c27d042ce7}" ma:internalName="TaxCatchAll" ma:showField="CatchAllData" ma:web="e9d5c9a2-c4d2-48cc-8213-0a52642d043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d="http://www.w3.org/2001/XMLSchema" xmlns:xsi="http://www.w3.org/2001/XMLSchema-instance" xmlns="http://www.boldonjames.com/2008/01/sie/internal/label" sislVersion="0" policy="973096ae-7329-4b3b-9368-47aeba6959e1" origin="userSelected"/>
</file>

<file path=customXml/itemProps1.xml><?xml version="1.0" encoding="utf-8"?>
<ds:datastoreItem xmlns:ds="http://schemas.openxmlformats.org/officeDocument/2006/customXml" ds:itemID="{610EBF99-FC74-4ED9-A7C2-80A7F7125B34}">
  <ds:schemaRefs>
    <ds:schemaRef ds:uri="http://schemas.microsoft.com/office/2006/metadata/properties"/>
    <ds:schemaRef ds:uri="http://schemas.microsoft.com/office/infopath/2007/PartnerControls"/>
    <ds:schemaRef ds:uri="e9d5c9a2-c4d2-48cc-8213-0a52642d0438"/>
    <ds:schemaRef ds:uri="http://schemas.microsoft.com/sharepoint/v3"/>
    <ds:schemaRef ds:uri="12ddb115-0830-43b7-ae9f-1099068dc9cf"/>
  </ds:schemaRefs>
</ds:datastoreItem>
</file>

<file path=customXml/itemProps2.xml><?xml version="1.0" encoding="utf-8"?>
<ds:datastoreItem xmlns:ds="http://schemas.openxmlformats.org/officeDocument/2006/customXml" ds:itemID="{E9CB5DB5-E149-4E7E-A8BF-18FBE6DB4692}">
  <ds:schemaRefs>
    <ds:schemaRef ds:uri="http://schemas.microsoft.com/sharepoint/v3/contenttype/forms"/>
  </ds:schemaRefs>
</ds:datastoreItem>
</file>

<file path=customXml/itemProps3.xml><?xml version="1.0" encoding="utf-8"?>
<ds:datastoreItem xmlns:ds="http://schemas.openxmlformats.org/officeDocument/2006/customXml" ds:itemID="{69FA2A32-D053-49F2-B2A6-CC755698A9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2ddb115-0830-43b7-ae9f-1099068dc9cf"/>
    <ds:schemaRef ds:uri="e9d5c9a2-c4d2-48cc-8213-0a52642d04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B9BE8A8-2B1C-4B74-A115-FAC4DF941D7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16</vt:i4>
      </vt:variant>
    </vt:vector>
  </HeadingPairs>
  <TitlesOfParts>
    <vt:vector size="16" baseType="lpstr">
      <vt:lpstr>Front sheet</vt:lpstr>
      <vt:lpstr>Notes</vt:lpstr>
      <vt:lpstr>1. Outputs=&gt;</vt:lpstr>
      <vt:lpstr>1a Policy Cost Allowance</vt:lpstr>
      <vt:lpstr>2. Calculate=&gt;</vt:lpstr>
      <vt:lpstr>2a Aggregate costs</vt:lpstr>
      <vt:lpstr>3. Inputs=&gt;</vt:lpstr>
      <vt:lpstr>3a Demand</vt:lpstr>
      <vt:lpstr>3b RO</vt:lpstr>
      <vt:lpstr>3d FIT</vt:lpstr>
      <vt:lpstr>3e ECO</vt:lpstr>
      <vt:lpstr>3f WHD</vt:lpstr>
      <vt:lpstr>3h Losses</vt:lpstr>
      <vt:lpstr>3g AAHEDC</vt:lpstr>
      <vt:lpstr>3i New FIT methodology</vt:lpstr>
      <vt:lpstr>3j GGL</vt:lpstr>
    </vt:vector>
  </TitlesOfParts>
  <Manager/>
  <Company>Ofgem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4 - Policy cost allowance methodology v1.16</dc:title>
  <dc:subject/>
  <dc:creator>Graham Reeve</dc:creator>
  <cp:keywords/>
  <dc:description/>
  <cp:lastModifiedBy>Hayden Revell</cp:lastModifiedBy>
  <cp:revision/>
  <dcterms:created xsi:type="dcterms:W3CDTF">2018-05-30T12:29:20Z</dcterms:created>
  <dcterms:modified xsi:type="dcterms:W3CDTF">2023-05-24T10:23:52Z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16d819dc-1184-4e97-a083-1baaadfa69a1</vt:lpwstr>
  </property>
  <property fmtid="{D5CDD505-2E9C-101B-9397-08002B2CF9AE}" pid="3" name="bjSaver">
    <vt:lpwstr>nkzvQ1YyLXSl6BSffbUiT17vtnD26HfQ</vt:lpwstr>
  </property>
  <property fmtid="{D5CDD505-2E9C-101B-9397-08002B2CF9AE}" pid="4" name="ContentTypeId">
    <vt:lpwstr>0x010100C21F4D67857B5B4F89349DE7E797F818</vt:lpwstr>
  </property>
  <property fmtid="{D5CDD505-2E9C-101B-9397-08002B2CF9AE}" pid="5" name="Folksonomy_PR">
    <vt:lpwstr/>
  </property>
  <property fmtid="{D5CDD505-2E9C-101B-9397-08002B2CF9AE}" pid="6" name="Organisation1">
    <vt:lpwstr>1;#Ofgem|8b4368c1-752b-461b-aa1f-79fb1ab95926</vt:lpwstr>
  </property>
  <property fmtid="{D5CDD505-2E9C-101B-9397-08002B2CF9AE}" pid="7" name="BJSCc5a055b0-1bed-4579_x">
    <vt:lpwstr/>
  </property>
  <property fmtid="{D5CDD505-2E9C-101B-9397-08002B2CF9AE}" pid="8" name="BJSCid_group_classification">
    <vt:lpwstr>OFFICIAL</vt:lpwstr>
  </property>
  <property fmtid="{D5CDD505-2E9C-101B-9397-08002B2CF9AE}" pid="9" name="BJSCdd9eba61-d6b9-469b_x">
    <vt:lpwstr>Internal Only</vt:lpwstr>
  </property>
  <property fmtid="{D5CDD505-2E9C-101B-9397-08002B2CF9AE}" pid="10" name="BJSCSummaryMarking">
    <vt:lpwstr>OFFICIAL Internal Only</vt:lpwstr>
  </property>
  <property fmtid="{D5CDD505-2E9C-101B-9397-08002B2CF9AE}" pid="11"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2" name="BJSC514bdf30-2227-4016_x">
    <vt:lpwstr/>
  </property>
  <property fmtid="{D5CDD505-2E9C-101B-9397-08002B2CF9AE}" pid="13" name="Order">
    <vt:r8>193900</vt:r8>
  </property>
  <property fmtid="{D5CDD505-2E9C-101B-9397-08002B2CF9AE}" pid="14" name="xd_ProgID">
    <vt:lpwstr/>
  </property>
  <property fmtid="{D5CDD505-2E9C-101B-9397-08002B2CF9AE}" pid="15" name="TemplateUrl">
    <vt:lpwstr/>
  </property>
  <property fmtid="{D5CDD505-2E9C-101B-9397-08002B2CF9AE}" pid="16" name="_CopySource">
    <vt:lpwstr/>
  </property>
  <property fmtid="{D5CDD505-2E9C-101B-9397-08002B2CF9AE}" pid="17" name="bjClsUserRVM">
    <vt:lpwstr>[]</vt:lpwstr>
  </property>
  <property fmtid="{D5CDD505-2E9C-101B-9397-08002B2CF9AE}" pid="18" name="bjDocumentSecurityLabel">
    <vt:lpwstr>This item has no classification</vt:lpwstr>
  </property>
  <property fmtid="{D5CDD505-2E9C-101B-9397-08002B2CF9AE}" pid="19" name="MSIP_Label_38144ccb-b10a-4c0f-b070-7a3b00ac7463_Enabled">
    <vt:lpwstr>true</vt:lpwstr>
  </property>
  <property fmtid="{D5CDD505-2E9C-101B-9397-08002B2CF9AE}" pid="20" name="MSIP_Label_38144ccb-b10a-4c0f-b070-7a3b00ac7463_SetDate">
    <vt:lpwstr>2022-05-09T14:02:10Z</vt:lpwstr>
  </property>
  <property fmtid="{D5CDD505-2E9C-101B-9397-08002B2CF9AE}" pid="21" name="MSIP_Label_38144ccb-b10a-4c0f-b070-7a3b00ac7463_Method">
    <vt:lpwstr>Standard</vt:lpwstr>
  </property>
  <property fmtid="{D5CDD505-2E9C-101B-9397-08002B2CF9AE}" pid="22" name="MSIP_Label_38144ccb-b10a-4c0f-b070-7a3b00ac7463_Name">
    <vt:lpwstr>InternalOnly</vt:lpwstr>
  </property>
  <property fmtid="{D5CDD505-2E9C-101B-9397-08002B2CF9AE}" pid="23" name="MSIP_Label_38144ccb-b10a-4c0f-b070-7a3b00ac7463_SiteId">
    <vt:lpwstr>185562ad-39bc-4840-8e40-be6216340c52</vt:lpwstr>
  </property>
  <property fmtid="{D5CDD505-2E9C-101B-9397-08002B2CF9AE}" pid="24" name="MSIP_Label_38144ccb-b10a-4c0f-b070-7a3b00ac7463_ActionId">
    <vt:lpwstr>8cbddb70-d72b-4cd1-a0f6-0e5702db489f</vt:lpwstr>
  </property>
  <property fmtid="{D5CDD505-2E9C-101B-9397-08002B2CF9AE}" pid="25" name="MSIP_Label_38144ccb-b10a-4c0f-b070-7a3b00ac7463_ContentBits">
    <vt:lpwstr>2</vt:lpwstr>
  </property>
  <property fmtid="{D5CDD505-2E9C-101B-9397-08002B2CF9AE}" pid="26" name="MediaServiceImageTags">
    <vt:lpwstr/>
  </property>
</Properties>
</file>