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showInkAnnotation="0"/>
  <mc:AlternateContent xmlns:mc="http://schemas.openxmlformats.org/markup-compatibility/2006">
    <mc:Choice Requires="x15">
      <x15ac:absPath xmlns:x15ac="http://schemas.microsoft.com/office/spreadsheetml/2010/11/ac" url="https://ofgemcloud.sharepoint.com/sites/PriceCapPolicy/Shared Documents/Cap extension - work from Oct 2022 onwards/Consultation 2/Docs for publication/Finalised models/"/>
    </mc:Choice>
  </mc:AlternateContent>
  <xr:revisionPtr revIDLastSave="557" documentId="8_{38AF8D29-A4B4-4CE5-BFDE-3707445DBD47}" xr6:coauthVersionLast="47" xr6:coauthVersionMax="47" xr10:uidLastSave="{080D5550-CAC4-44F1-BA5E-ABAD37FCAA54}"/>
  <bookViews>
    <workbookView xWindow="-110" yWindow="-110" windowWidth="19420" windowHeight="1042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h Losses" sheetId="34" r:id="rId13"/>
    <sheet name="3g AAHEDC" sheetId="21" r:id="rId14"/>
    <sheet name="3i New FIT methodology" sheetId="45"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6" i="45" l="1"/>
  <c r="E131" i="45"/>
  <c r="E132" i="45"/>
  <c r="E36" i="45"/>
  <c r="U202" i="45"/>
  <c r="T202" i="45"/>
  <c r="BB22" i="42"/>
  <c r="AA61" i="42"/>
  <c r="AL20" i="22"/>
  <c r="AG58" i="22"/>
  <c r="AK62" i="22"/>
  <c r="AM46" i="22"/>
  <c r="AQ25" i="22"/>
  <c r="AB17" i="22"/>
  <c r="AB15" i="22"/>
  <c r="BA18" i="21"/>
  <c r="BA17" i="21"/>
  <c r="AI17" i="21"/>
  <c r="AI18" i="21" s="1"/>
  <c r="AB18" i="21"/>
  <c r="AB17" i="21"/>
  <c r="AZ19" i="17"/>
  <c r="BB19" i="17"/>
  <c r="AB19" i="17"/>
  <c r="AB26" i="18"/>
  <c r="AM25" i="18" l="1"/>
  <c r="BC27" i="18"/>
  <c r="BC29" i="18"/>
  <c r="BC28" i="18"/>
  <c r="BC25" i="22"/>
  <c r="BB63" i="42" s="1"/>
  <c r="H29" i="18"/>
  <c r="H28" i="18"/>
  <c r="AW27" i="18"/>
  <c r="AW19" i="20"/>
  <c r="AZ19" i="20"/>
  <c r="BD18" i="20"/>
  <c r="AB18" i="20"/>
  <c r="V222" i="45"/>
  <c r="V223" i="45"/>
  <c r="W223" i="45"/>
  <c r="X223" i="45"/>
  <c r="Y223" i="45"/>
  <c r="Z223" i="45"/>
  <c r="AA223" i="45"/>
  <c r="AB223" i="45"/>
  <c r="AC223" i="45"/>
  <c r="AD223" i="45"/>
  <c r="AE223" i="45"/>
  <c r="AF223" i="45"/>
  <c r="AG223" i="45"/>
  <c r="AH223" i="45"/>
  <c r="AI223" i="45"/>
  <c r="AJ223" i="45"/>
  <c r="AK223" i="45"/>
  <c r="AL223" i="45"/>
  <c r="AM223" i="45"/>
  <c r="AN223" i="45"/>
  <c r="AO223" i="45"/>
  <c r="AP223" i="45"/>
  <c r="AQ223" i="45"/>
  <c r="AR223" i="45"/>
  <c r="AS223" i="45"/>
  <c r="AT223" i="45"/>
  <c r="AU223" i="45"/>
  <c r="AV223" i="45"/>
  <c r="AW223" i="45"/>
  <c r="V224" i="45"/>
  <c r="W224" i="45"/>
  <c r="X224" i="45"/>
  <c r="Y224" i="45"/>
  <c r="Z224" i="45"/>
  <c r="AA224" i="45"/>
  <c r="AB224" i="45"/>
  <c r="AC224" i="45"/>
  <c r="AD224" i="45"/>
  <c r="AE224" i="45"/>
  <c r="AF224" i="45"/>
  <c r="AG224" i="45"/>
  <c r="AH224" i="45"/>
  <c r="AI224" i="45"/>
  <c r="AJ224" i="45"/>
  <c r="AK224" i="45"/>
  <c r="AL224" i="45"/>
  <c r="AM224" i="45"/>
  <c r="AN224" i="45"/>
  <c r="AO224" i="45"/>
  <c r="AP224" i="45"/>
  <c r="AQ224" i="45"/>
  <c r="AR224" i="45"/>
  <c r="AS224" i="45"/>
  <c r="AT224" i="45"/>
  <c r="AU224" i="45"/>
  <c r="AV224" i="45"/>
  <c r="AW224" i="45"/>
  <c r="V225" i="45"/>
  <c r="W225" i="45"/>
  <c r="X225" i="45"/>
  <c r="Y225" i="45"/>
  <c r="Z225" i="45"/>
  <c r="AA225" i="45"/>
  <c r="AB225" i="45"/>
  <c r="AC225" i="45"/>
  <c r="AD225" i="45"/>
  <c r="AE225" i="45"/>
  <c r="AF225" i="45"/>
  <c r="AG225" i="45"/>
  <c r="AH225" i="45"/>
  <c r="AI225" i="45"/>
  <c r="AJ225" i="45"/>
  <c r="AK225" i="45"/>
  <c r="AL225" i="45"/>
  <c r="AM225" i="45"/>
  <c r="AN225" i="45"/>
  <c r="AO225" i="45"/>
  <c r="AP225" i="45"/>
  <c r="AQ225" i="45"/>
  <c r="AR225" i="45"/>
  <c r="AS225" i="45"/>
  <c r="AT225" i="45"/>
  <c r="AU225" i="45"/>
  <c r="AV225" i="45"/>
  <c r="AW225" i="45"/>
  <c r="V228" i="45"/>
  <c r="U223" i="45"/>
  <c r="U224" i="45"/>
  <c r="U225" i="45"/>
  <c r="T225" i="45"/>
  <c r="S225" i="45"/>
  <c r="K225" i="45"/>
  <c r="L225" i="45"/>
  <c r="M225" i="45"/>
  <c r="N225" i="45"/>
  <c r="O225" i="45"/>
  <c r="P225" i="45"/>
  <c r="Q225" i="45"/>
  <c r="J225" i="45"/>
  <c r="E225" i="45"/>
  <c r="F225" i="45"/>
  <c r="G225" i="45"/>
  <c r="H225" i="45"/>
  <c r="D225" i="45"/>
  <c r="T223" i="45"/>
  <c r="S223" i="45"/>
  <c r="K223" i="45"/>
  <c r="L223" i="45"/>
  <c r="M223" i="45"/>
  <c r="N223" i="45"/>
  <c r="O223" i="45"/>
  <c r="P223" i="45"/>
  <c r="Q223" i="45"/>
  <c r="J223" i="45"/>
  <c r="E223" i="45"/>
  <c r="F223" i="45"/>
  <c r="G223" i="45"/>
  <c r="H223" i="45"/>
  <c r="D223" i="45"/>
  <c r="T222" i="45"/>
  <c r="S222" i="45"/>
  <c r="K222" i="45"/>
  <c r="L222" i="45"/>
  <c r="M222" i="45"/>
  <c r="N222" i="45"/>
  <c r="O222" i="45"/>
  <c r="P222" i="45"/>
  <c r="Q222" i="45"/>
  <c r="E222" i="45"/>
  <c r="F222" i="45"/>
  <c r="G222" i="45"/>
  <c r="H222" i="45"/>
  <c r="J222" i="45"/>
  <c r="D222" i="45"/>
  <c r="V196" i="45"/>
  <c r="X196" i="45"/>
  <c r="X222" i="45" s="1"/>
  <c r="AF196" i="45"/>
  <c r="AN196" i="45"/>
  <c r="AV196" i="45"/>
  <c r="V197" i="45"/>
  <c r="AB197" i="45"/>
  <c r="AJ197" i="45"/>
  <c r="AR197" i="45"/>
  <c r="V198" i="45"/>
  <c r="X198" i="45"/>
  <c r="AF198" i="45"/>
  <c r="AN198" i="45"/>
  <c r="AV198" i="45"/>
  <c r="V199" i="45"/>
  <c r="AB199" i="45"/>
  <c r="AJ199" i="45"/>
  <c r="AN199" i="45"/>
  <c r="AR199" i="45"/>
  <c r="AV199" i="45"/>
  <c r="V200" i="45"/>
  <c r="X200" i="45"/>
  <c r="AB200" i="45"/>
  <c r="AF200" i="45"/>
  <c r="AJ200" i="45"/>
  <c r="AN200" i="45"/>
  <c r="AR200" i="45"/>
  <c r="AV200" i="45"/>
  <c r="V201" i="45"/>
  <c r="X201" i="45"/>
  <c r="AB201" i="45"/>
  <c r="AF201" i="45"/>
  <c r="AJ201" i="45"/>
  <c r="AN201" i="45"/>
  <c r="AR201" i="45"/>
  <c r="AV201" i="45"/>
  <c r="V202" i="45"/>
  <c r="X202" i="45"/>
  <c r="AF202" i="45"/>
  <c r="AN202" i="45"/>
  <c r="AV202" i="45"/>
  <c r="V203" i="45"/>
  <c r="X203" i="45"/>
  <c r="AF203" i="45"/>
  <c r="AJ203" i="45"/>
  <c r="AN203" i="45"/>
  <c r="AR203" i="45"/>
  <c r="AV203" i="45"/>
  <c r="S197" i="45"/>
  <c r="S198" i="45"/>
  <c r="S199" i="45"/>
  <c r="S200" i="45"/>
  <c r="S201" i="45"/>
  <c r="S202" i="45"/>
  <c r="S203" i="45"/>
  <c r="S204" i="45"/>
  <c r="S205" i="45"/>
  <c r="S206" i="45"/>
  <c r="S207" i="45"/>
  <c r="S208" i="45"/>
  <c r="S209" i="45"/>
  <c r="S210" i="45"/>
  <c r="S211" i="45"/>
  <c r="K196" i="45"/>
  <c r="L196" i="45"/>
  <c r="M196" i="45"/>
  <c r="N196" i="45"/>
  <c r="O196" i="45"/>
  <c r="P196" i="45"/>
  <c r="Q196" i="45"/>
  <c r="K197" i="45"/>
  <c r="L197" i="45"/>
  <c r="M197" i="45"/>
  <c r="N197" i="45"/>
  <c r="O197" i="45"/>
  <c r="P197" i="45"/>
  <c r="Q197" i="45"/>
  <c r="K198" i="45"/>
  <c r="L198" i="45"/>
  <c r="M198" i="45"/>
  <c r="N198" i="45"/>
  <c r="O198" i="45"/>
  <c r="P198" i="45"/>
  <c r="Q198" i="45"/>
  <c r="K199" i="45"/>
  <c r="L199" i="45"/>
  <c r="M199" i="45"/>
  <c r="N199" i="45"/>
  <c r="O199" i="45"/>
  <c r="P199" i="45"/>
  <c r="Q199" i="45"/>
  <c r="K200" i="45"/>
  <c r="L200" i="45"/>
  <c r="M200" i="45"/>
  <c r="N200" i="45"/>
  <c r="O200" i="45"/>
  <c r="P200" i="45"/>
  <c r="Q200" i="45"/>
  <c r="K201" i="45"/>
  <c r="L201" i="45"/>
  <c r="M201" i="45"/>
  <c r="N201" i="45"/>
  <c r="O201" i="45"/>
  <c r="P201" i="45"/>
  <c r="Q201" i="45"/>
  <c r="K202" i="45"/>
  <c r="L202" i="45"/>
  <c r="M202" i="45"/>
  <c r="N202" i="45"/>
  <c r="O202" i="45"/>
  <c r="P202" i="45"/>
  <c r="Q202" i="45"/>
  <c r="K203" i="45"/>
  <c r="L203" i="45"/>
  <c r="M203" i="45"/>
  <c r="N203" i="45"/>
  <c r="O203" i="45"/>
  <c r="P203" i="45"/>
  <c r="Q203" i="45"/>
  <c r="K204" i="45"/>
  <c r="L204" i="45"/>
  <c r="M204" i="45"/>
  <c r="N204" i="45"/>
  <c r="O204" i="45"/>
  <c r="P204" i="45"/>
  <c r="Q204" i="45"/>
  <c r="K205" i="45"/>
  <c r="L205" i="45"/>
  <c r="M205" i="45"/>
  <c r="N205" i="45"/>
  <c r="O205" i="45"/>
  <c r="P205" i="45"/>
  <c r="Q205" i="45"/>
  <c r="K206" i="45"/>
  <c r="L206" i="45"/>
  <c r="M206" i="45"/>
  <c r="N206" i="45"/>
  <c r="O206" i="45"/>
  <c r="P206" i="45"/>
  <c r="Q206" i="45"/>
  <c r="K207" i="45"/>
  <c r="L207" i="45"/>
  <c r="M207" i="45"/>
  <c r="N207" i="45"/>
  <c r="O207" i="45"/>
  <c r="P207" i="45"/>
  <c r="Q207" i="45"/>
  <c r="K208" i="45"/>
  <c r="L208" i="45"/>
  <c r="M208" i="45"/>
  <c r="N208" i="45"/>
  <c r="O208" i="45"/>
  <c r="P208" i="45"/>
  <c r="Q208" i="45"/>
  <c r="K209" i="45"/>
  <c r="L209" i="45"/>
  <c r="M209" i="45"/>
  <c r="N209" i="45"/>
  <c r="O209" i="45"/>
  <c r="P209" i="45"/>
  <c r="Q209" i="45"/>
  <c r="K210" i="45"/>
  <c r="L210" i="45"/>
  <c r="M210" i="45"/>
  <c r="N210" i="45"/>
  <c r="O210" i="45"/>
  <c r="P210" i="45"/>
  <c r="Q210" i="45"/>
  <c r="K211" i="45"/>
  <c r="L211" i="45"/>
  <c r="M211" i="45"/>
  <c r="N211" i="45"/>
  <c r="O211" i="45"/>
  <c r="P211" i="45"/>
  <c r="Q211" i="45"/>
  <c r="J197" i="45"/>
  <c r="J198" i="45"/>
  <c r="J199" i="45"/>
  <c r="J200" i="45"/>
  <c r="J201" i="45"/>
  <c r="J202" i="45"/>
  <c r="J203" i="45"/>
  <c r="J204" i="45"/>
  <c r="J205" i="45"/>
  <c r="J206" i="45"/>
  <c r="J207" i="45"/>
  <c r="J208" i="45"/>
  <c r="J209" i="45"/>
  <c r="J210" i="45"/>
  <c r="J211" i="45"/>
  <c r="E196" i="45"/>
  <c r="F196" i="45"/>
  <c r="G196" i="45"/>
  <c r="H196" i="45"/>
  <c r="E197" i="45"/>
  <c r="F197" i="45"/>
  <c r="G197" i="45"/>
  <c r="H197" i="45"/>
  <c r="E198" i="45"/>
  <c r="F198" i="45"/>
  <c r="G198" i="45"/>
  <c r="H198" i="45"/>
  <c r="E199" i="45"/>
  <c r="F199" i="45"/>
  <c r="G199" i="45"/>
  <c r="H199" i="45"/>
  <c r="E200" i="45"/>
  <c r="F200" i="45"/>
  <c r="G200" i="45"/>
  <c r="H200" i="45"/>
  <c r="E201" i="45"/>
  <c r="F201" i="45"/>
  <c r="G201" i="45"/>
  <c r="H201" i="45"/>
  <c r="E202" i="45"/>
  <c r="F202" i="45"/>
  <c r="G202" i="45"/>
  <c r="H202" i="45"/>
  <c r="E203" i="45"/>
  <c r="F203" i="45"/>
  <c r="G203" i="45"/>
  <c r="H203" i="45"/>
  <c r="E204" i="45"/>
  <c r="F204" i="45"/>
  <c r="G204" i="45"/>
  <c r="H204" i="45"/>
  <c r="E205" i="45"/>
  <c r="F205" i="45"/>
  <c r="G205" i="45"/>
  <c r="H205" i="45"/>
  <c r="E206" i="45"/>
  <c r="F206" i="45"/>
  <c r="G206" i="45"/>
  <c r="H206" i="45"/>
  <c r="E207" i="45"/>
  <c r="F207" i="45"/>
  <c r="G207" i="45"/>
  <c r="H207" i="45"/>
  <c r="E208" i="45"/>
  <c r="F208" i="45"/>
  <c r="G208" i="45"/>
  <c r="H208" i="45"/>
  <c r="E209" i="45"/>
  <c r="F209" i="45"/>
  <c r="G209" i="45"/>
  <c r="H209" i="45"/>
  <c r="E210" i="45"/>
  <c r="F210" i="45"/>
  <c r="G210" i="45"/>
  <c r="H210" i="45"/>
  <c r="E211" i="45"/>
  <c r="F211" i="45"/>
  <c r="G211" i="45"/>
  <c r="H211" i="45"/>
  <c r="D197" i="45"/>
  <c r="D198" i="45"/>
  <c r="D199" i="45"/>
  <c r="D200" i="45"/>
  <c r="D201" i="45"/>
  <c r="D202" i="45"/>
  <c r="D203" i="45"/>
  <c r="D204" i="45"/>
  <c r="D205" i="45"/>
  <c r="D206" i="45"/>
  <c r="D207" i="45"/>
  <c r="D208" i="45"/>
  <c r="D209" i="45"/>
  <c r="D210" i="45"/>
  <c r="D211" i="45"/>
  <c r="T146" i="45"/>
  <c r="V146" i="45"/>
  <c r="W146" i="45"/>
  <c r="W196" i="45" s="1"/>
  <c r="X146" i="45"/>
  <c r="Y146" i="45"/>
  <c r="Y171" i="45" s="1"/>
  <c r="Z146" i="45"/>
  <c r="Z171" i="45" s="1"/>
  <c r="AA146" i="45"/>
  <c r="AA171" i="45" s="1"/>
  <c r="AB146" i="45"/>
  <c r="AC146" i="45"/>
  <c r="AD146" i="45"/>
  <c r="AD196" i="45" s="1"/>
  <c r="AE146" i="45"/>
  <c r="AE196" i="45" s="1"/>
  <c r="AF146" i="45"/>
  <c r="AG146" i="45"/>
  <c r="AH146" i="45"/>
  <c r="AH171" i="45" s="1"/>
  <c r="AI146" i="45"/>
  <c r="AI171" i="45" s="1"/>
  <c r="AJ146" i="45"/>
  <c r="AK146" i="45"/>
  <c r="AK196" i="45" s="1"/>
  <c r="AL146" i="45"/>
  <c r="AL196" i="45" s="1"/>
  <c r="AM146" i="45"/>
  <c r="AM196" i="45" s="1"/>
  <c r="AN146" i="45"/>
  <c r="AO146" i="45"/>
  <c r="AO196" i="45" s="1"/>
  <c r="AP146" i="45"/>
  <c r="AP171" i="45" s="1"/>
  <c r="AQ146" i="45"/>
  <c r="AQ171" i="45" s="1"/>
  <c r="AR146" i="45"/>
  <c r="AS146" i="45"/>
  <c r="AT146" i="45"/>
  <c r="AT196" i="45" s="1"/>
  <c r="AU146" i="45"/>
  <c r="AU196" i="45" s="1"/>
  <c r="AV146" i="45"/>
  <c r="AW146" i="45"/>
  <c r="AW171" i="45" s="1"/>
  <c r="T147" i="45"/>
  <c r="U147" i="45"/>
  <c r="U172" i="45" s="1"/>
  <c r="V147" i="45"/>
  <c r="W147" i="45"/>
  <c r="X147" i="45"/>
  <c r="Y147" i="45"/>
  <c r="Y197" i="45" s="1"/>
  <c r="Z147" i="45"/>
  <c r="Z197" i="45" s="1"/>
  <c r="AA147" i="45"/>
  <c r="AA172" i="45" s="1"/>
  <c r="AB147" i="45"/>
  <c r="AC147" i="45"/>
  <c r="AC172" i="45" s="1"/>
  <c r="AD147" i="45"/>
  <c r="AD197" i="45" s="1"/>
  <c r="AE147" i="45"/>
  <c r="AE197" i="45" s="1"/>
  <c r="AF147" i="45"/>
  <c r="AG147" i="45"/>
  <c r="AG197" i="45" s="1"/>
  <c r="AH147" i="45"/>
  <c r="AH197" i="45" s="1"/>
  <c r="AI147" i="45"/>
  <c r="AI172" i="45" s="1"/>
  <c r="AJ147" i="45"/>
  <c r="AJ172" i="45" s="1"/>
  <c r="AK147" i="45"/>
  <c r="AK172" i="45" s="1"/>
  <c r="AL147" i="45"/>
  <c r="AL197" i="45" s="1"/>
  <c r="AM147" i="45"/>
  <c r="AN147" i="45"/>
  <c r="AO147" i="45"/>
  <c r="AO197" i="45" s="1"/>
  <c r="AP147" i="45"/>
  <c r="AP197" i="45" s="1"/>
  <c r="AQ147" i="45"/>
  <c r="AR147" i="45"/>
  <c r="AR172" i="45" s="1"/>
  <c r="AS147" i="45"/>
  <c r="AS172" i="45" s="1"/>
  <c r="AT147" i="45"/>
  <c r="AT197" i="45" s="1"/>
  <c r="AU147" i="45"/>
  <c r="AU197" i="45" s="1"/>
  <c r="AV147" i="45"/>
  <c r="AW147" i="45"/>
  <c r="AW197" i="45" s="1"/>
  <c r="T148" i="45"/>
  <c r="U148" i="45"/>
  <c r="V148" i="45"/>
  <c r="V173" i="45" s="1"/>
  <c r="W148" i="45"/>
  <c r="W173" i="45" s="1"/>
  <c r="X148" i="45"/>
  <c r="Y148" i="45"/>
  <c r="Z148" i="45"/>
  <c r="Z198" i="45" s="1"/>
  <c r="AA148" i="45"/>
  <c r="AA198" i="45" s="1"/>
  <c r="AB148" i="45"/>
  <c r="AC148" i="45"/>
  <c r="AD148" i="45"/>
  <c r="AD173" i="45" s="1"/>
  <c r="AE148" i="45"/>
  <c r="AE173" i="45" s="1"/>
  <c r="AF148" i="45"/>
  <c r="AG148" i="45"/>
  <c r="AG198" i="45" s="1"/>
  <c r="AH148" i="45"/>
  <c r="AH198" i="45" s="1"/>
  <c r="AI148" i="45"/>
  <c r="AI198" i="45" s="1"/>
  <c r="AJ148" i="45"/>
  <c r="AK148" i="45"/>
  <c r="AK173" i="45" s="1"/>
  <c r="AL148" i="45"/>
  <c r="AL173" i="45" s="1"/>
  <c r="AM148" i="45"/>
  <c r="AM173" i="45" s="1"/>
  <c r="AN148" i="45"/>
  <c r="AO148" i="45"/>
  <c r="AO173" i="45" s="1"/>
  <c r="AP148" i="45"/>
  <c r="AP198" i="45" s="1"/>
  <c r="AQ148" i="45"/>
  <c r="AQ198" i="45" s="1"/>
  <c r="AR148" i="45"/>
  <c r="AS148" i="45"/>
  <c r="AT148" i="45"/>
  <c r="AT173" i="45" s="1"/>
  <c r="AU148" i="45"/>
  <c r="AU173" i="45" s="1"/>
  <c r="AV148" i="45"/>
  <c r="AW148" i="45"/>
  <c r="AW198" i="45" s="1"/>
  <c r="T149" i="45"/>
  <c r="U149" i="45"/>
  <c r="V149" i="45"/>
  <c r="W149" i="45"/>
  <c r="W199" i="45" s="1"/>
  <c r="X149" i="45"/>
  <c r="Y149" i="45"/>
  <c r="Y174" i="45" s="1"/>
  <c r="Z149" i="45"/>
  <c r="Z199" i="45" s="1"/>
  <c r="AA149" i="45"/>
  <c r="AA174" i="45" s="1"/>
  <c r="AB149" i="45"/>
  <c r="AC149" i="45"/>
  <c r="AC199" i="45" s="1"/>
  <c r="AD149" i="45"/>
  <c r="AD199" i="45" s="1"/>
  <c r="AE149" i="45"/>
  <c r="AF149" i="45"/>
  <c r="AG149" i="45"/>
  <c r="AG174" i="45" s="1"/>
  <c r="AH149" i="45"/>
  <c r="AH199" i="45" s="1"/>
  <c r="AI149" i="45"/>
  <c r="AJ149" i="45"/>
  <c r="AK149" i="45"/>
  <c r="AK199" i="45" s="1"/>
  <c r="AL149" i="45"/>
  <c r="AL199" i="45" s="1"/>
  <c r="AM149" i="45"/>
  <c r="AN149" i="45"/>
  <c r="AN174" i="45" s="1"/>
  <c r="AO149" i="45"/>
  <c r="AO174" i="45" s="1"/>
  <c r="AP149" i="45"/>
  <c r="AP199" i="45" s="1"/>
  <c r="AQ149" i="45"/>
  <c r="AQ199" i="45" s="1"/>
  <c r="AR149" i="45"/>
  <c r="AS149" i="45"/>
  <c r="AS199" i="45" s="1"/>
  <c r="AT149" i="45"/>
  <c r="AT199" i="45" s="1"/>
  <c r="AU149" i="45"/>
  <c r="AV149" i="45"/>
  <c r="AV174" i="45" s="1"/>
  <c r="AW149" i="45"/>
  <c r="AW174" i="45" s="1"/>
  <c r="T150" i="45"/>
  <c r="U150" i="45"/>
  <c r="V150" i="45"/>
  <c r="W150" i="45"/>
  <c r="W200" i="45" s="1"/>
  <c r="X150" i="45"/>
  <c r="Y150" i="45"/>
  <c r="Z150" i="45"/>
  <c r="Z175" i="45" s="1"/>
  <c r="AA150" i="45"/>
  <c r="AA175" i="45" s="1"/>
  <c r="AB150" i="45"/>
  <c r="AC150" i="45"/>
  <c r="AC200" i="45" s="1"/>
  <c r="AD150" i="45"/>
  <c r="AD200" i="45" s="1"/>
  <c r="AE150" i="45"/>
  <c r="AE200" i="45" s="1"/>
  <c r="AF150" i="45"/>
  <c r="AG150" i="45"/>
  <c r="AG200" i="45" s="1"/>
  <c r="AH150" i="45"/>
  <c r="AH175" i="45" s="1"/>
  <c r="AI150" i="45"/>
  <c r="AI175" i="45" s="1"/>
  <c r="AJ150" i="45"/>
  <c r="AK150" i="45"/>
  <c r="AL150" i="45"/>
  <c r="AL200" i="45" s="1"/>
  <c r="AM150" i="45"/>
  <c r="AM200" i="45" s="1"/>
  <c r="AN150" i="45"/>
  <c r="AO150" i="45"/>
  <c r="AO175" i="45" s="1"/>
  <c r="AP150" i="45"/>
  <c r="AP175" i="45" s="1"/>
  <c r="AQ150" i="45"/>
  <c r="AQ175" i="45" s="1"/>
  <c r="AR150" i="45"/>
  <c r="AS150" i="45"/>
  <c r="AS200" i="45" s="1"/>
  <c r="AT150" i="45"/>
  <c r="AT200" i="45" s="1"/>
  <c r="AU150" i="45"/>
  <c r="AU200" i="45" s="1"/>
  <c r="AV150" i="45"/>
  <c r="AW150" i="45"/>
  <c r="AW175" i="45" s="1"/>
  <c r="T151" i="45"/>
  <c r="T176" i="45" s="1"/>
  <c r="U151" i="45"/>
  <c r="U176" i="45" s="1"/>
  <c r="V151" i="45"/>
  <c r="W151" i="45"/>
  <c r="X151" i="45"/>
  <c r="Y151" i="45"/>
  <c r="Y201" i="45" s="1"/>
  <c r="Z151" i="45"/>
  <c r="Z201" i="45" s="1"/>
  <c r="AA151" i="45"/>
  <c r="AB151" i="45"/>
  <c r="AC151" i="45"/>
  <c r="AC176" i="45" s="1"/>
  <c r="AD151" i="45"/>
  <c r="AD201" i="45" s="1"/>
  <c r="AE151" i="45"/>
  <c r="AF151" i="45"/>
  <c r="AG151" i="45"/>
  <c r="AG201" i="45" s="1"/>
  <c r="AH151" i="45"/>
  <c r="AH201" i="45" s="1"/>
  <c r="AI151" i="45"/>
  <c r="AJ151" i="45"/>
  <c r="AK151" i="45"/>
  <c r="AK176" i="45" s="1"/>
  <c r="AL151" i="45"/>
  <c r="AL201" i="45" s="1"/>
  <c r="AM151" i="45"/>
  <c r="AM201" i="45" s="1"/>
  <c r="AN151" i="45"/>
  <c r="AO151" i="45"/>
  <c r="AO201" i="45" s="1"/>
  <c r="AP151" i="45"/>
  <c r="AP201" i="45" s="1"/>
  <c r="AQ151" i="45"/>
  <c r="AQ201" i="45" s="1"/>
  <c r="AR151" i="45"/>
  <c r="AR176" i="45" s="1"/>
  <c r="AS151" i="45"/>
  <c r="AS176" i="45" s="1"/>
  <c r="AT151" i="45"/>
  <c r="AT201" i="45" s="1"/>
  <c r="AU151" i="45"/>
  <c r="AV151" i="45"/>
  <c r="AW151" i="45"/>
  <c r="AW201" i="45" s="1"/>
  <c r="T152" i="45"/>
  <c r="U152" i="45"/>
  <c r="V152" i="45"/>
  <c r="V177" i="45" s="1"/>
  <c r="W152" i="45"/>
  <c r="W177" i="45" s="1"/>
  <c r="X152" i="45"/>
  <c r="X177" i="45" s="1"/>
  <c r="Y152" i="45"/>
  <c r="Y177" i="45" s="1"/>
  <c r="Z152" i="45"/>
  <c r="Z177" i="45" s="1"/>
  <c r="AA152" i="45"/>
  <c r="AA202" i="45" s="1"/>
  <c r="AB152" i="45"/>
  <c r="AC152" i="45"/>
  <c r="AD152" i="45"/>
  <c r="AD177" i="45" s="1"/>
  <c r="AE152" i="45"/>
  <c r="AE177" i="45" s="1"/>
  <c r="AF152" i="45"/>
  <c r="AF177" i="45" s="1"/>
  <c r="AG152" i="45"/>
  <c r="AH152" i="45"/>
  <c r="AH177" i="45" s="1"/>
  <c r="AI152" i="45"/>
  <c r="AI202" i="45" s="1"/>
  <c r="AJ152" i="45"/>
  <c r="AK152" i="45"/>
  <c r="AL152" i="45"/>
  <c r="AL177" i="45" s="1"/>
  <c r="AM152" i="45"/>
  <c r="AM177" i="45" s="1"/>
  <c r="AN152" i="45"/>
  <c r="AN177" i="45" s="1"/>
  <c r="AO152" i="45"/>
  <c r="AO177" i="45" s="1"/>
  <c r="AP152" i="45"/>
  <c r="AP177" i="45" s="1"/>
  <c r="AQ152" i="45"/>
  <c r="AQ202" i="45" s="1"/>
  <c r="AR152" i="45"/>
  <c r="AS152" i="45"/>
  <c r="AT152" i="45"/>
  <c r="AT177" i="45" s="1"/>
  <c r="AU152" i="45"/>
  <c r="AU177" i="45" s="1"/>
  <c r="AV152" i="45"/>
  <c r="AV177" i="45" s="1"/>
  <c r="AW152" i="45"/>
  <c r="T153" i="45"/>
  <c r="U153" i="45"/>
  <c r="V153" i="45"/>
  <c r="W153" i="45"/>
  <c r="X153" i="45"/>
  <c r="X178" i="45" s="1"/>
  <c r="Y153" i="45"/>
  <c r="Y178" i="45" s="1"/>
  <c r="Z153" i="45"/>
  <c r="Z203" i="45" s="1"/>
  <c r="AA153" i="45"/>
  <c r="AB153" i="45"/>
  <c r="AC153" i="45"/>
  <c r="AC203" i="45" s="1"/>
  <c r="AD153" i="45"/>
  <c r="AD203" i="45" s="1"/>
  <c r="AE153" i="45"/>
  <c r="AF153" i="45"/>
  <c r="AF178" i="45" s="1"/>
  <c r="AG153" i="45"/>
  <c r="AG178" i="45" s="1"/>
  <c r="AH153" i="45"/>
  <c r="AH203" i="45" s="1"/>
  <c r="AI153" i="45"/>
  <c r="AI178" i="45" s="1"/>
  <c r="AJ153" i="45"/>
  <c r="AK153" i="45"/>
  <c r="AK203" i="45" s="1"/>
  <c r="AL153" i="45"/>
  <c r="AL203" i="45" s="1"/>
  <c r="AM153" i="45"/>
  <c r="AN153" i="45"/>
  <c r="AN178" i="45" s="1"/>
  <c r="AO153" i="45"/>
  <c r="AO178" i="45" s="1"/>
  <c r="AP153" i="45"/>
  <c r="AP203" i="45" s="1"/>
  <c r="AQ153" i="45"/>
  <c r="AQ178" i="45" s="1"/>
  <c r="AR153" i="45"/>
  <c r="AS153" i="45"/>
  <c r="AS203" i="45" s="1"/>
  <c r="AT153" i="45"/>
  <c r="AT203" i="45" s="1"/>
  <c r="AU153" i="45"/>
  <c r="AV153" i="45"/>
  <c r="AV178" i="45" s="1"/>
  <c r="AW153" i="45"/>
  <c r="AW178" i="45" s="1"/>
  <c r="T154" i="45"/>
  <c r="U154" i="45"/>
  <c r="V154" i="45"/>
  <c r="W154" i="45"/>
  <c r="X154" i="45"/>
  <c r="Y154" i="45"/>
  <c r="Y179" i="45" s="1"/>
  <c r="Z154" i="45"/>
  <c r="AA154" i="45"/>
  <c r="AA179" i="45" s="1"/>
  <c r="AB154" i="45"/>
  <c r="AC154" i="45"/>
  <c r="AD154" i="45"/>
  <c r="AE154" i="45"/>
  <c r="AF154" i="45"/>
  <c r="AG154" i="45"/>
  <c r="AG179" i="45" s="1"/>
  <c r="AH154" i="45"/>
  <c r="AI154" i="45"/>
  <c r="AI179" i="45" s="1"/>
  <c r="AJ154" i="45"/>
  <c r="AK154" i="45"/>
  <c r="AK179" i="45" s="1"/>
  <c r="AL154" i="45"/>
  <c r="AM154" i="45"/>
  <c r="AN154" i="45"/>
  <c r="AO154" i="45"/>
  <c r="AO179" i="45" s="1"/>
  <c r="AP154" i="45"/>
  <c r="AP179" i="45" s="1"/>
  <c r="AQ154" i="45"/>
  <c r="AQ179" i="45" s="1"/>
  <c r="AR154" i="45"/>
  <c r="AS154" i="45"/>
  <c r="AS179" i="45" s="1"/>
  <c r="AT154" i="45"/>
  <c r="AU154" i="45"/>
  <c r="AV154" i="45"/>
  <c r="AW154" i="45"/>
  <c r="AW179" i="45" s="1"/>
  <c r="T155" i="45"/>
  <c r="T180" i="45" s="1"/>
  <c r="U155" i="45"/>
  <c r="U180" i="45" s="1"/>
  <c r="V155" i="45"/>
  <c r="W155" i="45"/>
  <c r="W180" i="45" s="1"/>
  <c r="X155" i="45"/>
  <c r="Y155" i="45"/>
  <c r="Z155" i="45"/>
  <c r="AA155" i="45"/>
  <c r="AA180" i="45" s="1"/>
  <c r="AB155" i="45"/>
  <c r="AB180" i="45" s="1"/>
  <c r="AC155" i="45"/>
  <c r="AC180" i="45" s="1"/>
  <c r="AD155" i="45"/>
  <c r="AE155" i="45"/>
  <c r="AE180" i="45" s="1"/>
  <c r="AF155" i="45"/>
  <c r="AG155" i="45"/>
  <c r="AH155" i="45"/>
  <c r="AI155" i="45"/>
  <c r="AI180" i="45" s="1"/>
  <c r="AJ155" i="45"/>
  <c r="AJ180" i="45" s="1"/>
  <c r="AK155" i="45"/>
  <c r="AK180" i="45" s="1"/>
  <c r="AL155" i="45"/>
  <c r="AM155" i="45"/>
  <c r="AM180" i="45" s="1"/>
  <c r="AN155" i="45"/>
  <c r="AO155" i="45"/>
  <c r="AP155" i="45"/>
  <c r="AQ155" i="45"/>
  <c r="AQ180" i="45" s="1"/>
  <c r="AR155" i="45"/>
  <c r="AR180" i="45" s="1"/>
  <c r="AS155" i="45"/>
  <c r="AS180" i="45" s="1"/>
  <c r="AT155" i="45"/>
  <c r="AU155" i="45"/>
  <c r="AU180" i="45" s="1"/>
  <c r="AV155" i="45"/>
  <c r="AW155" i="45"/>
  <c r="T156" i="45"/>
  <c r="U156" i="45"/>
  <c r="V156" i="45"/>
  <c r="V181" i="45" s="1"/>
  <c r="W156" i="45"/>
  <c r="W181" i="45" s="1"/>
  <c r="X156" i="45"/>
  <c r="Y156" i="45"/>
  <c r="Y181" i="45" s="1"/>
  <c r="Z156" i="45"/>
  <c r="AA156" i="45"/>
  <c r="AB156" i="45"/>
  <c r="AC156" i="45"/>
  <c r="AC181" i="45" s="1"/>
  <c r="AD156" i="45"/>
  <c r="AE156" i="45"/>
  <c r="AE181" i="45" s="1"/>
  <c r="AF156" i="45"/>
  <c r="AG156" i="45"/>
  <c r="AG181" i="45" s="1"/>
  <c r="AH156" i="45"/>
  <c r="AI156" i="45"/>
  <c r="AJ156" i="45"/>
  <c r="AK156" i="45"/>
  <c r="AK181" i="45" s="1"/>
  <c r="AL156" i="45"/>
  <c r="AM156" i="45"/>
  <c r="AM181" i="45" s="1"/>
  <c r="AN156" i="45"/>
  <c r="AO156" i="45"/>
  <c r="AO181" i="45" s="1"/>
  <c r="AP156" i="45"/>
  <c r="AQ156" i="45"/>
  <c r="AR156" i="45"/>
  <c r="AS156" i="45"/>
  <c r="AS181" i="45" s="1"/>
  <c r="AT156" i="45"/>
  <c r="AT181" i="45" s="1"/>
  <c r="AU156" i="45"/>
  <c r="AU181" i="45" s="1"/>
  <c r="AV156" i="45"/>
  <c r="AW156" i="45"/>
  <c r="AW181" i="45" s="1"/>
  <c r="T157" i="45"/>
  <c r="U157" i="45"/>
  <c r="V157" i="45"/>
  <c r="W157" i="45"/>
  <c r="W182" i="45" s="1"/>
  <c r="X157" i="45"/>
  <c r="X182" i="45" s="1"/>
  <c r="Y157" i="45"/>
  <c r="Y182" i="45" s="1"/>
  <c r="Z157" i="45"/>
  <c r="AA157" i="45"/>
  <c r="AA182" i="45" s="1"/>
  <c r="AB157" i="45"/>
  <c r="AC157" i="45"/>
  <c r="AD157" i="45"/>
  <c r="AE157" i="45"/>
  <c r="AE182" i="45" s="1"/>
  <c r="AF157" i="45"/>
  <c r="AF182" i="45" s="1"/>
  <c r="AG157" i="45"/>
  <c r="AG182" i="45" s="1"/>
  <c r="AH157" i="45"/>
  <c r="AI157" i="45"/>
  <c r="AI182" i="45" s="1"/>
  <c r="AJ157" i="45"/>
  <c r="AK157" i="45"/>
  <c r="AL157" i="45"/>
  <c r="AM157" i="45"/>
  <c r="AM182" i="45" s="1"/>
  <c r="AN157" i="45"/>
  <c r="AN182" i="45" s="1"/>
  <c r="AO157" i="45"/>
  <c r="AO182" i="45" s="1"/>
  <c r="AP157" i="45"/>
  <c r="AQ157" i="45"/>
  <c r="AQ182" i="45" s="1"/>
  <c r="AR157" i="45"/>
  <c r="AS157" i="45"/>
  <c r="AT157" i="45"/>
  <c r="AU157" i="45"/>
  <c r="AU182" i="45" s="1"/>
  <c r="AV157" i="45"/>
  <c r="AV182" i="45" s="1"/>
  <c r="AW157" i="45"/>
  <c r="AW182" i="45" s="1"/>
  <c r="T158" i="45"/>
  <c r="U158" i="45"/>
  <c r="V158" i="45"/>
  <c r="W158" i="45"/>
  <c r="X158" i="45"/>
  <c r="Y158" i="45"/>
  <c r="Y183" i="45" s="1"/>
  <c r="Z158" i="45"/>
  <c r="Z183" i="45" s="1"/>
  <c r="AA158" i="45"/>
  <c r="AA183" i="45" s="1"/>
  <c r="AB158" i="45"/>
  <c r="AC158" i="45"/>
  <c r="AC183" i="45" s="1"/>
  <c r="AD158" i="45"/>
  <c r="AE158" i="45"/>
  <c r="AF158" i="45"/>
  <c r="AG158" i="45"/>
  <c r="AG183" i="45" s="1"/>
  <c r="AH158" i="45"/>
  <c r="AI158" i="45"/>
  <c r="AI183" i="45" s="1"/>
  <c r="AJ158" i="45"/>
  <c r="AK158" i="45"/>
  <c r="AL158" i="45"/>
  <c r="AM158" i="45"/>
  <c r="AN158" i="45"/>
  <c r="AO158" i="45"/>
  <c r="AP158" i="45"/>
  <c r="AQ158" i="45"/>
  <c r="AQ183" i="45" s="1"/>
  <c r="AR158" i="45"/>
  <c r="AS158" i="45"/>
  <c r="AS183" i="45" s="1"/>
  <c r="AT158" i="45"/>
  <c r="AU158" i="45"/>
  <c r="AV158" i="45"/>
  <c r="AW158" i="45"/>
  <c r="AW183" i="45" s="1"/>
  <c r="T159" i="45"/>
  <c r="T184" i="45" s="1"/>
  <c r="U159" i="45"/>
  <c r="U184" i="45" s="1"/>
  <c r="V159" i="45"/>
  <c r="W159" i="45"/>
  <c r="W184" i="45" s="1"/>
  <c r="X159" i="45"/>
  <c r="Y159" i="45"/>
  <c r="Z159" i="45"/>
  <c r="AA159" i="45"/>
  <c r="AA184" i="45" s="1"/>
  <c r="AB159" i="45"/>
  <c r="AB184" i="45" s="1"/>
  <c r="AC159" i="45"/>
  <c r="AC184" i="45" s="1"/>
  <c r="AD159" i="45"/>
  <c r="AE159" i="45"/>
  <c r="AE184" i="45" s="1"/>
  <c r="AF159" i="45"/>
  <c r="AG159" i="45"/>
  <c r="AH159" i="45"/>
  <c r="AI159" i="45"/>
  <c r="AI184" i="45" s="1"/>
  <c r="AJ159" i="45"/>
  <c r="AJ184" i="45" s="1"/>
  <c r="AK159" i="45"/>
  <c r="AK184" i="45" s="1"/>
  <c r="AL159" i="45"/>
  <c r="AM159" i="45"/>
  <c r="AM184" i="45" s="1"/>
  <c r="AN159" i="45"/>
  <c r="AO159" i="45"/>
  <c r="AP159" i="45"/>
  <c r="AQ159" i="45"/>
  <c r="AQ184" i="45" s="1"/>
  <c r="AR159" i="45"/>
  <c r="AR184" i="45" s="1"/>
  <c r="AS159" i="45"/>
  <c r="AS184" i="45" s="1"/>
  <c r="AT159" i="45"/>
  <c r="AU159" i="45"/>
  <c r="AU184" i="45" s="1"/>
  <c r="AV159" i="45"/>
  <c r="AW159" i="45"/>
  <c r="T160" i="45"/>
  <c r="U160" i="45"/>
  <c r="V160" i="45"/>
  <c r="V185" i="45" s="1"/>
  <c r="W160" i="45"/>
  <c r="W185" i="45" s="1"/>
  <c r="X160" i="45"/>
  <c r="Y160" i="45"/>
  <c r="Y185" i="45" s="1"/>
  <c r="Z160" i="45"/>
  <c r="AA160" i="45"/>
  <c r="AB160" i="45"/>
  <c r="AB185" i="45" s="1"/>
  <c r="AC160" i="45"/>
  <c r="AC185" i="45" s="1"/>
  <c r="AD160" i="45"/>
  <c r="AE160" i="45"/>
  <c r="AE185" i="45" s="1"/>
  <c r="AF160" i="45"/>
  <c r="AG160" i="45"/>
  <c r="AG185" i="45" s="1"/>
  <c r="AH160" i="45"/>
  <c r="AI160" i="45"/>
  <c r="AJ160" i="45"/>
  <c r="AK160" i="45"/>
  <c r="AK185" i="45" s="1"/>
  <c r="AL160" i="45"/>
  <c r="AM160" i="45"/>
  <c r="AM185" i="45" s="1"/>
  <c r="AN160" i="45"/>
  <c r="AO160" i="45"/>
  <c r="AO185" i="45" s="1"/>
  <c r="AP160" i="45"/>
  <c r="AQ160" i="45"/>
  <c r="AR160" i="45"/>
  <c r="AS160" i="45"/>
  <c r="AS185" i="45" s="1"/>
  <c r="AT160" i="45"/>
  <c r="AT185" i="45" s="1"/>
  <c r="AU160" i="45"/>
  <c r="AU185" i="45" s="1"/>
  <c r="AV160" i="45"/>
  <c r="AW160" i="45"/>
  <c r="T161" i="45"/>
  <c r="U161" i="45"/>
  <c r="V161" i="45"/>
  <c r="W161" i="45"/>
  <c r="X161" i="45"/>
  <c r="X186" i="45" s="1"/>
  <c r="Y161" i="45"/>
  <c r="Y186" i="45" s="1"/>
  <c r="Z161" i="45"/>
  <c r="AA161" i="45"/>
  <c r="AA186" i="45" s="1"/>
  <c r="AB161" i="45"/>
  <c r="AC161" i="45"/>
  <c r="AD161" i="45"/>
  <c r="AE161" i="45"/>
  <c r="AE186" i="45" s="1"/>
  <c r="AF161" i="45"/>
  <c r="AF186" i="45" s="1"/>
  <c r="AG161" i="45"/>
  <c r="AG186" i="45" s="1"/>
  <c r="AH161" i="45"/>
  <c r="AI161" i="45"/>
  <c r="AJ161" i="45"/>
  <c r="AK161" i="45"/>
  <c r="AL161" i="45"/>
  <c r="AM161" i="45"/>
  <c r="AM186" i="45" s="1"/>
  <c r="AN161" i="45"/>
  <c r="AN186" i="45" s="1"/>
  <c r="AO161" i="45"/>
  <c r="AO186" i="45" s="1"/>
  <c r="AP161" i="45"/>
  <c r="AQ161" i="45"/>
  <c r="AQ186" i="45" s="1"/>
  <c r="AR161" i="45"/>
  <c r="AS161" i="45"/>
  <c r="AT161" i="45"/>
  <c r="AU161" i="45"/>
  <c r="AU186" i="45" s="1"/>
  <c r="AV161" i="45"/>
  <c r="AV186" i="45" s="1"/>
  <c r="AW161" i="45"/>
  <c r="AW186" i="45" s="1"/>
  <c r="S147" i="45"/>
  <c r="S148" i="45"/>
  <c r="S149" i="45"/>
  <c r="S150" i="45"/>
  <c r="S151" i="45"/>
  <c r="S152" i="45"/>
  <c r="S153" i="45"/>
  <c r="S154" i="45"/>
  <c r="S179" i="45" s="1"/>
  <c r="S155" i="45"/>
  <c r="S156" i="45"/>
  <c r="S157" i="45"/>
  <c r="S158" i="45"/>
  <c r="S183" i="45" s="1"/>
  <c r="S159" i="45"/>
  <c r="S160" i="45"/>
  <c r="S161" i="45"/>
  <c r="S186" i="45" s="1"/>
  <c r="S146" i="45"/>
  <c r="S171" i="45" s="1"/>
  <c r="K146" i="45"/>
  <c r="L146" i="45"/>
  <c r="M146" i="45"/>
  <c r="N146" i="45"/>
  <c r="O146" i="45"/>
  <c r="P146" i="45"/>
  <c r="Q146" i="45"/>
  <c r="Q171" i="45" s="1"/>
  <c r="K147" i="45"/>
  <c r="K172" i="45" s="1"/>
  <c r="L147" i="45"/>
  <c r="M147" i="45"/>
  <c r="N147" i="45"/>
  <c r="O147" i="45"/>
  <c r="P147" i="45"/>
  <c r="Q147" i="45"/>
  <c r="K148" i="45"/>
  <c r="L148" i="45"/>
  <c r="L173" i="45" s="1"/>
  <c r="M148" i="45"/>
  <c r="N148" i="45"/>
  <c r="O148" i="45"/>
  <c r="P148" i="45"/>
  <c r="Q148" i="45"/>
  <c r="K149" i="45"/>
  <c r="L149" i="45"/>
  <c r="M149" i="45"/>
  <c r="N149" i="45"/>
  <c r="O149" i="45"/>
  <c r="P149" i="45"/>
  <c r="Q149" i="45"/>
  <c r="K150" i="45"/>
  <c r="L150" i="45"/>
  <c r="M150" i="45"/>
  <c r="N150" i="45"/>
  <c r="O150" i="45"/>
  <c r="P150" i="45"/>
  <c r="Q150" i="45"/>
  <c r="K151" i="45"/>
  <c r="L151" i="45"/>
  <c r="M151" i="45"/>
  <c r="N151" i="45"/>
  <c r="N176" i="45" s="1"/>
  <c r="O151" i="45"/>
  <c r="P151" i="45"/>
  <c r="Q151" i="45"/>
  <c r="K152" i="45"/>
  <c r="L152" i="45"/>
  <c r="M152" i="45"/>
  <c r="N152" i="45"/>
  <c r="O152" i="45"/>
  <c r="O177" i="45" s="1"/>
  <c r="P152" i="45"/>
  <c r="P177" i="45" s="1"/>
  <c r="Q152" i="45"/>
  <c r="K153" i="45"/>
  <c r="L153" i="45"/>
  <c r="M153" i="45"/>
  <c r="N153" i="45"/>
  <c r="O153" i="45"/>
  <c r="P153" i="45"/>
  <c r="Q153" i="45"/>
  <c r="Q178" i="45" s="1"/>
  <c r="K154" i="45"/>
  <c r="L154" i="45"/>
  <c r="M154" i="45"/>
  <c r="N154" i="45"/>
  <c r="O154" i="45"/>
  <c r="P154" i="45"/>
  <c r="Q154" i="45"/>
  <c r="Q179" i="45" s="1"/>
  <c r="K155" i="45"/>
  <c r="K180" i="45" s="1"/>
  <c r="L155" i="45"/>
  <c r="M155" i="45"/>
  <c r="N155" i="45"/>
  <c r="O155" i="45"/>
  <c r="P155" i="45"/>
  <c r="Q155" i="45"/>
  <c r="K156" i="45"/>
  <c r="K181" i="45" s="1"/>
  <c r="L156" i="45"/>
  <c r="L181" i="45" s="1"/>
  <c r="M156" i="45"/>
  <c r="N156" i="45"/>
  <c r="O156" i="45"/>
  <c r="P156" i="45"/>
  <c r="Q156" i="45"/>
  <c r="K157" i="45"/>
  <c r="L157" i="45"/>
  <c r="L182" i="45" s="1"/>
  <c r="M157" i="45"/>
  <c r="M182" i="45" s="1"/>
  <c r="N157" i="45"/>
  <c r="O157" i="45"/>
  <c r="O182" i="45" s="1"/>
  <c r="P157" i="45"/>
  <c r="Q157" i="45"/>
  <c r="K158" i="45"/>
  <c r="L158" i="45"/>
  <c r="L183" i="45" s="1"/>
  <c r="M158" i="45"/>
  <c r="M183" i="45" s="1"/>
  <c r="N158" i="45"/>
  <c r="N183" i="45" s="1"/>
  <c r="O158" i="45"/>
  <c r="P158" i="45"/>
  <c r="P183" i="45" s="1"/>
  <c r="Q158" i="45"/>
  <c r="K159" i="45"/>
  <c r="L159" i="45"/>
  <c r="M159" i="45"/>
  <c r="M184" i="45" s="1"/>
  <c r="N159" i="45"/>
  <c r="N184" i="45" s="1"/>
  <c r="O159" i="45"/>
  <c r="O184" i="45" s="1"/>
  <c r="P159" i="45"/>
  <c r="P184" i="45" s="1"/>
  <c r="Q159" i="45"/>
  <c r="Q184" i="45" s="1"/>
  <c r="K160" i="45"/>
  <c r="L160" i="45"/>
  <c r="M160" i="45"/>
  <c r="N160" i="45"/>
  <c r="N185" i="45" s="1"/>
  <c r="O160" i="45"/>
  <c r="O185" i="45" s="1"/>
  <c r="P160" i="45"/>
  <c r="P185" i="45" s="1"/>
  <c r="Q160" i="45"/>
  <c r="Q185" i="45" s="1"/>
  <c r="K161" i="45"/>
  <c r="K186" i="45" s="1"/>
  <c r="L161" i="45"/>
  <c r="M161" i="45"/>
  <c r="N161" i="45"/>
  <c r="O161" i="45"/>
  <c r="O186" i="45" s="1"/>
  <c r="P161" i="45"/>
  <c r="P186" i="45" s="1"/>
  <c r="Q161" i="45"/>
  <c r="Q186" i="45" s="1"/>
  <c r="J147" i="45"/>
  <c r="J148" i="45"/>
  <c r="J149" i="45"/>
  <c r="J150" i="45"/>
  <c r="J151" i="45"/>
  <c r="J152" i="45"/>
  <c r="J153" i="45"/>
  <c r="J178" i="45" s="1"/>
  <c r="J154" i="45"/>
  <c r="J179" i="45" s="1"/>
  <c r="J155" i="45"/>
  <c r="J156" i="45"/>
  <c r="J157" i="45"/>
  <c r="J158" i="45"/>
  <c r="J159" i="45"/>
  <c r="J160" i="45"/>
  <c r="J161" i="45"/>
  <c r="J186" i="45" s="1"/>
  <c r="J146" i="45"/>
  <c r="J171" i="45" s="1"/>
  <c r="E146" i="45"/>
  <c r="F146" i="45"/>
  <c r="G146" i="45"/>
  <c r="H146" i="45"/>
  <c r="E147" i="45"/>
  <c r="F147" i="45"/>
  <c r="G147" i="45"/>
  <c r="H147" i="45"/>
  <c r="H172" i="45" s="1"/>
  <c r="E148" i="45"/>
  <c r="F148" i="45"/>
  <c r="G148" i="45"/>
  <c r="H148" i="45"/>
  <c r="E149" i="45"/>
  <c r="F149" i="45"/>
  <c r="G149" i="45"/>
  <c r="G174" i="45" s="1"/>
  <c r="H149" i="45"/>
  <c r="H174" i="45" s="1"/>
  <c r="E150" i="45"/>
  <c r="E175" i="45" s="1"/>
  <c r="F150" i="45"/>
  <c r="G150" i="45"/>
  <c r="H150" i="45"/>
  <c r="E151" i="45"/>
  <c r="F151" i="45"/>
  <c r="G151" i="45"/>
  <c r="H151" i="45"/>
  <c r="H176" i="45" s="1"/>
  <c r="E152" i="45"/>
  <c r="E177" i="45" s="1"/>
  <c r="F152" i="45"/>
  <c r="G152" i="45"/>
  <c r="H152" i="45"/>
  <c r="E153" i="45"/>
  <c r="F153" i="45"/>
  <c r="G153" i="45"/>
  <c r="G178" i="45" s="1"/>
  <c r="H153" i="45"/>
  <c r="H178" i="45" s="1"/>
  <c r="E154" i="45"/>
  <c r="E179" i="45" s="1"/>
  <c r="F154" i="45"/>
  <c r="G154" i="45"/>
  <c r="H154" i="45"/>
  <c r="E155" i="45"/>
  <c r="F155" i="45"/>
  <c r="G155" i="45"/>
  <c r="G180" i="45" s="1"/>
  <c r="H155" i="45"/>
  <c r="H180" i="45" s="1"/>
  <c r="E156" i="45"/>
  <c r="E181" i="45" s="1"/>
  <c r="F156" i="45"/>
  <c r="G156" i="45"/>
  <c r="H156" i="45"/>
  <c r="E157" i="45"/>
  <c r="F157" i="45"/>
  <c r="G157" i="45"/>
  <c r="G182" i="45" s="1"/>
  <c r="H157" i="45"/>
  <c r="H182" i="45" s="1"/>
  <c r="E158" i="45"/>
  <c r="E183" i="45" s="1"/>
  <c r="F158" i="45"/>
  <c r="G158" i="45"/>
  <c r="H158" i="45"/>
  <c r="H183" i="45" s="1"/>
  <c r="E159" i="45"/>
  <c r="F159" i="45"/>
  <c r="G159" i="45"/>
  <c r="H159" i="45"/>
  <c r="H184" i="45" s="1"/>
  <c r="E160" i="45"/>
  <c r="E185" i="45" s="1"/>
  <c r="F160" i="45"/>
  <c r="G160" i="45"/>
  <c r="H160" i="45"/>
  <c r="H185" i="45" s="1"/>
  <c r="E161" i="45"/>
  <c r="F161" i="45"/>
  <c r="G161" i="45"/>
  <c r="G186" i="45" s="1"/>
  <c r="H161" i="45"/>
  <c r="H186" i="45" s="1"/>
  <c r="D147" i="45"/>
  <c r="D148" i="45"/>
  <c r="D149" i="45"/>
  <c r="D174" i="45" s="1"/>
  <c r="D150" i="45"/>
  <c r="D151" i="45"/>
  <c r="D152" i="45"/>
  <c r="D153" i="45"/>
  <c r="D178" i="45" s="1"/>
  <c r="D154" i="45"/>
  <c r="D179" i="45" s="1"/>
  <c r="D155" i="45"/>
  <c r="D180" i="45" s="1"/>
  <c r="D156" i="45"/>
  <c r="D157" i="45"/>
  <c r="D182" i="45" s="1"/>
  <c r="D158" i="45"/>
  <c r="D159" i="45"/>
  <c r="D184" i="45" s="1"/>
  <c r="D160" i="45"/>
  <c r="D161" i="45"/>
  <c r="D186" i="45" s="1"/>
  <c r="D146" i="45"/>
  <c r="H108" i="45"/>
  <c r="H107" i="45"/>
  <c r="H106" i="45"/>
  <c r="H105" i="45"/>
  <c r="T171" i="45"/>
  <c r="U171" i="45"/>
  <c r="V171" i="45"/>
  <c r="W171" i="45"/>
  <c r="X171" i="45"/>
  <c r="AB171" i="45"/>
  <c r="AB196" i="45" s="1"/>
  <c r="AB222" i="45" s="1"/>
  <c r="AB228" i="45" s="1"/>
  <c r="AD171" i="45"/>
  <c r="AE171" i="45"/>
  <c r="AF171" i="45"/>
  <c r="AJ171" i="45"/>
  <c r="AJ196" i="45" s="1"/>
  <c r="AK171" i="45"/>
  <c r="AL171" i="45"/>
  <c r="AM171" i="45"/>
  <c r="AN171" i="45"/>
  <c r="AO171" i="45"/>
  <c r="AR171" i="45"/>
  <c r="AR196" i="45" s="1"/>
  <c r="AT171" i="45"/>
  <c r="AU171" i="45"/>
  <c r="AV171" i="45"/>
  <c r="T172" i="45"/>
  <c r="V172" i="45"/>
  <c r="X172" i="45"/>
  <c r="X197" i="45" s="1"/>
  <c r="Y172" i="45"/>
  <c r="Z172" i="45"/>
  <c r="AB172" i="45"/>
  <c r="AD172" i="45"/>
  <c r="AE172" i="45"/>
  <c r="AF172" i="45"/>
  <c r="AF197" i="45" s="1"/>
  <c r="AG172" i="45"/>
  <c r="AH172" i="45"/>
  <c r="AL172" i="45"/>
  <c r="AN172" i="45"/>
  <c r="AN197" i="45" s="1"/>
  <c r="AO172" i="45"/>
  <c r="AP172" i="45"/>
  <c r="AT172" i="45"/>
  <c r="AU172" i="45"/>
  <c r="AV172" i="45"/>
  <c r="AV197" i="45" s="1"/>
  <c r="AW172" i="45"/>
  <c r="T173" i="45"/>
  <c r="U173" i="45"/>
  <c r="X173" i="45"/>
  <c r="Z173" i="45"/>
  <c r="AA173" i="45"/>
  <c r="AB173" i="45"/>
  <c r="AB198" i="45" s="1"/>
  <c r="AF173" i="45"/>
  <c r="AG173" i="45"/>
  <c r="AH173" i="45"/>
  <c r="AI173" i="45"/>
  <c r="AJ173" i="45"/>
  <c r="AJ198" i="45" s="1"/>
  <c r="AN173" i="45"/>
  <c r="AP173" i="45"/>
  <c r="AQ173" i="45"/>
  <c r="AR173" i="45"/>
  <c r="AR198" i="45" s="1"/>
  <c r="AV173" i="45"/>
  <c r="AW173" i="45"/>
  <c r="T174" i="45"/>
  <c r="U174" i="45"/>
  <c r="V174" i="45"/>
  <c r="W174" i="45"/>
  <c r="X174" i="45"/>
  <c r="X199" i="45" s="1"/>
  <c r="Z174" i="45"/>
  <c r="AB174" i="45"/>
  <c r="AC174" i="45"/>
  <c r="AD174" i="45"/>
  <c r="AF174" i="45"/>
  <c r="AF199" i="45" s="1"/>
  <c r="AH174" i="45"/>
  <c r="AJ174" i="45"/>
  <c r="AK174" i="45"/>
  <c r="AL174" i="45"/>
  <c r="AP174" i="45"/>
  <c r="AQ174" i="45"/>
  <c r="AR174" i="45"/>
  <c r="AS174" i="45"/>
  <c r="AT174" i="45"/>
  <c r="T175" i="45"/>
  <c r="U175" i="45"/>
  <c r="V175" i="45"/>
  <c r="W175" i="45"/>
  <c r="X175" i="45"/>
  <c r="AB175" i="45"/>
  <c r="AC175" i="45"/>
  <c r="AD175" i="45"/>
  <c r="AE175" i="45"/>
  <c r="AF175" i="45"/>
  <c r="AG175" i="45"/>
  <c r="AJ175" i="45"/>
  <c r="AL175" i="45"/>
  <c r="AM175" i="45"/>
  <c r="AN175" i="45"/>
  <c r="AR175" i="45"/>
  <c r="AS175" i="45"/>
  <c r="AT175" i="45"/>
  <c r="AU175" i="45"/>
  <c r="AV175" i="45"/>
  <c r="V176" i="45"/>
  <c r="X176" i="45"/>
  <c r="Y176" i="45"/>
  <c r="Z176" i="45"/>
  <c r="AB176" i="45"/>
  <c r="AD176" i="45"/>
  <c r="AF176" i="45"/>
  <c r="AG176" i="45"/>
  <c r="AH176" i="45"/>
  <c r="AJ176" i="45"/>
  <c r="AL176" i="45"/>
  <c r="AM176" i="45"/>
  <c r="AN176" i="45"/>
  <c r="AO176" i="45"/>
  <c r="AP176" i="45"/>
  <c r="AQ176" i="45"/>
  <c r="AT176" i="45"/>
  <c r="AV176" i="45"/>
  <c r="AW176" i="45"/>
  <c r="U177" i="45"/>
  <c r="AA177" i="45"/>
  <c r="AB177" i="45"/>
  <c r="AB202" i="45" s="1"/>
  <c r="AI177" i="45"/>
  <c r="AJ177" i="45"/>
  <c r="AJ202" i="45" s="1"/>
  <c r="AQ177" i="45"/>
  <c r="AR177" i="45"/>
  <c r="AR202" i="45" s="1"/>
  <c r="U178" i="45"/>
  <c r="V178" i="45"/>
  <c r="Z178" i="45"/>
  <c r="AB178" i="45"/>
  <c r="AB203" i="45" s="1"/>
  <c r="AC178" i="45"/>
  <c r="AD178" i="45"/>
  <c r="AH178" i="45"/>
  <c r="AJ178" i="45"/>
  <c r="AK178" i="45"/>
  <c r="AL178" i="45"/>
  <c r="AP178" i="45"/>
  <c r="AR178" i="45"/>
  <c r="AS178" i="45"/>
  <c r="AT178" i="45"/>
  <c r="T179" i="45"/>
  <c r="U179" i="45"/>
  <c r="V179" i="45"/>
  <c r="W179" i="45"/>
  <c r="X179" i="45"/>
  <c r="Z179" i="45"/>
  <c r="AB179" i="45"/>
  <c r="AC179" i="45"/>
  <c r="AD179" i="45"/>
  <c r="AE179" i="45"/>
  <c r="AF179" i="45"/>
  <c r="AH179" i="45"/>
  <c r="AJ179" i="45"/>
  <c r="AL179" i="45"/>
  <c r="AM179" i="45"/>
  <c r="AN179" i="45"/>
  <c r="AR179" i="45"/>
  <c r="AT179" i="45"/>
  <c r="AU179" i="45"/>
  <c r="AV179" i="45"/>
  <c r="V180" i="45"/>
  <c r="X180" i="45"/>
  <c r="Y180" i="45"/>
  <c r="Z180" i="45"/>
  <c r="AD180" i="45"/>
  <c r="AF180" i="45"/>
  <c r="AG180" i="45"/>
  <c r="AH180" i="45"/>
  <c r="AL180" i="45"/>
  <c r="AN180" i="45"/>
  <c r="AO180" i="45"/>
  <c r="AP180" i="45"/>
  <c r="AT180" i="45"/>
  <c r="AV180" i="45"/>
  <c r="AW180" i="45"/>
  <c r="T181" i="45"/>
  <c r="U181" i="45"/>
  <c r="X181" i="45"/>
  <c r="Z181" i="45"/>
  <c r="AA181" i="45"/>
  <c r="AB181" i="45"/>
  <c r="AD181" i="45"/>
  <c r="AF181" i="45"/>
  <c r="AH181" i="45"/>
  <c r="AI181" i="45"/>
  <c r="AJ181" i="45"/>
  <c r="AL181" i="45"/>
  <c r="AN181" i="45"/>
  <c r="AP181" i="45"/>
  <c r="AQ181" i="45"/>
  <c r="AR181" i="45"/>
  <c r="AV181" i="45"/>
  <c r="T182" i="45"/>
  <c r="U182" i="45"/>
  <c r="V182" i="45"/>
  <c r="Z182" i="45"/>
  <c r="AB182" i="45"/>
  <c r="AC182" i="45"/>
  <c r="AD182" i="45"/>
  <c r="AH182" i="45"/>
  <c r="AJ182" i="45"/>
  <c r="AK182" i="45"/>
  <c r="AL182" i="45"/>
  <c r="AP182" i="45"/>
  <c r="AR182" i="45"/>
  <c r="AS182" i="45"/>
  <c r="AT182" i="45"/>
  <c r="T183" i="45"/>
  <c r="U183" i="45"/>
  <c r="V183" i="45"/>
  <c r="W183" i="45"/>
  <c r="X183" i="45"/>
  <c r="AB183" i="45"/>
  <c r="AD183" i="45"/>
  <c r="AE183" i="45"/>
  <c r="AF183" i="45"/>
  <c r="AH183" i="45"/>
  <c r="AJ183" i="45"/>
  <c r="AK183" i="45"/>
  <c r="AL183" i="45"/>
  <c r="AM183" i="45"/>
  <c r="AN183" i="45"/>
  <c r="AO183" i="45"/>
  <c r="AP183" i="45"/>
  <c r="AR183" i="45"/>
  <c r="AT183" i="45"/>
  <c r="AU183" i="45"/>
  <c r="AV183" i="45"/>
  <c r="V184" i="45"/>
  <c r="X184" i="45"/>
  <c r="Y184" i="45"/>
  <c r="Z184" i="45"/>
  <c r="AD184" i="45"/>
  <c r="AF184" i="45"/>
  <c r="AG184" i="45"/>
  <c r="AH184" i="45"/>
  <c r="AL184" i="45"/>
  <c r="AN184" i="45"/>
  <c r="AO184" i="45"/>
  <c r="AP184" i="45"/>
  <c r="AT184" i="45"/>
  <c r="AV184" i="45"/>
  <c r="AW184" i="45"/>
  <c r="T185" i="45"/>
  <c r="U185" i="45"/>
  <c r="X185" i="45"/>
  <c r="Z185" i="45"/>
  <c r="AA185" i="45"/>
  <c r="AD185" i="45"/>
  <c r="AF185" i="45"/>
  <c r="AH185" i="45"/>
  <c r="AI185" i="45"/>
  <c r="AJ185" i="45"/>
  <c r="AL185" i="45"/>
  <c r="AN185" i="45"/>
  <c r="AP185" i="45"/>
  <c r="AQ185" i="45"/>
  <c r="AR185" i="45"/>
  <c r="AV185" i="45"/>
  <c r="AW185" i="45"/>
  <c r="T186" i="45"/>
  <c r="U186" i="45"/>
  <c r="V186" i="45"/>
  <c r="W186" i="45"/>
  <c r="Z186" i="45"/>
  <c r="AB186" i="45"/>
  <c r="AC186" i="45"/>
  <c r="AD186" i="45"/>
  <c r="AH186" i="45"/>
  <c r="AI186" i="45"/>
  <c r="AJ186" i="45"/>
  <c r="AK186" i="45"/>
  <c r="AL186" i="45"/>
  <c r="AP186" i="45"/>
  <c r="AR186" i="45"/>
  <c r="AS186" i="45"/>
  <c r="AT186" i="45"/>
  <c r="S172" i="45"/>
  <c r="S173" i="45"/>
  <c r="S174" i="45"/>
  <c r="S175" i="45"/>
  <c r="S176" i="45"/>
  <c r="S178" i="45"/>
  <c r="S180" i="45"/>
  <c r="S181" i="45"/>
  <c r="S182" i="45"/>
  <c r="S184" i="45"/>
  <c r="S185" i="45"/>
  <c r="K171" i="45"/>
  <c r="L171" i="45"/>
  <c r="M171" i="45"/>
  <c r="N171" i="45"/>
  <c r="O171" i="45"/>
  <c r="P171" i="45"/>
  <c r="L172" i="45"/>
  <c r="M172" i="45"/>
  <c r="N172" i="45"/>
  <c r="O172" i="45"/>
  <c r="P172" i="45"/>
  <c r="Q172" i="45"/>
  <c r="M173" i="45"/>
  <c r="N173" i="45"/>
  <c r="O173" i="45"/>
  <c r="P173" i="45"/>
  <c r="Q173" i="45"/>
  <c r="N174" i="45"/>
  <c r="O174" i="45"/>
  <c r="P174" i="45"/>
  <c r="Q174" i="45"/>
  <c r="K175" i="45"/>
  <c r="L175" i="45"/>
  <c r="P175" i="45"/>
  <c r="Q175" i="45"/>
  <c r="K176" i="45"/>
  <c r="L176" i="45"/>
  <c r="M176" i="45"/>
  <c r="K177" i="45"/>
  <c r="L177" i="45"/>
  <c r="M177" i="45"/>
  <c r="N177" i="45"/>
  <c r="K178" i="45"/>
  <c r="L178" i="45"/>
  <c r="M178" i="45"/>
  <c r="N178" i="45"/>
  <c r="O178" i="45"/>
  <c r="P178" i="45"/>
  <c r="K179" i="45"/>
  <c r="L179" i="45"/>
  <c r="M179" i="45"/>
  <c r="N179" i="45"/>
  <c r="O179" i="45"/>
  <c r="P179" i="45"/>
  <c r="L180" i="45"/>
  <c r="M180" i="45"/>
  <c r="N180" i="45"/>
  <c r="O180" i="45"/>
  <c r="P180" i="45"/>
  <c r="Q180" i="45"/>
  <c r="M181" i="45"/>
  <c r="N181" i="45"/>
  <c r="O181" i="45"/>
  <c r="P181" i="45"/>
  <c r="Q181" i="45"/>
  <c r="K182" i="45"/>
  <c r="N182" i="45"/>
  <c r="P182" i="45"/>
  <c r="Q182" i="45"/>
  <c r="K183" i="45"/>
  <c r="O183" i="45"/>
  <c r="Q183" i="45"/>
  <c r="K184" i="45"/>
  <c r="L184" i="45"/>
  <c r="K185" i="45"/>
  <c r="L185" i="45"/>
  <c r="M185" i="45"/>
  <c r="L186" i="45"/>
  <c r="M186" i="45"/>
  <c r="N186" i="45"/>
  <c r="J176" i="45"/>
  <c r="J177" i="45"/>
  <c r="J180" i="45"/>
  <c r="J181" i="45"/>
  <c r="J182" i="45"/>
  <c r="J183" i="45"/>
  <c r="J184" i="45"/>
  <c r="J185" i="45"/>
  <c r="J172" i="45"/>
  <c r="J174" i="45"/>
  <c r="J175" i="45"/>
  <c r="F171" i="45"/>
  <c r="G171" i="45"/>
  <c r="H171" i="45"/>
  <c r="E173" i="45"/>
  <c r="F173" i="45"/>
  <c r="E174" i="45"/>
  <c r="F174" i="45"/>
  <c r="F175" i="45"/>
  <c r="G175" i="45"/>
  <c r="H175" i="45"/>
  <c r="E176" i="45"/>
  <c r="F176" i="45"/>
  <c r="G176" i="45"/>
  <c r="F177" i="45"/>
  <c r="G177" i="45"/>
  <c r="H177" i="45"/>
  <c r="E178" i="45"/>
  <c r="F178" i="45"/>
  <c r="F179" i="45"/>
  <c r="G179" i="45"/>
  <c r="H179" i="45"/>
  <c r="E180" i="45"/>
  <c r="F180" i="45"/>
  <c r="F181" i="45"/>
  <c r="G181" i="45"/>
  <c r="H181" i="45"/>
  <c r="E182" i="45"/>
  <c r="F182" i="45"/>
  <c r="F183" i="45"/>
  <c r="G183" i="45"/>
  <c r="E184" i="45"/>
  <c r="F184" i="45"/>
  <c r="G184" i="45"/>
  <c r="F185" i="45"/>
  <c r="G185" i="45"/>
  <c r="E186" i="45"/>
  <c r="F186" i="45"/>
  <c r="D173" i="45"/>
  <c r="D175" i="45"/>
  <c r="D176" i="45"/>
  <c r="D177" i="45"/>
  <c r="D181" i="45"/>
  <c r="D183" i="45"/>
  <c r="D185" i="45"/>
  <c r="D172" i="45"/>
  <c r="AB53" i="42"/>
  <c r="AC53" i="42"/>
  <c r="AD53" i="42"/>
  <c r="AE53" i="42"/>
  <c r="AF53" i="42"/>
  <c r="AG53" i="42"/>
  <c r="AH53" i="42"/>
  <c r="AI53" i="42"/>
  <c r="AJ53" i="42"/>
  <c r="AK53" i="42"/>
  <c r="AL53" i="42"/>
  <c r="AM53" i="42"/>
  <c r="AN53" i="42"/>
  <c r="AO53" i="42"/>
  <c r="AP53" i="42"/>
  <c r="AQ53" i="42"/>
  <c r="AR53" i="42"/>
  <c r="AS53" i="42"/>
  <c r="AT53" i="42"/>
  <c r="AU53" i="42"/>
  <c r="AV53" i="42"/>
  <c r="AW53" i="42"/>
  <c r="AX53" i="42"/>
  <c r="AZ53" i="42"/>
  <c r="BA53" i="42"/>
  <c r="BB53" i="42"/>
  <c r="AB55" i="42"/>
  <c r="AC55" i="42"/>
  <c r="AD55" i="42"/>
  <c r="AE55" i="42"/>
  <c r="AF55" i="42"/>
  <c r="AG55" i="42"/>
  <c r="AH55" i="42"/>
  <c r="AI55" i="42"/>
  <c r="AJ55" i="42"/>
  <c r="AK55" i="42"/>
  <c r="AL55" i="42"/>
  <c r="AM55" i="42"/>
  <c r="AN55" i="42"/>
  <c r="AO55" i="42"/>
  <c r="AP55" i="42"/>
  <c r="AQ55" i="42"/>
  <c r="AR55" i="42"/>
  <c r="AS55" i="42"/>
  <c r="AT55" i="42"/>
  <c r="AU55" i="42"/>
  <c r="AV55" i="42"/>
  <c r="AW55" i="42"/>
  <c r="AX55" i="42"/>
  <c r="AY55" i="42"/>
  <c r="AZ55" i="42"/>
  <c r="BA55" i="42"/>
  <c r="BC55" i="42"/>
  <c r="AB56" i="42"/>
  <c r="AC56" i="42"/>
  <c r="AD56" i="42"/>
  <c r="AE56" i="42"/>
  <c r="AF56" i="42"/>
  <c r="AG56" i="42"/>
  <c r="AH56" i="42"/>
  <c r="AI56" i="42"/>
  <c r="AJ56" i="42"/>
  <c r="AK56" i="42"/>
  <c r="AL56" i="42"/>
  <c r="AM56" i="42"/>
  <c r="AN56" i="42"/>
  <c r="AO56" i="42"/>
  <c r="AP56" i="42"/>
  <c r="AQ56" i="42"/>
  <c r="AR56" i="42"/>
  <c r="AS56" i="42"/>
  <c r="AT56" i="42"/>
  <c r="AU56" i="42"/>
  <c r="AV56" i="42"/>
  <c r="AW56" i="42"/>
  <c r="AX56" i="42"/>
  <c r="AY56" i="42"/>
  <c r="AZ56" i="42"/>
  <c r="BA56" i="42"/>
  <c r="BB56" i="42"/>
  <c r="BC56" i="42"/>
  <c r="AB57" i="42"/>
  <c r="AC57" i="42"/>
  <c r="AD57" i="42"/>
  <c r="AE57" i="42"/>
  <c r="AF57" i="42"/>
  <c r="AG57" i="42"/>
  <c r="AI57" i="42"/>
  <c r="AJ57" i="42"/>
  <c r="AK57" i="42"/>
  <c r="AL57" i="42"/>
  <c r="AM57" i="42"/>
  <c r="AN57" i="42"/>
  <c r="AO57" i="42"/>
  <c r="AP57" i="42"/>
  <c r="AQ57" i="42"/>
  <c r="AR57" i="42"/>
  <c r="AS57" i="42"/>
  <c r="AT57" i="42"/>
  <c r="AU57" i="42"/>
  <c r="AV57" i="42"/>
  <c r="AW57" i="42"/>
  <c r="AX57" i="42"/>
  <c r="AY57" i="42"/>
  <c r="BA57" i="42"/>
  <c r="BB57" i="42"/>
  <c r="BC57" i="42"/>
  <c r="AB58" i="42"/>
  <c r="AC58" i="42"/>
  <c r="AD58" i="42"/>
  <c r="AE58" i="42"/>
  <c r="AF58" i="42"/>
  <c r="AG58" i="42"/>
  <c r="AH58" i="42"/>
  <c r="AI58" i="42"/>
  <c r="AJ58" i="42"/>
  <c r="AK58" i="42"/>
  <c r="AL58" i="42"/>
  <c r="AM58" i="42"/>
  <c r="AN58" i="42"/>
  <c r="AO58" i="42"/>
  <c r="AP58" i="42"/>
  <c r="AQ58" i="42"/>
  <c r="AR58" i="42"/>
  <c r="AS58" i="42"/>
  <c r="AT58" i="42"/>
  <c r="AU58" i="42"/>
  <c r="AW58" i="42"/>
  <c r="AX58" i="42"/>
  <c r="AZ58" i="42"/>
  <c r="BA58" i="42"/>
  <c r="BB58" i="42"/>
  <c r="AB60" i="42"/>
  <c r="AC60" i="42"/>
  <c r="AD60" i="42"/>
  <c r="AE60" i="42"/>
  <c r="AF60" i="42"/>
  <c r="AG60" i="42"/>
  <c r="AH60" i="42"/>
  <c r="AI60" i="42"/>
  <c r="AJ60" i="42"/>
  <c r="AK60" i="42"/>
  <c r="AL60" i="42"/>
  <c r="AM60" i="42"/>
  <c r="AN60" i="42"/>
  <c r="AO60" i="42"/>
  <c r="AP60" i="42"/>
  <c r="AQ60" i="42"/>
  <c r="AR60" i="42"/>
  <c r="AS60" i="42"/>
  <c r="AT60" i="42"/>
  <c r="AU60" i="42"/>
  <c r="AV60" i="42"/>
  <c r="AW60" i="42"/>
  <c r="AX60" i="42"/>
  <c r="AY60" i="42"/>
  <c r="AZ60" i="42"/>
  <c r="BA60" i="42"/>
  <c r="BC60" i="42"/>
  <c r="AB61" i="42"/>
  <c r="AC61" i="42"/>
  <c r="AD61" i="42"/>
  <c r="AE61" i="42"/>
  <c r="AF61" i="42"/>
  <c r="AG61" i="42"/>
  <c r="AH61" i="42"/>
  <c r="AI61" i="42"/>
  <c r="AJ61" i="42"/>
  <c r="AK61" i="42"/>
  <c r="AL61" i="42"/>
  <c r="AM61" i="42"/>
  <c r="AN61" i="42"/>
  <c r="AO61" i="42"/>
  <c r="AP61" i="42"/>
  <c r="AQ61" i="42"/>
  <c r="AR61" i="42"/>
  <c r="AS61" i="42"/>
  <c r="AT61" i="42"/>
  <c r="AU61" i="42"/>
  <c r="AV61" i="42"/>
  <c r="AW61" i="42"/>
  <c r="AX61" i="42"/>
  <c r="AZ61" i="42"/>
  <c r="BB61" i="42"/>
  <c r="BC61" i="42"/>
  <c r="AB62" i="42"/>
  <c r="AC62" i="42"/>
  <c r="AD62" i="42"/>
  <c r="AE62" i="42"/>
  <c r="AF62" i="42"/>
  <c r="AG62" i="42"/>
  <c r="AI62" i="42"/>
  <c r="AJ62" i="42"/>
  <c r="AK62" i="42"/>
  <c r="AL62" i="42"/>
  <c r="AM62" i="42"/>
  <c r="AN62" i="42"/>
  <c r="AO62" i="42"/>
  <c r="AP62" i="42"/>
  <c r="AQ62" i="42"/>
  <c r="AR62" i="42"/>
  <c r="AS62" i="42"/>
  <c r="AT62" i="42"/>
  <c r="AU62" i="42"/>
  <c r="AV62" i="42"/>
  <c r="AW62" i="42"/>
  <c r="AX62" i="42"/>
  <c r="AY62" i="42"/>
  <c r="BA62" i="42"/>
  <c r="BB62" i="42"/>
  <c r="BC62" i="42"/>
  <c r="AB63" i="42"/>
  <c r="AC63" i="42"/>
  <c r="AD63" i="42"/>
  <c r="AE63" i="42"/>
  <c r="AF63" i="42"/>
  <c r="AG63" i="42"/>
  <c r="AH63" i="42"/>
  <c r="AI63" i="42"/>
  <c r="AJ63" i="42"/>
  <c r="AK63" i="42"/>
  <c r="AL63" i="42"/>
  <c r="AM63" i="42"/>
  <c r="AN63" i="42"/>
  <c r="AO63" i="42"/>
  <c r="AP63" i="42"/>
  <c r="AQ63" i="42"/>
  <c r="AR63" i="42"/>
  <c r="AS63" i="42"/>
  <c r="AT63" i="42"/>
  <c r="AU63" i="42"/>
  <c r="AV63" i="42"/>
  <c r="AW63" i="42"/>
  <c r="AX63" i="42"/>
  <c r="AY63" i="42"/>
  <c r="AZ63" i="42"/>
  <c r="BA63" i="42"/>
  <c r="BC63" i="42"/>
  <c r="AB64" i="42"/>
  <c r="AC64" i="42"/>
  <c r="AD64" i="42"/>
  <c r="AE64" i="42"/>
  <c r="AF64" i="42"/>
  <c r="AG64" i="42"/>
  <c r="AH64" i="42"/>
  <c r="AI64" i="42"/>
  <c r="AJ64" i="42"/>
  <c r="AK64" i="42"/>
  <c r="AL64" i="42"/>
  <c r="AM64" i="42"/>
  <c r="AN64" i="42"/>
  <c r="AO64" i="42"/>
  <c r="AP64" i="42"/>
  <c r="AQ64" i="42"/>
  <c r="AR64" i="42"/>
  <c r="AS64" i="42"/>
  <c r="AT64" i="42"/>
  <c r="AU64" i="42"/>
  <c r="AV64" i="42"/>
  <c r="AW64" i="42"/>
  <c r="AX64" i="42"/>
  <c r="AZ64" i="42"/>
  <c r="BB64" i="42"/>
  <c r="BC64" i="42"/>
  <c r="AB65" i="42"/>
  <c r="AC65" i="42"/>
  <c r="AD65" i="42"/>
  <c r="AE65" i="42"/>
  <c r="AF65" i="42"/>
  <c r="AG65" i="42"/>
  <c r="AH65" i="42"/>
  <c r="AI65" i="42"/>
  <c r="AJ65" i="42"/>
  <c r="AK65" i="42"/>
  <c r="AL65" i="42"/>
  <c r="AM65" i="42"/>
  <c r="AN65" i="42"/>
  <c r="AO65" i="42"/>
  <c r="AP65" i="42"/>
  <c r="AQ65" i="42"/>
  <c r="AR65" i="42"/>
  <c r="AS65" i="42"/>
  <c r="AT65" i="42"/>
  <c r="AU65" i="42"/>
  <c r="AV65" i="42"/>
  <c r="AW65" i="42"/>
  <c r="AX65" i="42"/>
  <c r="AY65" i="42"/>
  <c r="AZ65" i="42"/>
  <c r="BA65" i="42"/>
  <c r="BB65" i="42"/>
  <c r="BC65" i="42"/>
  <c r="AB15" i="42"/>
  <c r="AC15" i="42"/>
  <c r="AD15" i="42"/>
  <c r="AE15" i="42"/>
  <c r="AF15" i="42"/>
  <c r="AG15" i="42"/>
  <c r="AH15" i="42"/>
  <c r="AI15" i="42"/>
  <c r="AJ15" i="42"/>
  <c r="AK15" i="42"/>
  <c r="AL15" i="42"/>
  <c r="AM15" i="42"/>
  <c r="AN15" i="42"/>
  <c r="AO15" i="42"/>
  <c r="AP15" i="42"/>
  <c r="AQ15" i="42"/>
  <c r="AR15" i="42"/>
  <c r="AS15" i="42"/>
  <c r="AT15" i="42"/>
  <c r="AU15" i="42"/>
  <c r="AV15" i="42"/>
  <c r="AW15" i="42"/>
  <c r="AX15" i="42"/>
  <c r="AZ15" i="42"/>
  <c r="BA15" i="42"/>
  <c r="BB15" i="42"/>
  <c r="AB16" i="42"/>
  <c r="AC16" i="42"/>
  <c r="AD16" i="42"/>
  <c r="AE16" i="42"/>
  <c r="AF16" i="42"/>
  <c r="AG16" i="42"/>
  <c r="AH16" i="42"/>
  <c r="AI16" i="42"/>
  <c r="AJ16" i="42"/>
  <c r="AK16" i="42"/>
  <c r="AL16" i="42"/>
  <c r="AM16" i="42"/>
  <c r="AN16" i="42"/>
  <c r="AO16" i="42"/>
  <c r="AP16" i="42"/>
  <c r="AQ16" i="42"/>
  <c r="AR16" i="42"/>
  <c r="AS16" i="42"/>
  <c r="AT16" i="42"/>
  <c r="AU16" i="42"/>
  <c r="AW16" i="42"/>
  <c r="AX16" i="42"/>
  <c r="AZ16" i="42"/>
  <c r="BA16" i="42"/>
  <c r="BB16" i="42"/>
  <c r="AB17" i="42"/>
  <c r="AC17" i="42"/>
  <c r="AD17" i="42"/>
  <c r="AE17" i="42"/>
  <c r="AF17" i="42"/>
  <c r="AG17" i="42"/>
  <c r="AH17" i="42"/>
  <c r="AI17" i="42"/>
  <c r="AJ17" i="42"/>
  <c r="AK17" i="42"/>
  <c r="AL17" i="42"/>
  <c r="AM17" i="42"/>
  <c r="AN17" i="42"/>
  <c r="AO17" i="42"/>
  <c r="AP17" i="42"/>
  <c r="AQ17" i="42"/>
  <c r="AR17" i="42"/>
  <c r="AS17" i="42"/>
  <c r="AT17" i="42"/>
  <c r="AU17" i="42"/>
  <c r="AW17" i="42"/>
  <c r="AX17" i="42"/>
  <c r="AZ17" i="42"/>
  <c r="BA17" i="42"/>
  <c r="BB17" i="42"/>
  <c r="AB18" i="42"/>
  <c r="AC18" i="42"/>
  <c r="AD18" i="42"/>
  <c r="AE18" i="42"/>
  <c r="AF18" i="42"/>
  <c r="AG18" i="42"/>
  <c r="AH18" i="42"/>
  <c r="AI18" i="42"/>
  <c r="AJ18" i="42"/>
  <c r="AK18" i="42"/>
  <c r="AL18" i="42"/>
  <c r="AM18" i="42"/>
  <c r="AN18" i="42"/>
  <c r="AO18" i="42"/>
  <c r="AP18" i="42"/>
  <c r="AQ18" i="42"/>
  <c r="AR18" i="42"/>
  <c r="AS18" i="42"/>
  <c r="AT18" i="42"/>
  <c r="AU18" i="42"/>
  <c r="AW18" i="42"/>
  <c r="AX18" i="42"/>
  <c r="AZ18" i="42"/>
  <c r="BA18" i="42"/>
  <c r="BB18" i="42"/>
  <c r="AB19" i="42"/>
  <c r="AC19" i="42"/>
  <c r="AD19" i="42"/>
  <c r="AE19" i="42"/>
  <c r="AF19" i="42"/>
  <c r="AG19" i="42"/>
  <c r="AH19" i="42"/>
  <c r="AI19" i="42"/>
  <c r="AJ19" i="42"/>
  <c r="AK19" i="42"/>
  <c r="AL19" i="42"/>
  <c r="AM19" i="42"/>
  <c r="AN19" i="42"/>
  <c r="AO19" i="42"/>
  <c r="AP19" i="42"/>
  <c r="AQ19" i="42"/>
  <c r="AR19" i="42"/>
  <c r="AS19" i="42"/>
  <c r="AT19" i="42"/>
  <c r="AU19" i="42"/>
  <c r="AV19" i="42"/>
  <c r="AW19" i="42"/>
  <c r="AX19" i="42"/>
  <c r="AZ19" i="42"/>
  <c r="BA19" i="42"/>
  <c r="BB19" i="42"/>
  <c r="AB20" i="42"/>
  <c r="AC20" i="42"/>
  <c r="AD20" i="42"/>
  <c r="AE20" i="42"/>
  <c r="AF20" i="42"/>
  <c r="AG20" i="42"/>
  <c r="AH20" i="42"/>
  <c r="AI20" i="42"/>
  <c r="AJ20" i="42"/>
  <c r="AK20" i="42"/>
  <c r="AL20" i="42"/>
  <c r="AM20" i="42"/>
  <c r="AN20" i="42"/>
  <c r="AO20" i="42"/>
  <c r="AP20" i="42"/>
  <c r="AQ20" i="42"/>
  <c r="AR20" i="42"/>
  <c r="AS20" i="42"/>
  <c r="AT20" i="42"/>
  <c r="AU20" i="42"/>
  <c r="AW20" i="42"/>
  <c r="AX20" i="42"/>
  <c r="AZ20" i="42"/>
  <c r="BA20" i="42"/>
  <c r="BB20" i="42"/>
  <c r="AB21" i="42"/>
  <c r="AC21" i="42"/>
  <c r="AD21" i="42"/>
  <c r="AE21" i="42"/>
  <c r="AF21" i="42"/>
  <c r="AG21" i="42"/>
  <c r="AH21" i="42"/>
  <c r="AI21" i="42"/>
  <c r="AJ21" i="42"/>
  <c r="AK21" i="42"/>
  <c r="AL21" i="42"/>
  <c r="AM21" i="42"/>
  <c r="AN21" i="42"/>
  <c r="AO21" i="42"/>
  <c r="AP21" i="42"/>
  <c r="AQ21" i="42"/>
  <c r="AR21" i="42"/>
  <c r="AS21" i="42"/>
  <c r="AT21" i="42"/>
  <c r="AU21" i="42"/>
  <c r="AW21" i="42"/>
  <c r="AX21" i="42"/>
  <c r="AZ21" i="42"/>
  <c r="BA21" i="42"/>
  <c r="BB21" i="42"/>
  <c r="AB22" i="42"/>
  <c r="AC22" i="42"/>
  <c r="AD22" i="42"/>
  <c r="AE22" i="42"/>
  <c r="AF22" i="42"/>
  <c r="AG22" i="42"/>
  <c r="AH22" i="42"/>
  <c r="AI22" i="42"/>
  <c r="AJ22" i="42"/>
  <c r="AK22" i="42"/>
  <c r="AL22" i="42"/>
  <c r="AM22" i="42"/>
  <c r="AN22" i="42"/>
  <c r="AO22" i="42"/>
  <c r="AP22" i="42"/>
  <c r="AQ22" i="42"/>
  <c r="AR22" i="42"/>
  <c r="AS22" i="42"/>
  <c r="AT22" i="42"/>
  <c r="AU22" i="42"/>
  <c r="AW22" i="42"/>
  <c r="AX22" i="42"/>
  <c r="AZ22" i="42"/>
  <c r="BA22" i="42"/>
  <c r="AB23" i="42"/>
  <c r="AC23" i="42"/>
  <c r="AD23" i="42"/>
  <c r="AE23" i="42"/>
  <c r="AF23" i="42"/>
  <c r="AG23" i="42"/>
  <c r="AH23" i="42"/>
  <c r="AI23" i="42"/>
  <c r="AJ23" i="42"/>
  <c r="AK23" i="42"/>
  <c r="AL23" i="42"/>
  <c r="AM23" i="42"/>
  <c r="AN23" i="42"/>
  <c r="AO23" i="42"/>
  <c r="AP23" i="42"/>
  <c r="AQ23" i="42"/>
  <c r="AR23" i="42"/>
  <c r="AS23" i="42"/>
  <c r="AT23" i="42"/>
  <c r="AU23" i="42"/>
  <c r="AV23" i="42"/>
  <c r="AW23" i="42"/>
  <c r="AX23" i="42"/>
  <c r="AZ23" i="42"/>
  <c r="BA23" i="42"/>
  <c r="BB23" i="42"/>
  <c r="AB24" i="42"/>
  <c r="AC24" i="42"/>
  <c r="AD24" i="42"/>
  <c r="AE24" i="42"/>
  <c r="AF24" i="42"/>
  <c r="AG24" i="42"/>
  <c r="AH24" i="42"/>
  <c r="AI24" i="42"/>
  <c r="AJ24" i="42"/>
  <c r="AK24" i="42"/>
  <c r="AL24" i="42"/>
  <c r="AM24" i="42"/>
  <c r="AN24" i="42"/>
  <c r="AO24" i="42"/>
  <c r="AP24" i="42"/>
  <c r="AQ24" i="42"/>
  <c r="AR24" i="42"/>
  <c r="AS24" i="42"/>
  <c r="AT24" i="42"/>
  <c r="AU24" i="42"/>
  <c r="AW24" i="42"/>
  <c r="AX24" i="42"/>
  <c r="AZ24" i="42"/>
  <c r="BA24" i="42"/>
  <c r="BB24" i="42"/>
  <c r="AB25" i="42"/>
  <c r="AC25" i="42"/>
  <c r="AD25" i="42"/>
  <c r="AE25" i="42"/>
  <c r="AF25" i="42"/>
  <c r="AG25" i="42"/>
  <c r="AH25" i="42"/>
  <c r="AI25" i="42"/>
  <c r="AJ25" i="42"/>
  <c r="AK25" i="42"/>
  <c r="AL25" i="42"/>
  <c r="AM25" i="42"/>
  <c r="AN25" i="42"/>
  <c r="AO25" i="42"/>
  <c r="AP25" i="42"/>
  <c r="AQ25" i="42"/>
  <c r="AR25" i="42"/>
  <c r="AS25" i="42"/>
  <c r="AT25" i="42"/>
  <c r="AU25" i="42"/>
  <c r="AW25" i="42"/>
  <c r="AX25" i="42"/>
  <c r="AZ25" i="42"/>
  <c r="BA25" i="42"/>
  <c r="BB25" i="42"/>
  <c r="AB26" i="42"/>
  <c r="AC26" i="42"/>
  <c r="AD26" i="42"/>
  <c r="AE26" i="42"/>
  <c r="AF26" i="42"/>
  <c r="AG26" i="42"/>
  <c r="AH26" i="42"/>
  <c r="AI26" i="42"/>
  <c r="AJ26" i="42"/>
  <c r="AK26" i="42"/>
  <c r="AL26" i="42"/>
  <c r="AM26" i="42"/>
  <c r="AN26" i="42"/>
  <c r="AO26" i="42"/>
  <c r="AP26" i="42"/>
  <c r="AQ26" i="42"/>
  <c r="AR26" i="42"/>
  <c r="AS26" i="42"/>
  <c r="AT26" i="42"/>
  <c r="AU26" i="42"/>
  <c r="AW26" i="42"/>
  <c r="AX26" i="42"/>
  <c r="AZ26" i="42"/>
  <c r="BA26" i="42"/>
  <c r="BB26" i="42"/>
  <c r="AB27" i="42"/>
  <c r="AC27" i="42"/>
  <c r="AD27" i="42"/>
  <c r="AE27" i="42"/>
  <c r="AF27" i="42"/>
  <c r="AG27" i="42"/>
  <c r="AH27" i="42"/>
  <c r="AI27" i="42"/>
  <c r="AJ27" i="42"/>
  <c r="AK27" i="42"/>
  <c r="AL27" i="42"/>
  <c r="AM27" i="42"/>
  <c r="AN27" i="42"/>
  <c r="AO27" i="42"/>
  <c r="AP27" i="42"/>
  <c r="AQ27" i="42"/>
  <c r="AR27" i="42"/>
  <c r="AS27" i="42"/>
  <c r="AT27" i="42"/>
  <c r="AU27" i="42"/>
  <c r="AV27" i="42"/>
  <c r="AW27" i="42"/>
  <c r="AX27" i="42"/>
  <c r="AZ27" i="42"/>
  <c r="BA27" i="42"/>
  <c r="BB27" i="42"/>
  <c r="AB28" i="42"/>
  <c r="AC28" i="42"/>
  <c r="AD28" i="42"/>
  <c r="AE28" i="42"/>
  <c r="AF28" i="42"/>
  <c r="AG28" i="42"/>
  <c r="AH28" i="42"/>
  <c r="AI28" i="42"/>
  <c r="AJ28" i="42"/>
  <c r="AK28" i="42"/>
  <c r="AL28" i="42"/>
  <c r="AM28" i="42"/>
  <c r="AN28" i="42"/>
  <c r="AO28" i="42"/>
  <c r="AP28" i="42"/>
  <c r="AQ28" i="42"/>
  <c r="AR28" i="42"/>
  <c r="AS28" i="42"/>
  <c r="AT28" i="42"/>
  <c r="AU28" i="42"/>
  <c r="AW28" i="42"/>
  <c r="AX28" i="42"/>
  <c r="AZ28" i="42"/>
  <c r="BA28" i="42"/>
  <c r="BB28" i="42"/>
  <c r="AB29" i="42"/>
  <c r="AC29" i="42"/>
  <c r="AD29" i="42"/>
  <c r="AE29" i="42"/>
  <c r="AF29" i="42"/>
  <c r="AG29" i="42"/>
  <c r="AH29" i="42"/>
  <c r="AI29" i="42"/>
  <c r="AJ29" i="42"/>
  <c r="AK29" i="42"/>
  <c r="AL29" i="42"/>
  <c r="AM29" i="42"/>
  <c r="AN29" i="42"/>
  <c r="AO29" i="42"/>
  <c r="AP29" i="42"/>
  <c r="AQ29" i="42"/>
  <c r="AR29" i="42"/>
  <c r="AS29" i="42"/>
  <c r="AT29" i="42"/>
  <c r="AU29" i="42"/>
  <c r="AW29" i="42"/>
  <c r="AX29" i="42"/>
  <c r="AZ29" i="42"/>
  <c r="BA29" i="42"/>
  <c r="BB29" i="42"/>
  <c r="AB30" i="42"/>
  <c r="AC30" i="42"/>
  <c r="AD30" i="42"/>
  <c r="AE30" i="42"/>
  <c r="AF30" i="42"/>
  <c r="AG30" i="42"/>
  <c r="AH30" i="42"/>
  <c r="AI30" i="42"/>
  <c r="AJ30" i="42"/>
  <c r="AK30" i="42"/>
  <c r="AL30" i="42"/>
  <c r="AM30" i="42"/>
  <c r="AN30" i="42"/>
  <c r="AO30" i="42"/>
  <c r="AP30" i="42"/>
  <c r="AQ30" i="42"/>
  <c r="AR30" i="42"/>
  <c r="AS30" i="42"/>
  <c r="AT30" i="42"/>
  <c r="AU30" i="42"/>
  <c r="AW30" i="42"/>
  <c r="AX30" i="42"/>
  <c r="AZ30" i="42"/>
  <c r="BA30" i="42"/>
  <c r="BB30"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Z31" i="42"/>
  <c r="BA31" i="42"/>
  <c r="BB31" i="42"/>
  <c r="AB32" i="42"/>
  <c r="AC32" i="42"/>
  <c r="AD32" i="42"/>
  <c r="AE32" i="42"/>
  <c r="AF32" i="42"/>
  <c r="AG32" i="42"/>
  <c r="AH32" i="42"/>
  <c r="AI32" i="42"/>
  <c r="AJ32" i="42"/>
  <c r="AK32" i="42"/>
  <c r="AL32" i="42"/>
  <c r="AM32" i="42"/>
  <c r="AN32" i="42"/>
  <c r="AO32" i="42"/>
  <c r="AP32" i="42"/>
  <c r="AQ32" i="42"/>
  <c r="AR32" i="42"/>
  <c r="AS32" i="42"/>
  <c r="AT32" i="42"/>
  <c r="AU32" i="42"/>
  <c r="AW32" i="42"/>
  <c r="AX32" i="42"/>
  <c r="AZ32" i="42"/>
  <c r="BA32" i="42"/>
  <c r="BB32" i="42"/>
  <c r="AB33" i="42"/>
  <c r="AC33" i="42"/>
  <c r="AD33" i="42"/>
  <c r="AE33" i="42"/>
  <c r="AF33" i="42"/>
  <c r="AG33" i="42"/>
  <c r="AH33" i="42"/>
  <c r="AI33" i="42"/>
  <c r="AJ33" i="42"/>
  <c r="AK33" i="42"/>
  <c r="AL33" i="42"/>
  <c r="AM33" i="42"/>
  <c r="AN33" i="42"/>
  <c r="AO33" i="42"/>
  <c r="AP33" i="42"/>
  <c r="AQ33" i="42"/>
  <c r="AR33" i="42"/>
  <c r="AS33" i="42"/>
  <c r="AT33" i="42"/>
  <c r="AU33" i="42"/>
  <c r="AW33" i="42"/>
  <c r="AX33" i="42"/>
  <c r="AZ33" i="42"/>
  <c r="BA33" i="42"/>
  <c r="BB33" i="42"/>
  <c r="AB34" i="42"/>
  <c r="AC34" i="42"/>
  <c r="AD34" i="42"/>
  <c r="AE34" i="42"/>
  <c r="AF34" i="42"/>
  <c r="AG34" i="42"/>
  <c r="AH34" i="42"/>
  <c r="AI34" i="42"/>
  <c r="AJ34" i="42"/>
  <c r="AK34" i="42"/>
  <c r="AL34" i="42"/>
  <c r="AM34" i="42"/>
  <c r="AN34" i="42"/>
  <c r="AO34" i="42"/>
  <c r="AP34" i="42"/>
  <c r="AQ34" i="42"/>
  <c r="AR34" i="42"/>
  <c r="AS34" i="42"/>
  <c r="AT34" i="42"/>
  <c r="AU34" i="42"/>
  <c r="AW34" i="42"/>
  <c r="AX34" i="42"/>
  <c r="AZ34" i="42"/>
  <c r="BA34" i="42"/>
  <c r="BB34"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Z35" i="42"/>
  <c r="BA35" i="42"/>
  <c r="BB35" i="42"/>
  <c r="AB36" i="42"/>
  <c r="AC36" i="42"/>
  <c r="AD36" i="42"/>
  <c r="AE36" i="42"/>
  <c r="AF36" i="42"/>
  <c r="AG36" i="42"/>
  <c r="AH36" i="42"/>
  <c r="AI36" i="42"/>
  <c r="AJ36" i="42"/>
  <c r="AK36" i="42"/>
  <c r="AL36" i="42"/>
  <c r="AM36" i="42"/>
  <c r="AN36" i="42"/>
  <c r="AO36" i="42"/>
  <c r="AP36" i="42"/>
  <c r="AQ36" i="42"/>
  <c r="AR36" i="42"/>
  <c r="AS36" i="42"/>
  <c r="AT36" i="42"/>
  <c r="AU36" i="42"/>
  <c r="AW36" i="42"/>
  <c r="AX36" i="42"/>
  <c r="AZ36" i="42"/>
  <c r="BA36" i="42"/>
  <c r="BB36" i="42"/>
  <c r="AB37" i="42"/>
  <c r="AC37" i="42"/>
  <c r="AD37" i="42"/>
  <c r="AE37" i="42"/>
  <c r="AF37" i="42"/>
  <c r="AG37" i="42"/>
  <c r="AH37" i="42"/>
  <c r="AI37" i="42"/>
  <c r="AJ37" i="42"/>
  <c r="AK37" i="42"/>
  <c r="AL37" i="42"/>
  <c r="AM37" i="42"/>
  <c r="AN37" i="42"/>
  <c r="AO37" i="42"/>
  <c r="AP37" i="42"/>
  <c r="AQ37" i="42"/>
  <c r="AR37" i="42"/>
  <c r="AS37" i="42"/>
  <c r="AT37" i="42"/>
  <c r="AU37" i="42"/>
  <c r="AW37" i="42"/>
  <c r="AX37" i="42"/>
  <c r="AZ37" i="42"/>
  <c r="BA37" i="42"/>
  <c r="BB37" i="42"/>
  <c r="AB38" i="42"/>
  <c r="AC38" i="42"/>
  <c r="AD38" i="42"/>
  <c r="AE38" i="42"/>
  <c r="AF38" i="42"/>
  <c r="AG38" i="42"/>
  <c r="AH38" i="42"/>
  <c r="AI38" i="42"/>
  <c r="AJ38" i="42"/>
  <c r="AK38" i="42"/>
  <c r="AL38" i="42"/>
  <c r="AM38" i="42"/>
  <c r="AN38" i="42"/>
  <c r="AO38" i="42"/>
  <c r="AP38" i="42"/>
  <c r="AQ38" i="42"/>
  <c r="AR38" i="42"/>
  <c r="AS38" i="42"/>
  <c r="AT38" i="42"/>
  <c r="AU38" i="42"/>
  <c r="AW38" i="42"/>
  <c r="AX38" i="42"/>
  <c r="AZ38" i="42"/>
  <c r="BA38" i="42"/>
  <c r="BB38" i="42"/>
  <c r="AB39" i="42"/>
  <c r="AC39" i="42"/>
  <c r="AD39" i="42"/>
  <c r="AE39" i="42"/>
  <c r="AF39" i="42"/>
  <c r="AG39" i="42"/>
  <c r="AH39" i="42"/>
  <c r="AI39" i="42"/>
  <c r="AJ39" i="42"/>
  <c r="AK39" i="42"/>
  <c r="AL39" i="42"/>
  <c r="AM39" i="42"/>
  <c r="AN39" i="42"/>
  <c r="AO39" i="42"/>
  <c r="AP39" i="42"/>
  <c r="AQ39" i="42"/>
  <c r="AR39" i="42"/>
  <c r="AS39" i="42"/>
  <c r="AT39" i="42"/>
  <c r="AU39" i="42"/>
  <c r="AV39" i="42"/>
  <c r="AW39" i="42"/>
  <c r="AX39" i="42"/>
  <c r="AZ39" i="42"/>
  <c r="BA39" i="42"/>
  <c r="BB39" i="42"/>
  <c r="AB40" i="42"/>
  <c r="AC40" i="42"/>
  <c r="AD40" i="42"/>
  <c r="AE40" i="42"/>
  <c r="AF40" i="42"/>
  <c r="AG40" i="42"/>
  <c r="AH40" i="42"/>
  <c r="AI40" i="42"/>
  <c r="AJ40" i="42"/>
  <c r="AK40" i="42"/>
  <c r="AL40" i="42"/>
  <c r="AM40" i="42"/>
  <c r="AN40" i="42"/>
  <c r="AO40" i="42"/>
  <c r="AP40" i="42"/>
  <c r="AQ40" i="42"/>
  <c r="AR40" i="42"/>
  <c r="AS40" i="42"/>
  <c r="AT40" i="42"/>
  <c r="AU40" i="42"/>
  <c r="AW40" i="42"/>
  <c r="AX40" i="42"/>
  <c r="AZ40" i="42"/>
  <c r="BA40" i="42"/>
  <c r="BB40" i="42"/>
  <c r="AB41" i="42"/>
  <c r="AC41" i="42"/>
  <c r="AD41" i="42"/>
  <c r="AE41" i="42"/>
  <c r="AF41" i="42"/>
  <c r="AG41" i="42"/>
  <c r="AH41" i="42"/>
  <c r="AI41" i="42"/>
  <c r="AJ41" i="42"/>
  <c r="AK41" i="42"/>
  <c r="AL41" i="42"/>
  <c r="AM41" i="42"/>
  <c r="AN41" i="42"/>
  <c r="AO41" i="42"/>
  <c r="AP41" i="42"/>
  <c r="AQ41" i="42"/>
  <c r="AR41" i="42"/>
  <c r="AS41" i="42"/>
  <c r="AT41" i="42"/>
  <c r="AU41" i="42"/>
  <c r="AW41" i="42"/>
  <c r="AX41" i="42"/>
  <c r="AZ41" i="42"/>
  <c r="BA41" i="42"/>
  <c r="BB41" i="42"/>
  <c r="AB42" i="42"/>
  <c r="AC42" i="42"/>
  <c r="AD42" i="42"/>
  <c r="AE42" i="42"/>
  <c r="AF42" i="42"/>
  <c r="AG42" i="42"/>
  <c r="AH42" i="42"/>
  <c r="AI42" i="42"/>
  <c r="AJ42" i="42"/>
  <c r="AK42" i="42"/>
  <c r="AL42" i="42"/>
  <c r="AM42" i="42"/>
  <c r="AN42" i="42"/>
  <c r="AO42" i="42"/>
  <c r="AP42" i="42"/>
  <c r="AQ42" i="42"/>
  <c r="AR42" i="42"/>
  <c r="AS42" i="42"/>
  <c r="AT42" i="42"/>
  <c r="AU42" i="42"/>
  <c r="AW42" i="42"/>
  <c r="AX42" i="42"/>
  <c r="AZ42" i="42"/>
  <c r="BA42" i="42"/>
  <c r="BB42"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Z43" i="42"/>
  <c r="BA43" i="42"/>
  <c r="BB43" i="42"/>
  <c r="AC38" i="22"/>
  <c r="AD38" i="22"/>
  <c r="AE38" i="22"/>
  <c r="AF38" i="22"/>
  <c r="AG38" i="22"/>
  <c r="AH38" i="22"/>
  <c r="AJ38" i="22"/>
  <c r="AK38" i="22"/>
  <c r="AL38" i="22"/>
  <c r="AM38" i="22"/>
  <c r="AN38" i="22"/>
  <c r="AO38" i="22"/>
  <c r="AP38" i="22"/>
  <c r="AQ38" i="22"/>
  <c r="AR38" i="22"/>
  <c r="AS38" i="22"/>
  <c r="AT38" i="22"/>
  <c r="AU38" i="22"/>
  <c r="AV38" i="22"/>
  <c r="AW38" i="22"/>
  <c r="AX38" i="22"/>
  <c r="AY38" i="22"/>
  <c r="AZ38" i="22"/>
  <c r="BB38" i="22"/>
  <c r="BC38" i="22"/>
  <c r="BD38" i="22"/>
  <c r="AC39" i="22"/>
  <c r="AD39" i="22"/>
  <c r="AE39" i="22"/>
  <c r="AF39" i="22"/>
  <c r="AG39" i="22"/>
  <c r="AH39" i="22"/>
  <c r="AJ39" i="22"/>
  <c r="AK39" i="22"/>
  <c r="AL39" i="22"/>
  <c r="AM39" i="22"/>
  <c r="AN39" i="22"/>
  <c r="AO39" i="22"/>
  <c r="AP39" i="22"/>
  <c r="AQ39" i="22"/>
  <c r="AR39" i="22"/>
  <c r="AS39" i="22"/>
  <c r="AT39" i="22"/>
  <c r="AU39" i="22"/>
  <c r="AV39" i="22"/>
  <c r="AW39" i="22"/>
  <c r="AX39" i="22"/>
  <c r="AY39" i="22"/>
  <c r="AZ39" i="22"/>
  <c r="BB39" i="22"/>
  <c r="BC39" i="22"/>
  <c r="BD39" i="22"/>
  <c r="AC40" i="22"/>
  <c r="AD40" i="22"/>
  <c r="AE40" i="22"/>
  <c r="AF40" i="22"/>
  <c r="AG40" i="22"/>
  <c r="AH40" i="22"/>
  <c r="AJ40" i="22"/>
  <c r="AK40" i="22"/>
  <c r="AL40" i="22"/>
  <c r="AM40" i="22"/>
  <c r="AN40" i="22"/>
  <c r="AO40" i="22"/>
  <c r="AP40" i="22"/>
  <c r="AQ40" i="22"/>
  <c r="AR40" i="22"/>
  <c r="AS40" i="22"/>
  <c r="AT40" i="22"/>
  <c r="AU40" i="22"/>
  <c r="AV40" i="22"/>
  <c r="AW40" i="22"/>
  <c r="AX40" i="22"/>
  <c r="AY40" i="22"/>
  <c r="AZ40" i="22"/>
  <c r="BB40" i="22"/>
  <c r="BC40" i="22"/>
  <c r="BD40" i="22"/>
  <c r="AC41" i="22"/>
  <c r="AD41" i="22"/>
  <c r="AE41" i="22"/>
  <c r="AF41" i="22"/>
  <c r="AG41" i="22"/>
  <c r="AH41" i="22"/>
  <c r="AJ41" i="22"/>
  <c r="AK41" i="22"/>
  <c r="AL41" i="22"/>
  <c r="AM41" i="22"/>
  <c r="AN41" i="22"/>
  <c r="AO41" i="22"/>
  <c r="AP41" i="22"/>
  <c r="AQ41" i="22"/>
  <c r="AR41" i="22"/>
  <c r="AS41" i="22"/>
  <c r="AT41" i="22"/>
  <c r="AU41" i="22"/>
  <c r="AV41" i="22"/>
  <c r="AW41" i="22"/>
  <c r="AX41" i="22"/>
  <c r="AY41" i="22"/>
  <c r="AZ41" i="22"/>
  <c r="BB41" i="22"/>
  <c r="BC41" i="22"/>
  <c r="BD41" i="22"/>
  <c r="AC42" i="22"/>
  <c r="AD42" i="22"/>
  <c r="AE42" i="22"/>
  <c r="AF42" i="22"/>
  <c r="AG42" i="22"/>
  <c r="AH42" i="22"/>
  <c r="AJ42" i="22"/>
  <c r="AK42" i="22"/>
  <c r="AL42" i="22"/>
  <c r="AM42" i="22"/>
  <c r="AN42" i="22"/>
  <c r="AO42" i="22"/>
  <c r="AP42" i="22"/>
  <c r="AQ42" i="22"/>
  <c r="AR42" i="22"/>
  <c r="AS42" i="22"/>
  <c r="AT42" i="22"/>
  <c r="AU42" i="22"/>
  <c r="AV42" i="22"/>
  <c r="AW42" i="22"/>
  <c r="AX42" i="22"/>
  <c r="AY42" i="22"/>
  <c r="AZ42" i="22"/>
  <c r="BB42" i="22"/>
  <c r="BC42" i="22"/>
  <c r="BD42" i="22"/>
  <c r="AC43" i="22"/>
  <c r="AD43" i="22"/>
  <c r="AE43" i="22"/>
  <c r="AF43" i="22"/>
  <c r="AG43" i="22"/>
  <c r="AH43" i="22"/>
  <c r="AJ43" i="22"/>
  <c r="AK43" i="22"/>
  <c r="AL43" i="22"/>
  <c r="AM43" i="22"/>
  <c r="AN43" i="22"/>
  <c r="AO43" i="22"/>
  <c r="AP43" i="22"/>
  <c r="AQ43" i="22"/>
  <c r="AR43" i="22"/>
  <c r="AS43" i="22"/>
  <c r="AT43" i="22"/>
  <c r="AU43" i="22"/>
  <c r="AV43" i="22"/>
  <c r="AW43" i="22"/>
  <c r="AX43" i="22"/>
  <c r="AY43" i="22"/>
  <c r="AZ43" i="22"/>
  <c r="BB43" i="22"/>
  <c r="BC43" i="22"/>
  <c r="BD43" i="22"/>
  <c r="AC44" i="22"/>
  <c r="AD44" i="22"/>
  <c r="AE44" i="22"/>
  <c r="AF44" i="22"/>
  <c r="AG44" i="22"/>
  <c r="AH44" i="22"/>
  <c r="AJ44" i="22"/>
  <c r="AK44" i="22"/>
  <c r="AL44" i="22"/>
  <c r="AM44" i="22"/>
  <c r="AN44" i="22"/>
  <c r="AO44" i="22"/>
  <c r="AP44" i="22"/>
  <c r="AQ44" i="22"/>
  <c r="AR44" i="22"/>
  <c r="AS44" i="22"/>
  <c r="AT44" i="22"/>
  <c r="AU44" i="22"/>
  <c r="AV44" i="22"/>
  <c r="AW44" i="22"/>
  <c r="AX44" i="22"/>
  <c r="AY44" i="22"/>
  <c r="AZ44" i="22"/>
  <c r="BB44" i="22"/>
  <c r="BC44" i="22"/>
  <c r="BD44" i="22"/>
  <c r="AC45" i="22"/>
  <c r="AD45" i="22"/>
  <c r="AE45" i="22"/>
  <c r="AF45" i="22"/>
  <c r="AG45" i="22"/>
  <c r="AH45" i="22"/>
  <c r="AJ45" i="22"/>
  <c r="AK45" i="22"/>
  <c r="AL45" i="22"/>
  <c r="AM45" i="22"/>
  <c r="AN45" i="22"/>
  <c r="AO45" i="22"/>
  <c r="AP45" i="22"/>
  <c r="AQ45" i="22"/>
  <c r="AR45" i="22"/>
  <c r="AS45" i="22"/>
  <c r="AT45" i="22"/>
  <c r="AU45" i="22"/>
  <c r="AV45" i="22"/>
  <c r="AW45" i="22"/>
  <c r="AX45" i="22"/>
  <c r="AY45" i="22"/>
  <c r="AZ45" i="22"/>
  <c r="BB45" i="22"/>
  <c r="BC45" i="22"/>
  <c r="BD45" i="22"/>
  <c r="AC46" i="22"/>
  <c r="AD46" i="22"/>
  <c r="AE46" i="22"/>
  <c r="AF46" i="22"/>
  <c r="AG46" i="22"/>
  <c r="AH46" i="22"/>
  <c r="AJ46" i="22"/>
  <c r="AK46" i="22"/>
  <c r="AL46" i="22"/>
  <c r="AN46" i="22"/>
  <c r="AO46" i="22"/>
  <c r="AP46" i="22"/>
  <c r="AQ46" i="22"/>
  <c r="AR46" i="22"/>
  <c r="AS46" i="22"/>
  <c r="AT46" i="22"/>
  <c r="AU46" i="22"/>
  <c r="AV46" i="22"/>
  <c r="AW46" i="22"/>
  <c r="AX46" i="22"/>
  <c r="AY46" i="22"/>
  <c r="AZ46" i="22"/>
  <c r="BB46" i="22"/>
  <c r="BC46" i="22"/>
  <c r="BD46" i="22"/>
  <c r="AC47" i="22"/>
  <c r="AD47" i="22"/>
  <c r="AE47" i="22"/>
  <c r="AF47" i="22"/>
  <c r="AG47" i="22"/>
  <c r="AH47" i="22"/>
  <c r="AJ47" i="22"/>
  <c r="AK47" i="22"/>
  <c r="AL47" i="22"/>
  <c r="AM47" i="22"/>
  <c r="AN47" i="22"/>
  <c r="AO47" i="22"/>
  <c r="AP47" i="22"/>
  <c r="AQ47" i="22"/>
  <c r="AR47" i="22"/>
  <c r="AS47" i="22"/>
  <c r="AT47" i="22"/>
  <c r="AU47" i="22"/>
  <c r="AV47" i="22"/>
  <c r="AW47" i="22"/>
  <c r="AX47" i="22"/>
  <c r="AY47" i="22"/>
  <c r="AZ47" i="22"/>
  <c r="BB47" i="22"/>
  <c r="BC47" i="22"/>
  <c r="BD47" i="22"/>
  <c r="AC48" i="22"/>
  <c r="AD48" i="22"/>
  <c r="AE48" i="22"/>
  <c r="AF48" i="22"/>
  <c r="AG48" i="22"/>
  <c r="AH48" i="22"/>
  <c r="AJ48" i="22"/>
  <c r="AK48" i="22"/>
  <c r="AL48" i="22"/>
  <c r="AM48" i="22"/>
  <c r="AN48" i="22"/>
  <c r="AO48" i="22"/>
  <c r="AP48" i="22"/>
  <c r="AQ48" i="22"/>
  <c r="AR48" i="22"/>
  <c r="AS48" i="22"/>
  <c r="AT48" i="22"/>
  <c r="AU48" i="22"/>
  <c r="AV48" i="22"/>
  <c r="AW48" i="22"/>
  <c r="AX48" i="22"/>
  <c r="AY48" i="22"/>
  <c r="AZ48" i="22"/>
  <c r="BB48" i="22"/>
  <c r="BC48" i="22"/>
  <c r="BD48" i="22"/>
  <c r="AC49" i="22"/>
  <c r="AD49" i="22"/>
  <c r="AE49" i="22"/>
  <c r="AF49" i="22"/>
  <c r="AG49" i="22"/>
  <c r="AH49" i="22"/>
  <c r="AJ49" i="22"/>
  <c r="AK49" i="22"/>
  <c r="AL49" i="22"/>
  <c r="AM49" i="22"/>
  <c r="AN49" i="22"/>
  <c r="AO49" i="22"/>
  <c r="AP49" i="22"/>
  <c r="AQ49" i="22"/>
  <c r="AR49" i="22"/>
  <c r="AS49" i="22"/>
  <c r="AT49" i="22"/>
  <c r="AU49" i="22"/>
  <c r="AV49" i="22"/>
  <c r="AW49" i="22"/>
  <c r="AX49" i="22"/>
  <c r="AY49" i="22"/>
  <c r="AZ49" i="22"/>
  <c r="BB49" i="22"/>
  <c r="BC49" i="22"/>
  <c r="BD49" i="22"/>
  <c r="AC50" i="22"/>
  <c r="AD50" i="22"/>
  <c r="AE50" i="22"/>
  <c r="AF50" i="22"/>
  <c r="AG50" i="22"/>
  <c r="AH50" i="22"/>
  <c r="AJ50" i="22"/>
  <c r="AK50" i="22"/>
  <c r="AL50" i="22"/>
  <c r="AM50" i="22"/>
  <c r="AN50" i="22"/>
  <c r="AO50" i="22"/>
  <c r="AP50" i="22"/>
  <c r="AQ50" i="22"/>
  <c r="AR50" i="22"/>
  <c r="AS50" i="22"/>
  <c r="AT50" i="22"/>
  <c r="AU50" i="22"/>
  <c r="AV50" i="22"/>
  <c r="AW50" i="22"/>
  <c r="AX50" i="22"/>
  <c r="AY50" i="22"/>
  <c r="AZ50" i="22"/>
  <c r="BB50" i="22"/>
  <c r="BC50" i="22"/>
  <c r="BD50" i="22"/>
  <c r="AC51" i="22"/>
  <c r="AD51" i="22"/>
  <c r="AE51" i="22"/>
  <c r="AF51" i="22"/>
  <c r="AG51" i="22"/>
  <c r="AH51" i="22"/>
  <c r="AJ51" i="22"/>
  <c r="AK51" i="22"/>
  <c r="AL51" i="22"/>
  <c r="AM51" i="22"/>
  <c r="AN51" i="22"/>
  <c r="AO51" i="22"/>
  <c r="AP51" i="22"/>
  <c r="AQ51" i="22"/>
  <c r="AR51" i="22"/>
  <c r="AS51" i="22"/>
  <c r="AT51" i="22"/>
  <c r="AU51" i="22"/>
  <c r="AV51" i="22"/>
  <c r="AW51" i="22"/>
  <c r="AX51" i="22"/>
  <c r="AY51" i="22"/>
  <c r="AZ51" i="22"/>
  <c r="BB51" i="22"/>
  <c r="BC51" i="22"/>
  <c r="BD51" i="22"/>
  <c r="AC52" i="22"/>
  <c r="AD52" i="22"/>
  <c r="AE52" i="22"/>
  <c r="AF52" i="22"/>
  <c r="AG52" i="22"/>
  <c r="AH52" i="22"/>
  <c r="AJ52" i="22"/>
  <c r="AK52" i="22"/>
  <c r="AL52" i="22"/>
  <c r="AM52" i="22"/>
  <c r="AN52" i="22"/>
  <c r="AO52" i="22"/>
  <c r="AP52" i="22"/>
  <c r="AQ52" i="22"/>
  <c r="AR52" i="22"/>
  <c r="AS52" i="22"/>
  <c r="AT52" i="22"/>
  <c r="AU52" i="22"/>
  <c r="AV52" i="22"/>
  <c r="AW52" i="22"/>
  <c r="AX52" i="22"/>
  <c r="AY52" i="22"/>
  <c r="AZ52" i="22"/>
  <c r="BB52" i="22"/>
  <c r="BC52" i="22"/>
  <c r="BD52" i="22"/>
  <c r="AC53" i="22"/>
  <c r="AD53" i="22"/>
  <c r="AE53" i="22"/>
  <c r="AF53" i="22"/>
  <c r="AG53" i="22"/>
  <c r="AH53" i="22"/>
  <c r="AJ53" i="22"/>
  <c r="AK53" i="22"/>
  <c r="AL53" i="22"/>
  <c r="AM53" i="22"/>
  <c r="AN53" i="22"/>
  <c r="AO53" i="22"/>
  <c r="AP53" i="22"/>
  <c r="AQ53" i="22"/>
  <c r="AR53" i="22"/>
  <c r="AS53" i="22"/>
  <c r="AT53" i="22"/>
  <c r="AU53" i="22"/>
  <c r="AV53" i="22"/>
  <c r="AW53" i="22"/>
  <c r="AX53" i="22"/>
  <c r="AY53" i="22"/>
  <c r="AZ53" i="22"/>
  <c r="BB53" i="22"/>
  <c r="BC53" i="22"/>
  <c r="BD53" i="22"/>
  <c r="AC54" i="22"/>
  <c r="AD54" i="22"/>
  <c r="AE54" i="22"/>
  <c r="AF54" i="22"/>
  <c r="AG54" i="22"/>
  <c r="AH54" i="22"/>
  <c r="AJ54" i="22"/>
  <c r="AK54" i="22"/>
  <c r="AL54" i="22"/>
  <c r="AM54" i="22"/>
  <c r="AN54" i="22"/>
  <c r="AO54" i="22"/>
  <c r="AP54" i="22"/>
  <c r="AQ54" i="22"/>
  <c r="AR54" i="22"/>
  <c r="AS54" i="22"/>
  <c r="AT54" i="22"/>
  <c r="AU54" i="22"/>
  <c r="AV54" i="22"/>
  <c r="AW54" i="22"/>
  <c r="AX54" i="22"/>
  <c r="AY54" i="22"/>
  <c r="AZ54" i="22"/>
  <c r="BB54" i="22"/>
  <c r="BC54" i="22"/>
  <c r="BD54" i="22"/>
  <c r="AC55" i="22"/>
  <c r="AD55" i="22"/>
  <c r="AE55" i="22"/>
  <c r="AF55" i="22"/>
  <c r="AG55" i="22"/>
  <c r="AH55" i="22"/>
  <c r="AJ55" i="22"/>
  <c r="AK55" i="22"/>
  <c r="AL55" i="22"/>
  <c r="AM55" i="22"/>
  <c r="AN55" i="22"/>
  <c r="AO55" i="22"/>
  <c r="AP55" i="22"/>
  <c r="AQ55" i="22"/>
  <c r="AR55" i="22"/>
  <c r="AS55" i="22"/>
  <c r="AT55" i="22"/>
  <c r="AU55" i="22"/>
  <c r="AV55" i="22"/>
  <c r="AW55" i="22"/>
  <c r="AX55" i="22"/>
  <c r="AY55" i="22"/>
  <c r="AZ55" i="22"/>
  <c r="BB55" i="22"/>
  <c r="BC55" i="22"/>
  <c r="BD55" i="22"/>
  <c r="AC56" i="22"/>
  <c r="AD56" i="22"/>
  <c r="AE56" i="22"/>
  <c r="AF56" i="22"/>
  <c r="AG56" i="22"/>
  <c r="AH56" i="22"/>
  <c r="AJ56" i="22"/>
  <c r="AK56" i="22"/>
  <c r="AL56" i="22"/>
  <c r="AM56" i="22"/>
  <c r="AN56" i="22"/>
  <c r="AO56" i="22"/>
  <c r="AP56" i="22"/>
  <c r="AQ56" i="22"/>
  <c r="AR56" i="22"/>
  <c r="AS56" i="22"/>
  <c r="AT56" i="22"/>
  <c r="AU56" i="22"/>
  <c r="AV56" i="22"/>
  <c r="AW56" i="22"/>
  <c r="AX56" i="22"/>
  <c r="AY56" i="22"/>
  <c r="AZ56" i="22"/>
  <c r="BB56" i="22"/>
  <c r="BC56" i="22"/>
  <c r="BD56" i="22"/>
  <c r="AC57" i="22"/>
  <c r="AD57" i="22"/>
  <c r="AE57" i="22"/>
  <c r="AF57" i="22"/>
  <c r="AG57" i="22"/>
  <c r="AH57" i="22"/>
  <c r="AJ57" i="22"/>
  <c r="AK57" i="22"/>
  <c r="AL57" i="22"/>
  <c r="AM57" i="22"/>
  <c r="AN57" i="22"/>
  <c r="AO57" i="22"/>
  <c r="AP57" i="22"/>
  <c r="AQ57" i="22"/>
  <c r="AR57" i="22"/>
  <c r="AS57" i="22"/>
  <c r="AT57" i="22"/>
  <c r="AU57" i="22"/>
  <c r="AV57" i="22"/>
  <c r="AW57" i="22"/>
  <c r="AX57" i="22"/>
  <c r="AY57" i="22"/>
  <c r="AZ57" i="22"/>
  <c r="BB57" i="22"/>
  <c r="BC57" i="22"/>
  <c r="BD57" i="22"/>
  <c r="AC58" i="22"/>
  <c r="AD58" i="22"/>
  <c r="AE58" i="22"/>
  <c r="AF58" i="22"/>
  <c r="AH58" i="22"/>
  <c r="AJ58" i="22"/>
  <c r="AK58" i="22"/>
  <c r="AL58" i="22"/>
  <c r="AM58" i="22"/>
  <c r="AN58" i="22"/>
  <c r="AO58" i="22"/>
  <c r="AP58" i="22"/>
  <c r="AQ58" i="22"/>
  <c r="AR58" i="22"/>
  <c r="AS58" i="22"/>
  <c r="AT58" i="22"/>
  <c r="AU58" i="22"/>
  <c r="AV58" i="22"/>
  <c r="AW58" i="22"/>
  <c r="AX58" i="22"/>
  <c r="AY58" i="22"/>
  <c r="AZ58" i="22"/>
  <c r="BB58" i="22"/>
  <c r="BC58" i="22"/>
  <c r="BD58" i="22"/>
  <c r="AC59" i="22"/>
  <c r="AD59" i="22"/>
  <c r="AE59" i="22"/>
  <c r="AF59" i="22"/>
  <c r="AG59" i="22"/>
  <c r="AH59" i="22"/>
  <c r="AJ59" i="22"/>
  <c r="AK59" i="22"/>
  <c r="AL59" i="22"/>
  <c r="AM59" i="22"/>
  <c r="AN59" i="22"/>
  <c r="AO59" i="22"/>
  <c r="AP59" i="22"/>
  <c r="AQ59" i="22"/>
  <c r="AR59" i="22"/>
  <c r="AS59" i="22"/>
  <c r="AT59" i="22"/>
  <c r="AU59" i="22"/>
  <c r="AV59" i="22"/>
  <c r="AW59" i="22"/>
  <c r="AX59" i="22"/>
  <c r="AY59" i="22"/>
  <c r="AZ59" i="22"/>
  <c r="BB59" i="22"/>
  <c r="BC59" i="22"/>
  <c r="BD59" i="22"/>
  <c r="AC60" i="22"/>
  <c r="AD60" i="22"/>
  <c r="AE60" i="22"/>
  <c r="AF60" i="22"/>
  <c r="AG60" i="22"/>
  <c r="AH60" i="22"/>
  <c r="AJ60" i="22"/>
  <c r="AK60" i="22"/>
  <c r="AL60" i="22"/>
  <c r="AM60" i="22"/>
  <c r="AN60" i="22"/>
  <c r="AO60" i="22"/>
  <c r="AP60" i="22"/>
  <c r="AQ60" i="22"/>
  <c r="AR60" i="22"/>
  <c r="AS60" i="22"/>
  <c r="AT60" i="22"/>
  <c r="AU60" i="22"/>
  <c r="AV60" i="22"/>
  <c r="AW60" i="22"/>
  <c r="AX60" i="22"/>
  <c r="AY60" i="22"/>
  <c r="AZ60" i="22"/>
  <c r="BB60" i="22"/>
  <c r="BC60" i="22"/>
  <c r="BD60" i="22"/>
  <c r="AC61" i="22"/>
  <c r="AD61" i="22"/>
  <c r="AE61" i="22"/>
  <c r="AF61" i="22"/>
  <c r="AG61" i="22"/>
  <c r="AH61" i="22"/>
  <c r="AJ61" i="22"/>
  <c r="AK61" i="22"/>
  <c r="AL61" i="22"/>
  <c r="AM61" i="22"/>
  <c r="AN61" i="22"/>
  <c r="AO61" i="22"/>
  <c r="AP61" i="22"/>
  <c r="AQ61" i="22"/>
  <c r="AR61" i="22"/>
  <c r="AS61" i="22"/>
  <c r="AT61" i="22"/>
  <c r="AU61" i="22"/>
  <c r="AV61" i="22"/>
  <c r="AW61" i="22"/>
  <c r="AX61" i="22"/>
  <c r="AY61" i="22"/>
  <c r="AZ61" i="22"/>
  <c r="BB61" i="22"/>
  <c r="BC61" i="22"/>
  <c r="BD61" i="22"/>
  <c r="AC62" i="22"/>
  <c r="AD62" i="22"/>
  <c r="AE62" i="22"/>
  <c r="AF62" i="22"/>
  <c r="AG62" i="22"/>
  <c r="AH62" i="22"/>
  <c r="AJ62" i="22"/>
  <c r="AL62" i="22"/>
  <c r="AM62" i="22"/>
  <c r="AN62" i="22"/>
  <c r="AO62" i="22"/>
  <c r="AP62" i="22"/>
  <c r="AQ62" i="22"/>
  <c r="AR62" i="22"/>
  <c r="AS62" i="22"/>
  <c r="AT62" i="22"/>
  <c r="AU62" i="22"/>
  <c r="AV62" i="22"/>
  <c r="AW62" i="22"/>
  <c r="AX62" i="22"/>
  <c r="AY62" i="22"/>
  <c r="AZ62" i="22"/>
  <c r="BB62" i="22"/>
  <c r="BC62" i="22"/>
  <c r="BD62" i="22"/>
  <c r="AC63" i="22"/>
  <c r="AD63" i="22"/>
  <c r="AE63" i="22"/>
  <c r="AF63" i="22"/>
  <c r="AG63" i="22"/>
  <c r="AH63" i="22"/>
  <c r="AJ63" i="22"/>
  <c r="AK63" i="22"/>
  <c r="AL63" i="22"/>
  <c r="AM63" i="22"/>
  <c r="AN63" i="22"/>
  <c r="AO63" i="22"/>
  <c r="AP63" i="22"/>
  <c r="AQ63" i="22"/>
  <c r="AR63" i="22"/>
  <c r="AS63" i="22"/>
  <c r="AT63" i="22"/>
  <c r="AU63" i="22"/>
  <c r="AV63" i="22"/>
  <c r="AW63" i="22"/>
  <c r="AX63" i="22"/>
  <c r="AY63" i="22"/>
  <c r="AZ63" i="22"/>
  <c r="BB63" i="22"/>
  <c r="BC63" i="22"/>
  <c r="BD63" i="22"/>
  <c r="AC64" i="22"/>
  <c r="AD64" i="22"/>
  <c r="AE64" i="22"/>
  <c r="AF64" i="22"/>
  <c r="AG64" i="22"/>
  <c r="AH64" i="22"/>
  <c r="AJ64" i="22"/>
  <c r="AK64" i="22"/>
  <c r="AL64" i="22"/>
  <c r="AM64" i="22"/>
  <c r="AN64" i="22"/>
  <c r="AO64" i="22"/>
  <c r="AP64" i="22"/>
  <c r="AQ64" i="22"/>
  <c r="AR64" i="22"/>
  <c r="AS64" i="22"/>
  <c r="AT64" i="22"/>
  <c r="AU64" i="22"/>
  <c r="AV64" i="22"/>
  <c r="AW64" i="22"/>
  <c r="AX64" i="22"/>
  <c r="AY64" i="22"/>
  <c r="AZ64" i="22"/>
  <c r="BB64" i="22"/>
  <c r="BC64" i="22"/>
  <c r="BD64" i="22"/>
  <c r="AC65" i="22"/>
  <c r="AD65" i="22"/>
  <c r="AE65" i="22"/>
  <c r="AF65" i="22"/>
  <c r="AG65" i="22"/>
  <c r="AH65" i="22"/>
  <c r="AJ65" i="22"/>
  <c r="AK65" i="22"/>
  <c r="AL65" i="22"/>
  <c r="AM65" i="22"/>
  <c r="AN65" i="22"/>
  <c r="AO65" i="22"/>
  <c r="AP65" i="22"/>
  <c r="AQ65" i="22"/>
  <c r="AR65" i="22"/>
  <c r="AS65" i="22"/>
  <c r="AT65" i="22"/>
  <c r="AU65" i="22"/>
  <c r="AV65" i="22"/>
  <c r="AW65" i="22"/>
  <c r="AX65" i="22"/>
  <c r="AY65" i="22"/>
  <c r="AZ65" i="22"/>
  <c r="BB65" i="22"/>
  <c r="BC65" i="22"/>
  <c r="BD65" i="22"/>
  <c r="AC15" i="22"/>
  <c r="AD15" i="22"/>
  <c r="AE15" i="22"/>
  <c r="AF15" i="22"/>
  <c r="AG15" i="22"/>
  <c r="AH15" i="22"/>
  <c r="AI15" i="22"/>
  <c r="AJ15" i="22"/>
  <c r="AK15" i="22"/>
  <c r="AL15" i="22"/>
  <c r="AM15" i="22"/>
  <c r="AN15" i="22"/>
  <c r="AO15" i="22"/>
  <c r="AP15" i="22"/>
  <c r="AQ15" i="22"/>
  <c r="AR15" i="22"/>
  <c r="AS15" i="22"/>
  <c r="AT15" i="22"/>
  <c r="AU15" i="22"/>
  <c r="AV15" i="22"/>
  <c r="AW15" i="22"/>
  <c r="AV16" i="42" s="1"/>
  <c r="AX15" i="22"/>
  <c r="AY15" i="22"/>
  <c r="AZ15" i="22"/>
  <c r="AY22" i="42" s="1"/>
  <c r="BA15" i="22"/>
  <c r="BB15" i="22"/>
  <c r="BC15" i="22"/>
  <c r="AC16" i="22"/>
  <c r="AB54" i="42" s="1"/>
  <c r="AC17" i="22"/>
  <c r="AD17" i="22"/>
  <c r="AE17" i="22"/>
  <c r="AF17" i="22"/>
  <c r="AG17" i="22"/>
  <c r="AH17" i="22"/>
  <c r="AI17" i="22"/>
  <c r="AJ17" i="22"/>
  <c r="AK17" i="22"/>
  <c r="AL17" i="22"/>
  <c r="AM17" i="22"/>
  <c r="AN17" i="22"/>
  <c r="AO17" i="22"/>
  <c r="AP17" i="22"/>
  <c r="AQ17" i="22"/>
  <c r="AR17" i="22"/>
  <c r="AS17" i="22"/>
  <c r="AT17" i="22"/>
  <c r="AU17" i="22"/>
  <c r="AV17" i="22"/>
  <c r="AW17" i="22"/>
  <c r="AX17" i="22"/>
  <c r="AY17" i="22"/>
  <c r="AZ17" i="22"/>
  <c r="BA17" i="22"/>
  <c r="BB17" i="22"/>
  <c r="BC17" i="22"/>
  <c r="BB55" i="42" s="1"/>
  <c r="BD17" i="22"/>
  <c r="AC18" i="22"/>
  <c r="AD18" i="22"/>
  <c r="AE18" i="22"/>
  <c r="AF18" i="22"/>
  <c r="AG18" i="22"/>
  <c r="AH18" i="22"/>
  <c r="AI18" i="22"/>
  <c r="AJ18" i="22"/>
  <c r="AK18" i="22"/>
  <c r="AL18" i="22"/>
  <c r="AM18" i="22"/>
  <c r="AN18" i="22"/>
  <c r="AO18" i="22"/>
  <c r="AP18" i="22"/>
  <c r="AQ18" i="22"/>
  <c r="AR18" i="22"/>
  <c r="AS18" i="22"/>
  <c r="AT18" i="22"/>
  <c r="AU18" i="22"/>
  <c r="AV18" i="22"/>
  <c r="AW18" i="22"/>
  <c r="AX18" i="22"/>
  <c r="AY18" i="22"/>
  <c r="AZ18" i="22"/>
  <c r="BA18" i="22"/>
  <c r="BB18" i="22"/>
  <c r="BC18" i="22"/>
  <c r="BD18" i="22"/>
  <c r="AC19" i="22"/>
  <c r="AD19" i="22"/>
  <c r="AE19" i="22"/>
  <c r="AF19" i="22"/>
  <c r="AG19" i="22"/>
  <c r="AH19" i="22"/>
  <c r="AI19" i="22"/>
  <c r="AI39" i="22" s="1"/>
  <c r="AJ19" i="22"/>
  <c r="AK19" i="22"/>
  <c r="AL19" i="22"/>
  <c r="AM19" i="22"/>
  <c r="AN19" i="22"/>
  <c r="AO19" i="22"/>
  <c r="AP19" i="22"/>
  <c r="AQ19" i="22"/>
  <c r="AR19" i="22"/>
  <c r="AS19" i="22"/>
  <c r="AT19" i="22"/>
  <c r="AU19" i="22"/>
  <c r="AV19" i="22"/>
  <c r="AW19" i="22"/>
  <c r="AX19" i="22"/>
  <c r="AY19" i="22"/>
  <c r="AZ19" i="22"/>
  <c r="BB19" i="22"/>
  <c r="BC19" i="22"/>
  <c r="BD19" i="22"/>
  <c r="AC20" i="22"/>
  <c r="AD20" i="22"/>
  <c r="AE20" i="22"/>
  <c r="AF20" i="22"/>
  <c r="AG20" i="22"/>
  <c r="AH20" i="22"/>
  <c r="AI20" i="22"/>
  <c r="AJ20" i="22"/>
  <c r="AK20" i="22"/>
  <c r="AM20" i="22"/>
  <c r="AN20" i="22"/>
  <c r="AO20" i="22"/>
  <c r="AP20" i="22"/>
  <c r="AQ20" i="22"/>
  <c r="AR20" i="22"/>
  <c r="AS20" i="22"/>
  <c r="AT20" i="22"/>
  <c r="AU20" i="22"/>
  <c r="AV20" i="22"/>
  <c r="AW20" i="22"/>
  <c r="AV32" i="42" s="1"/>
  <c r="AX20" i="22"/>
  <c r="AY20" i="22"/>
  <c r="AZ20" i="22"/>
  <c r="AY58" i="42" s="1"/>
  <c r="BA20" i="22"/>
  <c r="BB20" i="22"/>
  <c r="BC20" i="22"/>
  <c r="AC21" i="22"/>
  <c r="AB59" i="42" s="1"/>
  <c r="AC22" i="22"/>
  <c r="AD22" i="22"/>
  <c r="AE22" i="22"/>
  <c r="AF22" i="22"/>
  <c r="AG22" i="22"/>
  <c r="AH22" i="22"/>
  <c r="AI22" i="22"/>
  <c r="AJ22" i="22"/>
  <c r="AK22" i="22"/>
  <c r="AL22" i="22"/>
  <c r="AM22" i="22"/>
  <c r="AN22" i="22"/>
  <c r="AO22" i="22"/>
  <c r="AP22" i="22"/>
  <c r="AQ22" i="22"/>
  <c r="AR22" i="22"/>
  <c r="AS22" i="22"/>
  <c r="AT22" i="22"/>
  <c r="AU22" i="22"/>
  <c r="AV22" i="22"/>
  <c r="AW22" i="22"/>
  <c r="AX22" i="22"/>
  <c r="AY22" i="22"/>
  <c r="AZ22" i="22"/>
  <c r="BA22" i="22"/>
  <c r="BB22" i="22"/>
  <c r="BC22" i="22"/>
  <c r="BB60" i="42" s="1"/>
  <c r="BD22" i="22"/>
  <c r="AC23" i="22"/>
  <c r="AD23" i="22"/>
  <c r="AE23" i="22"/>
  <c r="AF23" i="22"/>
  <c r="AG23" i="22"/>
  <c r="AH23" i="22"/>
  <c r="AI23" i="22"/>
  <c r="AJ23" i="22"/>
  <c r="AK23" i="22"/>
  <c r="AL23" i="22"/>
  <c r="AM23" i="22"/>
  <c r="AN23" i="22"/>
  <c r="AO23" i="22"/>
  <c r="AP23" i="22"/>
  <c r="AQ23" i="22"/>
  <c r="AR23" i="22"/>
  <c r="AS23" i="22"/>
  <c r="AT23" i="22"/>
  <c r="AU23" i="22"/>
  <c r="AV23" i="22"/>
  <c r="AW23" i="22"/>
  <c r="AX23" i="22"/>
  <c r="AY23" i="22"/>
  <c r="AZ23" i="22"/>
  <c r="AY61" i="42" s="1"/>
  <c r="BA23" i="22"/>
  <c r="BB23" i="22"/>
  <c r="BA61" i="42" s="1"/>
  <c r="BC23" i="22"/>
  <c r="BD23" i="22"/>
  <c r="AC24" i="22"/>
  <c r="AD24" i="22"/>
  <c r="AE24" i="22"/>
  <c r="AF24" i="22"/>
  <c r="AG24" i="22"/>
  <c r="AH24" i="22"/>
  <c r="AI24" i="22"/>
  <c r="AI53" i="22" s="1"/>
  <c r="AJ24" i="22"/>
  <c r="AK24" i="22"/>
  <c r="AL24" i="22"/>
  <c r="AM24" i="22"/>
  <c r="AN24" i="22"/>
  <c r="AO24" i="22"/>
  <c r="AP24" i="22"/>
  <c r="AQ24" i="22"/>
  <c r="AR24" i="22"/>
  <c r="AS24" i="22"/>
  <c r="AT24" i="22"/>
  <c r="AU24" i="22"/>
  <c r="AV24" i="22"/>
  <c r="AW24" i="22"/>
  <c r="AX24" i="22"/>
  <c r="AY24" i="22"/>
  <c r="AZ24" i="22"/>
  <c r="BB24" i="22"/>
  <c r="BC24" i="22"/>
  <c r="BD24" i="22"/>
  <c r="AC25" i="22"/>
  <c r="AD25" i="22"/>
  <c r="AE25" i="22"/>
  <c r="AF25" i="22"/>
  <c r="AG25" i="22"/>
  <c r="AH25" i="22"/>
  <c r="AI25" i="22"/>
  <c r="AJ25" i="22"/>
  <c r="AK25" i="22"/>
  <c r="AL25" i="22"/>
  <c r="AM25" i="22"/>
  <c r="AN25" i="22"/>
  <c r="AO25" i="22"/>
  <c r="AP25" i="22"/>
  <c r="AR25" i="22"/>
  <c r="AS25" i="22"/>
  <c r="AT25" i="22"/>
  <c r="AU25" i="22"/>
  <c r="AV25" i="22"/>
  <c r="AW25" i="22"/>
  <c r="AX25" i="22"/>
  <c r="AY25" i="22"/>
  <c r="AZ25" i="22"/>
  <c r="BA25" i="22"/>
  <c r="BB25" i="22"/>
  <c r="BD25" i="22"/>
  <c r="AC26" i="22"/>
  <c r="AD26" i="22"/>
  <c r="AE26" i="22"/>
  <c r="AF26" i="22"/>
  <c r="AG26" i="22"/>
  <c r="AH26" i="22"/>
  <c r="AI26" i="22"/>
  <c r="AJ26" i="22"/>
  <c r="AK26" i="22"/>
  <c r="AL26" i="22"/>
  <c r="AM26" i="22"/>
  <c r="AN26" i="22"/>
  <c r="AO26" i="22"/>
  <c r="AP26" i="22"/>
  <c r="AQ26" i="22"/>
  <c r="AR26" i="22"/>
  <c r="AS26" i="22"/>
  <c r="AT26" i="22"/>
  <c r="AU26" i="22"/>
  <c r="AV26" i="22"/>
  <c r="AW26" i="22"/>
  <c r="AX26" i="22"/>
  <c r="AY26" i="22"/>
  <c r="AZ26" i="22"/>
  <c r="AY64" i="42" s="1"/>
  <c r="BA26" i="22"/>
  <c r="BB26" i="22"/>
  <c r="BA64" i="42" s="1"/>
  <c r="BC26" i="22"/>
  <c r="BD26" i="22"/>
  <c r="AC27" i="22"/>
  <c r="AD27" i="22"/>
  <c r="AE27" i="22"/>
  <c r="AF27" i="22"/>
  <c r="AG27" i="22"/>
  <c r="AH27" i="22"/>
  <c r="AI27" i="22"/>
  <c r="AJ27" i="22"/>
  <c r="AK27" i="22"/>
  <c r="AL27" i="22"/>
  <c r="AM27" i="22"/>
  <c r="AN27" i="22"/>
  <c r="AO27" i="22"/>
  <c r="AP27" i="22"/>
  <c r="AQ27" i="22"/>
  <c r="AR27" i="22"/>
  <c r="AS27" i="22"/>
  <c r="AT27" i="22"/>
  <c r="AU27" i="22"/>
  <c r="AV27" i="22"/>
  <c r="AW27" i="22"/>
  <c r="AX27" i="22"/>
  <c r="AY27" i="22"/>
  <c r="AZ27" i="22"/>
  <c r="BA27" i="22"/>
  <c r="BB27" i="22"/>
  <c r="BC27" i="22"/>
  <c r="BD27" i="22"/>
  <c r="AC16" i="47"/>
  <c r="AD16" i="47"/>
  <c r="AE16" i="47"/>
  <c r="AF16" i="47"/>
  <c r="AG16" i="47"/>
  <c r="AH16" i="47"/>
  <c r="AI16" i="47"/>
  <c r="AJ16" i="47"/>
  <c r="AK16" i="47"/>
  <c r="AL16" i="47"/>
  <c r="AM16" i="47"/>
  <c r="AN16" i="47"/>
  <c r="AO16" i="47"/>
  <c r="AP16" i="47"/>
  <c r="AQ16" i="47"/>
  <c r="AR16" i="47"/>
  <c r="AS16" i="47"/>
  <c r="AT16" i="47"/>
  <c r="AU16" i="47"/>
  <c r="AV16" i="47"/>
  <c r="AW16" i="47"/>
  <c r="AX16" i="47"/>
  <c r="AY16" i="47"/>
  <c r="AZ16" i="47"/>
  <c r="BA16" i="47"/>
  <c r="BB16" i="47"/>
  <c r="BC16" i="47"/>
  <c r="BD16" i="47"/>
  <c r="AC17" i="21"/>
  <c r="AC18" i="21" s="1"/>
  <c r="AD17" i="21"/>
  <c r="AD18" i="21" s="1"/>
  <c r="AE17" i="21"/>
  <c r="AF17" i="21"/>
  <c r="AG17" i="21"/>
  <c r="AH17" i="21"/>
  <c r="AJ17" i="21"/>
  <c r="AJ18" i="21" s="1"/>
  <c r="AK17" i="21"/>
  <c r="AK18" i="21" s="1"/>
  <c r="AL17" i="21"/>
  <c r="AL18" i="21" s="1"/>
  <c r="AM17" i="21"/>
  <c r="AN17" i="21"/>
  <c r="AO17" i="21"/>
  <c r="AP17" i="21"/>
  <c r="AQ17" i="21"/>
  <c r="AR17" i="21"/>
  <c r="AR18" i="21" s="1"/>
  <c r="AS17" i="21"/>
  <c r="AS18" i="21" s="1"/>
  <c r="AT17" i="21"/>
  <c r="AT18" i="21" s="1"/>
  <c r="AU17" i="21"/>
  <c r="AV17" i="21"/>
  <c r="AW17" i="21"/>
  <c r="AX17" i="21"/>
  <c r="AY17" i="21"/>
  <c r="AZ17" i="21"/>
  <c r="AZ18" i="21" s="1"/>
  <c r="BA19" i="22"/>
  <c r="BB17" i="21"/>
  <c r="BB18" i="21" s="1"/>
  <c r="BC17" i="21"/>
  <c r="BD17" i="21"/>
  <c r="AE18" i="21"/>
  <c r="AF18" i="21"/>
  <c r="AG18" i="21"/>
  <c r="AH18" i="21"/>
  <c r="AM18" i="21"/>
  <c r="AN18" i="21"/>
  <c r="AO18" i="21"/>
  <c r="AP18" i="21"/>
  <c r="AQ18" i="21"/>
  <c r="AU18" i="21"/>
  <c r="AV18" i="21"/>
  <c r="AW18" i="21"/>
  <c r="AX18" i="21"/>
  <c r="AY18" i="21"/>
  <c r="BC18" i="21"/>
  <c r="BD18" i="21"/>
  <c r="AC19" i="17"/>
  <c r="AD19" i="17"/>
  <c r="AE19" i="17"/>
  <c r="AF19" i="17"/>
  <c r="AG19" i="17"/>
  <c r="AH19" i="17"/>
  <c r="AI19" i="17"/>
  <c r="AJ19" i="17"/>
  <c r="AK19" i="17"/>
  <c r="AL19" i="17"/>
  <c r="AM19" i="17"/>
  <c r="AN19" i="17"/>
  <c r="AO19" i="17"/>
  <c r="AP19" i="17"/>
  <c r="AQ19" i="17"/>
  <c r="AR19" i="17"/>
  <c r="AS19" i="17"/>
  <c r="AT19" i="17"/>
  <c r="AU19" i="17"/>
  <c r="AV19" i="17"/>
  <c r="AW19" i="17"/>
  <c r="AX19" i="17"/>
  <c r="AY19" i="17"/>
  <c r="BA19" i="17"/>
  <c r="BC19" i="17"/>
  <c r="BD19" i="17"/>
  <c r="AC24" i="18"/>
  <c r="AD24" i="18"/>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AC25" i="18"/>
  <c r="AD25" i="18"/>
  <c r="AE25" i="18"/>
  <c r="AF25" i="18"/>
  <c r="AG25" i="18"/>
  <c r="AH25" i="18"/>
  <c r="AI25" i="18"/>
  <c r="AJ25" i="18"/>
  <c r="AK25" i="18"/>
  <c r="AL25" i="18"/>
  <c r="AN25" i="18"/>
  <c r="AO25" i="18"/>
  <c r="AP25" i="18"/>
  <c r="AQ25" i="18"/>
  <c r="AR25" i="18"/>
  <c r="AS25" i="18"/>
  <c r="AT25" i="18"/>
  <c r="AU25" i="18"/>
  <c r="AV25" i="18"/>
  <c r="AW25" i="18"/>
  <c r="AX25" i="18"/>
  <c r="AY25" i="18"/>
  <c r="AZ25" i="18"/>
  <c r="BA25" i="18"/>
  <c r="BB25" i="18"/>
  <c r="BC25" i="18"/>
  <c r="BD25" i="18"/>
  <c r="AC26" i="18"/>
  <c r="AD26"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AC27" i="18"/>
  <c r="AD27" i="18"/>
  <c r="AE27" i="18"/>
  <c r="AF27" i="18"/>
  <c r="AG27" i="18"/>
  <c r="AH27" i="18"/>
  <c r="AI27" i="18"/>
  <c r="AJ27" i="18"/>
  <c r="AK27" i="18"/>
  <c r="AL27" i="18"/>
  <c r="AM27" i="18"/>
  <c r="AN27" i="18"/>
  <c r="AO27" i="18"/>
  <c r="AP27" i="18"/>
  <c r="AQ27" i="18"/>
  <c r="AR27" i="18"/>
  <c r="AS27" i="18"/>
  <c r="AT27" i="18"/>
  <c r="AU27" i="18"/>
  <c r="AV27" i="18"/>
  <c r="AX27" i="18"/>
  <c r="AY27" i="18"/>
  <c r="AZ27" i="18"/>
  <c r="BA27" i="18"/>
  <c r="BB27" i="18"/>
  <c r="BD27" i="18"/>
  <c r="AC28" i="18"/>
  <c r="AD28" i="18"/>
  <c r="AE28" i="18"/>
  <c r="AF28" i="18"/>
  <c r="AG28" i="18"/>
  <c r="AH28" i="18"/>
  <c r="AI28" i="18"/>
  <c r="AJ28" i="18"/>
  <c r="AK28" i="18"/>
  <c r="AL28" i="18"/>
  <c r="AM28" i="18"/>
  <c r="AN28" i="18"/>
  <c r="AO28" i="18"/>
  <c r="AP28" i="18"/>
  <c r="AQ28" i="18"/>
  <c r="AR28" i="18"/>
  <c r="AS28" i="18"/>
  <c r="AT28" i="18"/>
  <c r="AU28" i="18"/>
  <c r="AV28" i="18"/>
  <c r="AW28" i="18"/>
  <c r="AX28" i="18"/>
  <c r="AY28" i="18"/>
  <c r="AZ28" i="18"/>
  <c r="BA28" i="18"/>
  <c r="BB28" i="18"/>
  <c r="BD28" i="18"/>
  <c r="AC29" i="18"/>
  <c r="AD29" i="18"/>
  <c r="AE29" i="18"/>
  <c r="AF29" i="18"/>
  <c r="AG29" i="18"/>
  <c r="AH29" i="18"/>
  <c r="AI29" i="18"/>
  <c r="AJ29" i="18"/>
  <c r="AK29" i="18"/>
  <c r="AL29" i="18"/>
  <c r="AM29" i="18"/>
  <c r="AN29" i="18"/>
  <c r="AO29" i="18"/>
  <c r="AP29" i="18"/>
  <c r="AQ29" i="18"/>
  <c r="AR29" i="18"/>
  <c r="AS29" i="18"/>
  <c r="AT29" i="18"/>
  <c r="AU29" i="18"/>
  <c r="AV29" i="18"/>
  <c r="AW29" i="18"/>
  <c r="AX29" i="18"/>
  <c r="AY29" i="18"/>
  <c r="AZ29" i="18"/>
  <c r="BA29" i="18"/>
  <c r="BB29" i="18"/>
  <c r="BD29" i="18"/>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AC19" i="20"/>
  <c r="AD19" i="20"/>
  <c r="AE19" i="20"/>
  <c r="AF19" i="20"/>
  <c r="AG19" i="20"/>
  <c r="AH19" i="20"/>
  <c r="AI19" i="20"/>
  <c r="AJ19" i="20"/>
  <c r="AK19" i="20"/>
  <c r="AL19" i="20"/>
  <c r="AM19" i="20"/>
  <c r="AN19" i="20"/>
  <c r="AO19" i="20"/>
  <c r="AP19" i="20"/>
  <c r="AQ19" i="20"/>
  <c r="AR19" i="20"/>
  <c r="AS19" i="20"/>
  <c r="AT19" i="20"/>
  <c r="AU19" i="20"/>
  <c r="AV19" i="20"/>
  <c r="AX19" i="20"/>
  <c r="AY19" i="20"/>
  <c r="BA19" i="20"/>
  <c r="BB19" i="20"/>
  <c r="BC19" i="20"/>
  <c r="BD19" i="20"/>
  <c r="BD15" i="22" s="1"/>
  <c r="AB18" i="22"/>
  <c r="AB23" i="22"/>
  <c r="AB26" i="22"/>
  <c r="AB27" i="22"/>
  <c r="AA19" i="22"/>
  <c r="AA24" i="22"/>
  <c r="AA27" i="22"/>
  <c r="BA39" i="22" l="1"/>
  <c r="BA47" i="22"/>
  <c r="BA42" i="22"/>
  <c r="BA50" i="22"/>
  <c r="BA45" i="22"/>
  <c r="BA40" i="22"/>
  <c r="BA48" i="22"/>
  <c r="BA43" i="22"/>
  <c r="BA51" i="22"/>
  <c r="BA38" i="22"/>
  <c r="AZ57" i="42" s="1"/>
  <c r="BA46" i="22"/>
  <c r="BA41" i="22"/>
  <c r="BA49" i="22"/>
  <c r="BA44" i="22"/>
  <c r="BA24" i="22"/>
  <c r="AI64" i="22"/>
  <c r="AI62" i="22"/>
  <c r="AI60" i="22"/>
  <c r="AI58" i="22"/>
  <c r="AI56" i="22"/>
  <c r="AI54" i="22"/>
  <c r="AI52" i="22"/>
  <c r="AH62" i="42" s="1"/>
  <c r="AI50" i="22"/>
  <c r="AI48" i="22"/>
  <c r="AI46" i="22"/>
  <c r="AI44" i="22"/>
  <c r="AI42" i="22"/>
  <c r="AI40" i="22"/>
  <c r="AI38" i="22"/>
  <c r="AH57" i="42" s="1"/>
  <c r="AI65" i="22"/>
  <c r="AI63" i="22"/>
  <c r="AI61" i="22"/>
  <c r="AI59" i="22"/>
  <c r="AI57" i="22"/>
  <c r="AI55" i="22"/>
  <c r="AI51" i="22"/>
  <c r="AI49" i="22"/>
  <c r="AI47" i="22"/>
  <c r="AI45" i="22"/>
  <c r="AI43" i="22"/>
  <c r="AI41" i="22"/>
  <c r="AV42" i="42"/>
  <c r="AV38" i="42"/>
  <c r="AV34" i="42"/>
  <c r="AV30" i="42"/>
  <c r="AV26" i="42"/>
  <c r="AV22" i="42"/>
  <c r="AV18" i="42"/>
  <c r="AV58" i="42"/>
  <c r="AV41" i="42"/>
  <c r="AV37" i="42"/>
  <c r="AV33" i="42"/>
  <c r="AV29" i="42"/>
  <c r="AV25" i="42"/>
  <c r="AV21" i="42"/>
  <c r="AV17" i="42"/>
  <c r="AV40" i="42"/>
  <c r="AV36" i="42"/>
  <c r="AV28" i="42"/>
  <c r="AV24" i="42"/>
  <c r="AV20" i="42"/>
  <c r="AY43" i="42"/>
  <c r="AY35" i="42"/>
  <c r="AY27" i="42"/>
  <c r="AY19" i="42"/>
  <c r="AY40" i="42"/>
  <c r="AY32" i="42"/>
  <c r="AY24" i="42"/>
  <c r="AY16" i="42"/>
  <c r="AY37" i="42"/>
  <c r="AY29" i="42"/>
  <c r="AY21" i="42"/>
  <c r="AY42" i="42"/>
  <c r="AY34" i="42"/>
  <c r="AY26" i="42"/>
  <c r="AY18" i="42"/>
  <c r="AY39" i="42"/>
  <c r="AY31" i="42"/>
  <c r="AY23" i="42"/>
  <c r="AY15" i="42"/>
  <c r="AY36" i="42"/>
  <c r="AY28" i="42"/>
  <c r="AY20" i="42"/>
  <c r="AY41" i="42"/>
  <c r="AY33" i="42"/>
  <c r="AY25" i="42"/>
  <c r="AY17" i="42"/>
  <c r="AY53" i="42"/>
  <c r="AY38" i="42"/>
  <c r="AY30" i="42"/>
  <c r="BC15" i="42"/>
  <c r="BC17" i="42"/>
  <c r="BC19" i="42"/>
  <c r="BC21" i="42"/>
  <c r="BC23" i="42"/>
  <c r="BC25" i="42"/>
  <c r="BC27" i="42"/>
  <c r="BC43" i="42"/>
  <c r="BC53" i="42"/>
  <c r="BC16" i="42"/>
  <c r="BC18" i="42"/>
  <c r="BC20" i="42"/>
  <c r="BC22" i="42"/>
  <c r="BC24" i="42"/>
  <c r="BC26" i="42"/>
  <c r="BC28" i="42"/>
  <c r="BD20" i="22"/>
  <c r="AR222" i="45"/>
  <c r="AR228" i="45" s="1"/>
  <c r="AI21" i="22"/>
  <c r="AH59" i="42" s="1"/>
  <c r="AI16" i="22"/>
  <c r="AH54" i="42" s="1"/>
  <c r="AS196" i="45"/>
  <c r="AV222" i="45"/>
  <c r="AK200" i="45"/>
  <c r="AK222" i="45" s="1"/>
  <c r="AK228" i="45" s="1"/>
  <c r="AN222" i="45"/>
  <c r="AJ222" i="45"/>
  <c r="AJ228" i="45" s="1"/>
  <c r="AS202" i="45"/>
  <c r="Y200" i="45"/>
  <c r="AG196" i="45"/>
  <c r="AF222" i="45"/>
  <c r="AF228" i="45" s="1"/>
  <c r="AW177" i="45"/>
  <c r="AW202" i="45" s="1"/>
  <c r="AG177" i="45"/>
  <c r="AG202" i="45" s="1"/>
  <c r="AU176" i="45"/>
  <c r="AU201" i="45" s="1"/>
  <c r="AA176" i="45"/>
  <c r="AA201" i="45" s="1"/>
  <c r="AK175" i="45"/>
  <c r="Y175" i="45"/>
  <c r="AI174" i="45"/>
  <c r="AI199" i="45" s="1"/>
  <c r="AS173" i="45"/>
  <c r="AS198" i="45" s="1"/>
  <c r="Y173" i="45"/>
  <c r="Y198" i="45" s="1"/>
  <c r="AQ172" i="45"/>
  <c r="AQ197" i="45" s="1"/>
  <c r="AS171" i="45"/>
  <c r="AG171" i="45"/>
  <c r="AP202" i="45"/>
  <c r="AH202" i="45"/>
  <c r="Z202" i="45"/>
  <c r="AP200" i="45"/>
  <c r="AH200" i="45"/>
  <c r="Z200" i="45"/>
  <c r="AP196" i="45"/>
  <c r="AH196" i="45"/>
  <c r="Z196" i="45"/>
  <c r="AM178" i="45"/>
  <c r="AM203" i="45" s="1"/>
  <c r="AS177" i="45"/>
  <c r="AC177" i="45"/>
  <c r="AC202" i="45" s="1"/>
  <c r="AI176" i="45"/>
  <c r="AI201" i="45" s="1"/>
  <c r="W172" i="45"/>
  <c r="W197" i="45" s="1"/>
  <c r="AO202" i="45"/>
  <c r="Y202" i="45"/>
  <c r="AS201" i="45"/>
  <c r="AK201" i="45"/>
  <c r="AC201" i="45"/>
  <c r="AW200" i="45"/>
  <c r="AO200" i="45"/>
  <c r="AO198" i="45"/>
  <c r="AO222" i="45" s="1"/>
  <c r="AO228" i="45" s="1"/>
  <c r="AS197" i="45"/>
  <c r="AK197" i="45"/>
  <c r="AC197" i="45"/>
  <c r="AW196" i="45"/>
  <c r="Y196" i="45"/>
  <c r="AV228" i="45"/>
  <c r="BC16" i="22" s="1"/>
  <c r="BB54" i="42" s="1"/>
  <c r="AN228" i="45"/>
  <c r="AU21" i="22" s="1"/>
  <c r="AT59" i="42" s="1"/>
  <c r="X228" i="45"/>
  <c r="AU178" i="45"/>
  <c r="AU203" i="45" s="1"/>
  <c r="AA178" i="45"/>
  <c r="AA203" i="45" s="1"/>
  <c r="AE174" i="45"/>
  <c r="AE199" i="45" s="1"/>
  <c r="AQ203" i="45"/>
  <c r="AI203" i="45"/>
  <c r="AU202" i="45"/>
  <c r="AM202" i="45"/>
  <c r="AE202" i="45"/>
  <c r="W202" i="45"/>
  <c r="AA199" i="45"/>
  <c r="AU198" i="45"/>
  <c r="AM198" i="45"/>
  <c r="AE198" i="45"/>
  <c r="W198" i="45"/>
  <c r="AI197" i="45"/>
  <c r="AA197" i="45"/>
  <c r="W176" i="45"/>
  <c r="W201" i="45" s="1"/>
  <c r="AM174" i="45"/>
  <c r="AM199" i="45" s="1"/>
  <c r="AC173" i="45"/>
  <c r="AC198" i="45" s="1"/>
  <c r="AM172" i="45"/>
  <c r="AM197" i="45" s="1"/>
  <c r="AC171" i="45"/>
  <c r="AC196" i="45" s="1"/>
  <c r="AT202" i="45"/>
  <c r="AL202" i="45"/>
  <c r="AD202" i="45"/>
  <c r="AT198" i="45"/>
  <c r="AT222" i="45" s="1"/>
  <c r="AT228" i="45" s="1"/>
  <c r="AL198" i="45"/>
  <c r="AL222" i="45" s="1"/>
  <c r="AL228" i="45" s="1"/>
  <c r="AD198" i="45"/>
  <c r="AD222" i="45" s="1"/>
  <c r="AD228" i="45" s="1"/>
  <c r="W178" i="45"/>
  <c r="W203" i="45" s="1"/>
  <c r="AK177" i="45"/>
  <c r="AK202" i="45" s="1"/>
  <c r="AE176" i="45"/>
  <c r="AE201" i="45" s="1"/>
  <c r="AW203" i="45"/>
  <c r="AO203" i="45"/>
  <c r="AG203" i="45"/>
  <c r="Y203" i="45"/>
  <c r="AW199" i="45"/>
  <c r="AO199" i="45"/>
  <c r="AG199" i="45"/>
  <c r="Y199" i="45"/>
  <c r="AK198" i="45"/>
  <c r="AU174" i="45"/>
  <c r="AU199" i="45" s="1"/>
  <c r="AE178" i="45"/>
  <c r="AE203" i="45" s="1"/>
  <c r="AQ200" i="45"/>
  <c r="AI200" i="45"/>
  <c r="AA200" i="45"/>
  <c r="AQ196" i="45"/>
  <c r="AI196" i="45"/>
  <c r="AA196" i="45"/>
  <c r="AE16" i="22"/>
  <c r="AD54" i="42" s="1"/>
  <c r="AE21" i="22"/>
  <c r="AD59" i="42" s="1"/>
  <c r="AB28" i="18"/>
  <c r="AB25" i="22" s="1"/>
  <c r="AB29" i="18"/>
  <c r="AB24" i="18"/>
  <c r="AB25" i="18"/>
  <c r="AB27" i="18"/>
  <c r="AA29" i="18"/>
  <c r="AA28" i="18"/>
  <c r="AA25" i="22" s="1"/>
  <c r="AA27" i="18"/>
  <c r="AA25" i="18"/>
  <c r="AA26" i="18"/>
  <c r="AA24" i="18"/>
  <c r="X19" i="17"/>
  <c r="Z19" i="17"/>
  <c r="AA19" i="17"/>
  <c r="AU16" i="22" l="1"/>
  <c r="AT54" i="42" s="1"/>
  <c r="BC21" i="22"/>
  <c r="BB59" i="42" s="1"/>
  <c r="BA55" i="22"/>
  <c r="BA63" i="22"/>
  <c r="BA52" i="22"/>
  <c r="AZ62" i="42" s="1"/>
  <c r="BA58" i="22"/>
  <c r="BA53" i="22"/>
  <c r="BA61" i="22"/>
  <c r="BA56" i="22"/>
  <c r="BA64" i="22"/>
  <c r="BA60" i="22"/>
  <c r="BA59" i="22"/>
  <c r="BA54" i="22"/>
  <c r="BA62" i="22"/>
  <c r="BA57" i="22"/>
  <c r="BA65" i="22"/>
  <c r="BC29" i="42"/>
  <c r="BC31" i="42"/>
  <c r="BC33" i="42"/>
  <c r="BC35" i="42"/>
  <c r="BC37" i="42"/>
  <c r="BC39" i="42"/>
  <c r="BC41" i="42"/>
  <c r="BC58" i="42"/>
  <c r="BC30" i="42"/>
  <c r="BC32" i="42"/>
  <c r="BC34" i="42"/>
  <c r="BC36" i="42"/>
  <c r="BC38" i="42"/>
  <c r="BC40" i="42"/>
  <c r="BC42" i="42"/>
  <c r="BA21" i="22"/>
  <c r="AZ59" i="42" s="1"/>
  <c r="BA16" i="22"/>
  <c r="AZ54" i="42" s="1"/>
  <c r="AR21" i="22"/>
  <c r="AQ59" i="42" s="1"/>
  <c r="AR16" i="22"/>
  <c r="AQ54" i="42" s="1"/>
  <c r="AS21" i="22"/>
  <c r="AR59" i="42" s="1"/>
  <c r="AS16" i="22"/>
  <c r="AR54" i="42" s="1"/>
  <c r="W222" i="45"/>
  <c r="W228" i="45" s="1"/>
  <c r="AM16" i="22"/>
  <c r="AL54" i="42" s="1"/>
  <c r="AM21" i="22"/>
  <c r="AL59" i="42" s="1"/>
  <c r="AC222" i="45"/>
  <c r="AC228" i="45" s="1"/>
  <c r="AE222" i="45"/>
  <c r="AE228" i="45" s="1"/>
  <c r="AV21" i="22"/>
  <c r="AU59" i="42" s="1"/>
  <c r="AV16" i="22"/>
  <c r="AU54" i="42" s="1"/>
  <c r="AM222" i="45"/>
  <c r="AM228" i="45" s="1"/>
  <c r="AK16" i="22"/>
  <c r="AJ54" i="42" s="1"/>
  <c r="AK21" i="22"/>
  <c r="AJ59" i="42" s="1"/>
  <c r="AU222" i="45"/>
  <c r="AU228" i="45" s="1"/>
  <c r="AG222" i="45"/>
  <c r="AG228" i="45" s="1"/>
  <c r="AS222" i="45"/>
  <c r="AS228" i="45" s="1"/>
  <c r="AA222" i="45"/>
  <c r="AA228" i="45" s="1"/>
  <c r="AW222" i="45"/>
  <c r="AW228" i="45" s="1"/>
  <c r="AI222" i="45"/>
  <c r="AI228" i="45" s="1"/>
  <c r="Z222" i="45"/>
  <c r="Z228" i="45" s="1"/>
  <c r="AQ21" i="22"/>
  <c r="AP59" i="42" s="1"/>
  <c r="AQ16" i="22"/>
  <c r="AP54" i="42" s="1"/>
  <c r="AQ222" i="45"/>
  <c r="AQ228" i="45" s="1"/>
  <c r="AH222" i="45"/>
  <c r="AH228" i="45" s="1"/>
  <c r="Y222" i="45"/>
  <c r="Y228" i="45" s="1"/>
  <c r="AP222" i="45"/>
  <c r="AP228" i="45" s="1"/>
  <c r="AY21" i="22"/>
  <c r="AX59" i="42" s="1"/>
  <c r="AY16" i="22"/>
  <c r="AX54" i="42" s="1"/>
  <c r="AA23" i="22"/>
  <c r="AA26" i="22"/>
  <c r="AA18" i="22"/>
  <c r="AA22" i="22"/>
  <c r="AA17" i="22"/>
  <c r="AB22" i="22"/>
  <c r="H27" i="22"/>
  <c r="G65" i="42" s="1"/>
  <c r="I27" i="22"/>
  <c r="H65" i="42" s="1"/>
  <c r="J27" i="22"/>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I65" i="42"/>
  <c r="X16" i="47"/>
  <c r="X27" i="22" s="1"/>
  <c r="W65" i="42" s="1"/>
  <c r="Z16" i="47"/>
  <c r="Z27" i="22" s="1"/>
  <c r="Y65" i="42" s="1"/>
  <c r="AG21" i="22" l="1"/>
  <c r="AF59" i="42" s="1"/>
  <c r="AG16" i="22"/>
  <c r="AF54" i="42" s="1"/>
  <c r="AD16" i="22"/>
  <c r="AC54" i="42" s="1"/>
  <c r="AD21" i="22"/>
  <c r="AC59" i="42" s="1"/>
  <c r="AW21" i="22"/>
  <c r="AV59" i="42" s="1"/>
  <c r="AW16" i="22"/>
  <c r="AV54" i="42" s="1"/>
  <c r="AP21" i="22"/>
  <c r="AO59" i="42" s="1"/>
  <c r="AP16" i="22"/>
  <c r="AO54" i="42" s="1"/>
  <c r="AH16" i="22"/>
  <c r="AG54" i="42" s="1"/>
  <c r="AH21" i="22"/>
  <c r="AG59" i="42" s="1"/>
  <c r="BD16" i="22"/>
  <c r="BC54" i="42" s="1"/>
  <c r="BD21" i="22"/>
  <c r="BC59" i="42" s="1"/>
  <c r="AO16" i="22"/>
  <c r="AN54" i="42" s="1"/>
  <c r="AO21" i="22"/>
  <c r="AN59" i="42" s="1"/>
  <c r="AZ21" i="22"/>
  <c r="AY59" i="42" s="1"/>
  <c r="AZ16" i="22"/>
  <c r="AY54" i="42" s="1"/>
  <c r="AL16" i="22"/>
  <c r="AK54" i="42" s="1"/>
  <c r="AL21" i="22"/>
  <c r="AK59" i="42" s="1"/>
  <c r="AT16" i="22"/>
  <c r="AS54" i="42" s="1"/>
  <c r="AT21" i="22"/>
  <c r="AS59" i="42" s="1"/>
  <c r="AN16" i="22"/>
  <c r="AM54" i="42" s="1"/>
  <c r="AN21" i="22"/>
  <c r="AM59" i="42" s="1"/>
  <c r="AJ21" i="22"/>
  <c r="AI59" i="42" s="1"/>
  <c r="AJ16" i="22"/>
  <c r="AI54" i="42" s="1"/>
  <c r="AF16" i="22"/>
  <c r="AE54" i="42" s="1"/>
  <c r="AF21" i="22"/>
  <c r="AE59" i="42" s="1"/>
  <c r="AX21" i="22"/>
  <c r="AW59" i="42" s="1"/>
  <c r="AX16" i="22"/>
  <c r="AW54" i="42" s="1"/>
  <c r="BB21" i="22"/>
  <c r="BA59" i="42" s="1"/>
  <c r="BB16" i="22"/>
  <c r="BA54" i="42" s="1"/>
  <c r="M65" i="42"/>
  <c r="AA16" i="47"/>
  <c r="Z65" i="42" s="1"/>
  <c r="AB16" i="47"/>
  <c r="AA65" i="42" s="1"/>
  <c r="I18" i="20"/>
  <c r="I19" i="20" s="1"/>
  <c r="H17" i="21"/>
  <c r="H18" i="21" s="1"/>
  <c r="H19" i="17"/>
  <c r="Q19" i="17" l="1"/>
  <c r="I19" i="17"/>
  <c r="D23" i="45" l="1"/>
  <c r="D24" i="45" s="1"/>
  <c r="D25" i="45" s="1"/>
  <c r="D26" i="45" s="1"/>
  <c r="D27" i="45" s="1"/>
  <c r="D28" i="45" s="1"/>
  <c r="D29" i="45" s="1"/>
  <c r="D30" i="45" s="1"/>
  <c r="D31" i="45" l="1"/>
  <c r="E30" i="45"/>
  <c r="E23" i="45"/>
  <c r="E24" i="45"/>
  <c r="E25" i="45"/>
  <c r="E26" i="45"/>
  <c r="E27" i="45"/>
  <c r="E28" i="45"/>
  <c r="E29" i="45"/>
  <c r="E22" i="45"/>
  <c r="H46" i="45" l="1"/>
  <c r="H45" i="45"/>
  <c r="D224" i="45" s="1"/>
  <c r="H47" i="45"/>
  <c r="H48" i="45"/>
  <c r="H62" i="45"/>
  <c r="H63" i="45"/>
  <c r="H64" i="45"/>
  <c r="H61" i="45"/>
  <c r="N224" i="45" s="1"/>
  <c r="H57" i="45"/>
  <c r="H58" i="45"/>
  <c r="H59" i="45"/>
  <c r="M224" i="45" s="1"/>
  <c r="H60" i="45"/>
  <c r="H54" i="45"/>
  <c r="H55" i="45"/>
  <c r="K224" i="45" s="1"/>
  <c r="H56" i="45"/>
  <c r="H53" i="45"/>
  <c r="H49" i="45"/>
  <c r="H50" i="45"/>
  <c r="H51" i="45"/>
  <c r="G224" i="45" s="1"/>
  <c r="H52" i="45"/>
  <c r="H78" i="45"/>
  <c r="H79" i="45"/>
  <c r="H80" i="45"/>
  <c r="H77" i="45"/>
  <c r="H65" i="45"/>
  <c r="H66" i="45"/>
  <c r="H67" i="45"/>
  <c r="Q224" i="45" s="1"/>
  <c r="H68" i="45"/>
  <c r="H73" i="45"/>
  <c r="H74" i="45"/>
  <c r="H75" i="45"/>
  <c r="H76" i="45"/>
  <c r="H70" i="45"/>
  <c r="H71" i="45"/>
  <c r="T224" i="45" s="1"/>
  <c r="H72" i="45"/>
  <c r="H69" i="45"/>
  <c r="E31" i="45"/>
  <c r="D32" i="45"/>
  <c r="H224" i="45" l="1"/>
  <c r="J224" i="45"/>
  <c r="O224" i="45"/>
  <c r="S224" i="45"/>
  <c r="E224" i="45"/>
  <c r="P224" i="45"/>
  <c r="F224" i="45"/>
  <c r="L224" i="45"/>
  <c r="H81" i="45"/>
  <c r="H82" i="45"/>
  <c r="H83" i="45"/>
  <c r="H84" i="45"/>
  <c r="E32" i="45"/>
  <c r="D33" i="45"/>
  <c r="H86" i="45" l="1"/>
  <c r="H87" i="45"/>
  <c r="H88" i="45"/>
  <c r="H85" i="45"/>
  <c r="D34" i="45"/>
  <c r="E33" i="45"/>
  <c r="T197" i="45"/>
  <c r="T201" i="45"/>
  <c r="E118" i="45"/>
  <c r="D171" i="45" s="1"/>
  <c r="E119" i="45" l="1"/>
  <c r="H89" i="45"/>
  <c r="H90" i="45"/>
  <c r="H91" i="45"/>
  <c r="H92" i="45"/>
  <c r="D35" i="45"/>
  <c r="E34" i="45"/>
  <c r="T199" i="45"/>
  <c r="D196" i="45"/>
  <c r="J196" i="45"/>
  <c r="U203" i="45"/>
  <c r="U201" i="45"/>
  <c r="U199" i="45"/>
  <c r="U197" i="45"/>
  <c r="S196" i="45"/>
  <c r="U200" i="45"/>
  <c r="U198" i="45"/>
  <c r="U196" i="45"/>
  <c r="U222" i="45" s="1"/>
  <c r="U228" i="45" s="1"/>
  <c r="AB16" i="22" s="1"/>
  <c r="T200" i="45"/>
  <c r="T198" i="45"/>
  <c r="T196" i="45"/>
  <c r="E120" i="45" l="1"/>
  <c r="E172" i="45"/>
  <c r="E171" i="45"/>
  <c r="F172" i="45"/>
  <c r="E35" i="45"/>
  <c r="D36" i="45"/>
  <c r="H94" i="45"/>
  <c r="H95" i="45"/>
  <c r="H96" i="45"/>
  <c r="H93" i="45"/>
  <c r="E228" i="45" l="1"/>
  <c r="E121" i="45"/>
  <c r="G173" i="45"/>
  <c r="G172" i="45"/>
  <c r="J173" i="45"/>
  <c r="J228" i="45" s="1"/>
  <c r="H173" i="45"/>
  <c r="H228" i="45" s="1"/>
  <c r="H102" i="45"/>
  <c r="H103" i="45"/>
  <c r="H104" i="45"/>
  <c r="H101" i="45"/>
  <c r="H97" i="45"/>
  <c r="H98" i="45"/>
  <c r="H99" i="45"/>
  <c r="H100" i="45"/>
  <c r="D228" i="45"/>
  <c r="F228" i="45"/>
  <c r="V14" i="21"/>
  <c r="G228" i="45" l="1"/>
  <c r="E122" i="45"/>
  <c r="K173" i="45"/>
  <c r="K174" i="45"/>
  <c r="L174" i="45"/>
  <c r="L228" i="45" s="1"/>
  <c r="AB21" i="22"/>
  <c r="U18" i="21"/>
  <c r="U17" i="21"/>
  <c r="U29" i="18"/>
  <c r="U19" i="17"/>
  <c r="K228" i="45" l="1"/>
  <c r="E123" i="45"/>
  <c r="N175" i="45"/>
  <c r="N228" i="45" s="1"/>
  <c r="M174" i="45"/>
  <c r="M175" i="45"/>
  <c r="R19" i="17"/>
  <c r="S19" i="17"/>
  <c r="T19" i="17"/>
  <c r="V19" i="17"/>
  <c r="W19" i="17"/>
  <c r="X26" i="22"/>
  <c r="M228" i="45" l="1"/>
  <c r="E124" i="45"/>
  <c r="P176" i="45"/>
  <c r="P228" i="45" s="1"/>
  <c r="O176" i="45"/>
  <c r="O175" i="45"/>
  <c r="Q29" i="18"/>
  <c r="Q28" i="18"/>
  <c r="T29" i="18"/>
  <c r="R29" i="18"/>
  <c r="T28" i="18"/>
  <c r="S28" i="18"/>
  <c r="U28" i="18"/>
  <c r="V28" i="18"/>
  <c r="W28" i="18"/>
  <c r="X28" i="18"/>
  <c r="X25" i="22" s="1"/>
  <c r="Z28" i="18"/>
  <c r="S29" i="18"/>
  <c r="V29" i="18"/>
  <c r="W29" i="18"/>
  <c r="X29" i="18"/>
  <c r="Z29" i="18"/>
  <c r="O29" i="18"/>
  <c r="N29" i="18"/>
  <c r="M29" i="18"/>
  <c r="L29" i="18"/>
  <c r="O28" i="18"/>
  <c r="N28" i="18"/>
  <c r="M28" i="18"/>
  <c r="L28" i="18"/>
  <c r="O228" i="45" l="1"/>
  <c r="V16" i="22" s="1"/>
  <c r="W16" i="22"/>
  <c r="W21" i="22"/>
  <c r="E125" i="45"/>
  <c r="Q177" i="45"/>
  <c r="S177" i="45"/>
  <c r="S228" i="45" s="1"/>
  <c r="Q176" i="45"/>
  <c r="R28" i="18"/>
  <c r="V21" i="22" l="1"/>
  <c r="U59" i="42" s="1"/>
  <c r="Q228" i="45"/>
  <c r="X16" i="22" s="1"/>
  <c r="Z21" i="22"/>
  <c r="Z16" i="22"/>
  <c r="Y54" i="42" s="1"/>
  <c r="E126" i="45"/>
  <c r="E127" i="45" s="1"/>
  <c r="E128" i="45" s="1"/>
  <c r="E129" i="45" s="1"/>
  <c r="E130" i="45" s="1"/>
  <c r="T178" i="45"/>
  <c r="T203" i="45" s="1"/>
  <c r="T177" i="45"/>
  <c r="W18" i="21"/>
  <c r="W24" i="22" s="1"/>
  <c r="U19" i="22"/>
  <c r="S18" i="21"/>
  <c r="S24" i="22" s="1"/>
  <c r="Q18" i="21"/>
  <c r="O18" i="21"/>
  <c r="O24" i="22" s="1"/>
  <c r="M18" i="21"/>
  <c r="M19" i="22" s="1"/>
  <c r="K18" i="21"/>
  <c r="K24" i="22" s="1"/>
  <c r="I18" i="21"/>
  <c r="I24" i="22" s="1"/>
  <c r="AA17" i="21"/>
  <c r="AA18" i="21" s="1"/>
  <c r="Z17" i="21"/>
  <c r="Z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A55" i="42"/>
  <c r="W17" i="22"/>
  <c r="V55" i="42" s="1"/>
  <c r="S17" i="22"/>
  <c r="R55" i="42" s="1"/>
  <c r="R22" i="22"/>
  <c r="Q60" i="42" s="1"/>
  <c r="Q22" i="22"/>
  <c r="P60" i="42" s="1"/>
  <c r="N17" i="22"/>
  <c r="M55" i="42" s="1"/>
  <c r="AA63" i="42"/>
  <c r="W63" i="42"/>
  <c r="W25" i="22"/>
  <c r="T25" i="22"/>
  <c r="S63" i="42" s="1"/>
  <c r="S25" i="22"/>
  <c r="O25" i="22"/>
  <c r="N63" i="42" s="1"/>
  <c r="K14" i="18"/>
  <c r="K29" i="18" s="1"/>
  <c r="J14" i="18"/>
  <c r="J29" i="18" s="1"/>
  <c r="J17" i="22" s="1"/>
  <c r="I55" i="42" s="1"/>
  <c r="I14" i="18"/>
  <c r="I29" i="18" s="1"/>
  <c r="H14" i="18"/>
  <c r="K13" i="18"/>
  <c r="J13" i="18"/>
  <c r="I13" i="18"/>
  <c r="H13" i="18"/>
  <c r="I18" i="14"/>
  <c r="I21" i="22" s="1"/>
  <c r="H59" i="42" s="1"/>
  <c r="H18" i="14"/>
  <c r="H21" i="22" s="1"/>
  <c r="G59" i="42" s="1"/>
  <c r="J17" i="14"/>
  <c r="J18" i="14" s="1"/>
  <c r="AB19" i="20"/>
  <c r="AA18" i="20"/>
  <c r="AA19" i="20" s="1"/>
  <c r="Z18" i="20"/>
  <c r="Z19" i="20" s="1"/>
  <c r="Z15" i="22" s="1"/>
  <c r="X18" i="20"/>
  <c r="X19" i="20" s="1"/>
  <c r="W18" i="20"/>
  <c r="W19" i="20" s="1"/>
  <c r="W15" i="22" s="1"/>
  <c r="V18" i="20"/>
  <c r="V19" i="20" s="1"/>
  <c r="U18" i="20"/>
  <c r="U19" i="20" s="1"/>
  <c r="T18" i="20"/>
  <c r="T19" i="20" s="1"/>
  <c r="S18" i="20"/>
  <c r="S19" i="20" s="1"/>
  <c r="S15" i="22" s="1"/>
  <c r="R18" i="20"/>
  <c r="R19" i="20" s="1"/>
  <c r="Q18" i="20"/>
  <c r="Q19" i="20" s="1"/>
  <c r="Q20" i="22" s="1"/>
  <c r="O18" i="20"/>
  <c r="O19" i="20" s="1"/>
  <c r="O15" i="22" s="1"/>
  <c r="N18" i="20"/>
  <c r="N19" i="20" s="1"/>
  <c r="M18" i="20"/>
  <c r="M19" i="20" s="1"/>
  <c r="L18" i="20"/>
  <c r="L19" i="20" s="1"/>
  <c r="K18" i="20"/>
  <c r="K19" i="20" s="1"/>
  <c r="J18" i="20"/>
  <c r="J19" i="20" s="1"/>
  <c r="H18" i="20"/>
  <c r="H19" i="20" s="1"/>
  <c r="AA64" i="42"/>
  <c r="Z64" i="42"/>
  <c r="Z26" i="22"/>
  <c r="Y64" i="42" s="1"/>
  <c r="W64" i="42"/>
  <c r="W26" i="22"/>
  <c r="V64" i="42" s="1"/>
  <c r="V26" i="22"/>
  <c r="U64" i="42" s="1"/>
  <c r="U26" i="22"/>
  <c r="T64" i="42" s="1"/>
  <c r="T26" i="22"/>
  <c r="S64" i="42" s="1"/>
  <c r="S26" i="22"/>
  <c r="R64" i="42" s="1"/>
  <c r="R26" i="22"/>
  <c r="Q64" i="42" s="1"/>
  <c r="Q26" i="22"/>
  <c r="O26" i="22"/>
  <c r="N64" i="42" s="1"/>
  <c r="I26" i="22"/>
  <c r="Z63" i="42"/>
  <c r="Z25" i="22"/>
  <c r="Y63" i="42" s="1"/>
  <c r="V25" i="22"/>
  <c r="U25" i="22"/>
  <c r="R25" i="22"/>
  <c r="Q63" i="42" s="1"/>
  <c r="Q25" i="22"/>
  <c r="P63" i="42" s="1"/>
  <c r="N25" i="22"/>
  <c r="M63" i="42" s="1"/>
  <c r="M25" i="22"/>
  <c r="L63" i="42" s="1"/>
  <c r="L25" i="22"/>
  <c r="K63" i="42" s="1"/>
  <c r="U24" i="22"/>
  <c r="Q24" i="22"/>
  <c r="M24" i="22"/>
  <c r="Z61" i="42"/>
  <c r="Z23" i="22"/>
  <c r="Y61" i="42" s="1"/>
  <c r="X23" i="22"/>
  <c r="W61" i="42" s="1"/>
  <c r="W23" i="22"/>
  <c r="V61" i="42" s="1"/>
  <c r="V23" i="22"/>
  <c r="U61" i="42" s="1"/>
  <c r="U23" i="22"/>
  <c r="T61" i="42" s="1"/>
  <c r="T23" i="22"/>
  <c r="S61" i="42" s="1"/>
  <c r="S23" i="22"/>
  <c r="R61" i="42" s="1"/>
  <c r="R23" i="22"/>
  <c r="Q61" i="42" s="1"/>
  <c r="I23" i="22"/>
  <c r="H61" i="42" s="1"/>
  <c r="H23" i="22"/>
  <c r="G61" i="42" s="1"/>
  <c r="AA60" i="42"/>
  <c r="Z60" i="42"/>
  <c r="Z22" i="22"/>
  <c r="Y60" i="42" s="1"/>
  <c r="X22" i="22"/>
  <c r="W60" i="42" s="1"/>
  <c r="V22" i="22"/>
  <c r="U60" i="42" s="1"/>
  <c r="U22" i="22"/>
  <c r="T60" i="42" s="1"/>
  <c r="T22" i="22"/>
  <c r="S60" i="42" s="1"/>
  <c r="O22" i="22"/>
  <c r="N60" i="42" s="1"/>
  <c r="N22" i="22"/>
  <c r="M60" i="42" s="1"/>
  <c r="M22" i="22"/>
  <c r="L60" i="42" s="1"/>
  <c r="L22" i="22"/>
  <c r="K60" i="42" s="1"/>
  <c r="H22" i="22"/>
  <c r="G60" i="42" s="1"/>
  <c r="AA59" i="42"/>
  <c r="V59" i="42"/>
  <c r="S19" i="22"/>
  <c r="Q19" i="22"/>
  <c r="AA56" i="42"/>
  <c r="Z56" i="42"/>
  <c r="Z18" i="22"/>
  <c r="Y56" i="42" s="1"/>
  <c r="X18" i="22"/>
  <c r="W56" i="42" s="1"/>
  <c r="W18" i="22"/>
  <c r="V56" i="42" s="1"/>
  <c r="V18" i="22"/>
  <c r="U56" i="42" s="1"/>
  <c r="U18" i="22"/>
  <c r="T56" i="42" s="1"/>
  <c r="T18" i="22"/>
  <c r="S56" i="42" s="1"/>
  <c r="S18" i="22"/>
  <c r="R56" i="42" s="1"/>
  <c r="R18" i="22"/>
  <c r="Q56" i="42" s="1"/>
  <c r="I18" i="22"/>
  <c r="H56" i="42" s="1"/>
  <c r="Z55" i="42"/>
  <c r="Z17" i="22"/>
  <c r="Y55" i="42" s="1"/>
  <c r="X17" i="22"/>
  <c r="W55" i="42" s="1"/>
  <c r="V17" i="22"/>
  <c r="U55" i="42" s="1"/>
  <c r="U17" i="22"/>
  <c r="T55" i="42" s="1"/>
  <c r="T17" i="22"/>
  <c r="S55" i="42" s="1"/>
  <c r="Q17" i="22"/>
  <c r="P55" i="42" s="1"/>
  <c r="O17" i="22"/>
  <c r="N55" i="42" s="1"/>
  <c r="M17" i="22"/>
  <c r="L55" i="42" s="1"/>
  <c r="L17" i="22"/>
  <c r="K55" i="42" s="1"/>
  <c r="H17" i="22"/>
  <c r="G55" i="42" s="1"/>
  <c r="AA54" i="42"/>
  <c r="V54" i="42"/>
  <c r="U54" i="42"/>
  <c r="AB24" i="22" l="1"/>
  <c r="AB19" i="22"/>
  <c r="X21" i="22"/>
  <c r="W59" i="42" s="1"/>
  <c r="T228" i="45"/>
  <c r="AA16" i="22" s="1"/>
  <c r="Z54" i="42" s="1"/>
  <c r="AA20" i="22"/>
  <c r="AA15" i="22"/>
  <c r="AA20" i="42"/>
  <c r="AB20" i="22"/>
  <c r="AA34" i="42" s="1"/>
  <c r="J22" i="22"/>
  <c r="I60" i="42" s="1"/>
  <c r="AA18" i="42"/>
  <c r="Z58" i="42"/>
  <c r="Z20" i="22"/>
  <c r="Y58" i="42" s="1"/>
  <c r="J18" i="22"/>
  <c r="I56" i="42" s="1"/>
  <c r="H75" i="42" s="1"/>
  <c r="K19" i="22"/>
  <c r="K50" i="22" s="1"/>
  <c r="I19" i="22"/>
  <c r="I40" i="22" s="1"/>
  <c r="O19" i="22"/>
  <c r="K26" i="22"/>
  <c r="J64" i="42" s="1"/>
  <c r="H85" i="42" s="1"/>
  <c r="N26" i="22"/>
  <c r="M64" i="42" s="1"/>
  <c r="K23" i="22"/>
  <c r="J61" i="42" s="1"/>
  <c r="N18" i="22"/>
  <c r="M56" i="42" s="1"/>
  <c r="O18" i="22"/>
  <c r="N56" i="42" s="1"/>
  <c r="M18" i="22"/>
  <c r="L56" i="42" s="1"/>
  <c r="M23" i="22"/>
  <c r="L61" i="42" s="1"/>
  <c r="M26" i="22"/>
  <c r="L64" i="42" s="1"/>
  <c r="J23" i="22"/>
  <c r="I61" i="42" s="1"/>
  <c r="H16" i="22"/>
  <c r="G54" i="42" s="1"/>
  <c r="I16" i="22"/>
  <c r="H54" i="42" s="1"/>
  <c r="H20" i="22"/>
  <c r="G58" i="42" s="1"/>
  <c r="H15" i="22"/>
  <c r="G53" i="42" s="1"/>
  <c r="Q15" i="22"/>
  <c r="P53" i="42" s="1"/>
  <c r="S20" i="22"/>
  <c r="AA29" i="42"/>
  <c r="AA37" i="42"/>
  <c r="Z43" i="42"/>
  <c r="P43" i="42"/>
  <c r="Y43" i="42"/>
  <c r="AA15" i="42"/>
  <c r="AA19" i="42"/>
  <c r="AA23" i="42"/>
  <c r="AA27" i="42"/>
  <c r="AA17" i="42"/>
  <c r="AA21" i="42"/>
  <c r="AA25" i="42"/>
  <c r="AA43" i="42"/>
  <c r="N43" i="42"/>
  <c r="R63" i="42"/>
  <c r="R43" i="42"/>
  <c r="T63" i="42"/>
  <c r="V63" i="42"/>
  <c r="V43" i="42"/>
  <c r="U63" i="42"/>
  <c r="X15" i="22"/>
  <c r="X20" i="22"/>
  <c r="W58" i="42" s="1"/>
  <c r="P64" i="42"/>
  <c r="H64" i="42"/>
  <c r="G64" i="42"/>
  <c r="K20" i="22"/>
  <c r="J58" i="42" s="1"/>
  <c r="K15" i="22"/>
  <c r="J53" i="42" s="1"/>
  <c r="N24" i="22"/>
  <c r="N65" i="22" s="1"/>
  <c r="N19" i="22"/>
  <c r="N39" i="22" s="1"/>
  <c r="X19" i="22"/>
  <c r="X50" i="22" s="1"/>
  <c r="X24" i="22"/>
  <c r="X55" i="22" s="1"/>
  <c r="L24" i="22"/>
  <c r="L63" i="22" s="1"/>
  <c r="L19" i="22"/>
  <c r="L43" i="22" s="1"/>
  <c r="J20" i="22"/>
  <c r="I58" i="42" s="1"/>
  <c r="J15" i="22"/>
  <c r="L20" i="22"/>
  <c r="L15" i="22"/>
  <c r="U15" i="22"/>
  <c r="T43" i="42" s="1"/>
  <c r="U20" i="22"/>
  <c r="Z19" i="22"/>
  <c r="Z40" i="22" s="1"/>
  <c r="Y17" i="42" s="1"/>
  <c r="Z24" i="22"/>
  <c r="Z52" i="22" s="1"/>
  <c r="M15" i="22"/>
  <c r="L53" i="42" s="1"/>
  <c r="M20" i="22"/>
  <c r="H24" i="22"/>
  <c r="H60" i="22" s="1"/>
  <c r="H19" i="22"/>
  <c r="H38" i="22" s="1"/>
  <c r="AA54" i="22"/>
  <c r="AA44" i="22"/>
  <c r="I15" i="22"/>
  <c r="I20" i="22"/>
  <c r="AB52" i="22"/>
  <c r="AA62" i="42" s="1"/>
  <c r="AB48" i="22"/>
  <c r="J21" i="22"/>
  <c r="I59" i="42" s="1"/>
  <c r="J16" i="22"/>
  <c r="I54" i="42" s="1"/>
  <c r="N15" i="22"/>
  <c r="M53" i="42" s="1"/>
  <c r="N20" i="22"/>
  <c r="M58" i="42" s="1"/>
  <c r="J28" i="18"/>
  <c r="J25" i="22" s="1"/>
  <c r="I63" i="42" s="1"/>
  <c r="K28" i="18"/>
  <c r="K25" i="22" s="1"/>
  <c r="K17" i="14"/>
  <c r="J19" i="22"/>
  <c r="J49" i="22" s="1"/>
  <c r="H25" i="22"/>
  <c r="G43" i="42" s="1"/>
  <c r="L23" i="22"/>
  <c r="K61" i="42" s="1"/>
  <c r="I28" i="18"/>
  <c r="I25" i="22" s="1"/>
  <c r="H63" i="42" s="1"/>
  <c r="W19" i="22"/>
  <c r="W46" i="22" s="1"/>
  <c r="W20" i="22"/>
  <c r="V20" i="22"/>
  <c r="V15" i="22"/>
  <c r="V24" i="22"/>
  <c r="V52" i="22" s="1"/>
  <c r="V19" i="22"/>
  <c r="V50" i="22" s="1"/>
  <c r="O20" i="22"/>
  <c r="T24" i="22"/>
  <c r="T52" i="22" s="1"/>
  <c r="T15" i="22"/>
  <c r="S53" i="42" s="1"/>
  <c r="T20" i="22"/>
  <c r="Y59" i="42"/>
  <c r="R19" i="22"/>
  <c r="R41" i="22" s="1"/>
  <c r="R24" i="22"/>
  <c r="R54" i="22" s="1"/>
  <c r="R15" i="22"/>
  <c r="R20" i="22"/>
  <c r="O54" i="22"/>
  <c r="O58" i="22"/>
  <c r="O62" i="22"/>
  <c r="O53" i="22"/>
  <c r="O57" i="22"/>
  <c r="O61" i="22"/>
  <c r="O65" i="22"/>
  <c r="O52" i="22"/>
  <c r="O56" i="22"/>
  <c r="O60" i="22"/>
  <c r="O64" i="22"/>
  <c r="O55" i="22"/>
  <c r="O63" i="22"/>
  <c r="O59" i="22"/>
  <c r="Y53" i="4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Z53" i="42"/>
  <c r="R58" i="42"/>
  <c r="AA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N53" i="42"/>
  <c r="K54" i="22"/>
  <c r="K58" i="22"/>
  <c r="K62" i="22"/>
  <c r="K53" i="22"/>
  <c r="K57" i="22"/>
  <c r="K61" i="22"/>
  <c r="K65" i="22"/>
  <c r="K52" i="22"/>
  <c r="K56" i="22"/>
  <c r="K60" i="22"/>
  <c r="K64" i="22"/>
  <c r="K59" i="22"/>
  <c r="K63" i="22"/>
  <c r="K55" i="2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W54" i="42"/>
  <c r="R17" i="22"/>
  <c r="Q55" i="42" s="1"/>
  <c r="S22" i="22"/>
  <c r="R60" i="42" s="1"/>
  <c r="W22" i="22"/>
  <c r="V60" i="42" s="1"/>
  <c r="K17" i="22"/>
  <c r="J55" i="42" s="1"/>
  <c r="H74" i="42" s="1"/>
  <c r="K22" i="22"/>
  <c r="J60" i="42" s="1"/>
  <c r="I22" i="22"/>
  <c r="H60" i="42" s="1"/>
  <c r="G80" i="42" s="1"/>
  <c r="I17" i="22"/>
  <c r="H55" i="42" s="1"/>
  <c r="G74" i="42" s="1"/>
  <c r="I85" i="42"/>
  <c r="I84" i="42"/>
  <c r="G79" i="42"/>
  <c r="I74" i="42"/>
  <c r="G73" i="42"/>
  <c r="G81" i="42"/>
  <c r="I80" i="42"/>
  <c r="Q47" i="22"/>
  <c r="AB39" i="22"/>
  <c r="Q41" i="22"/>
  <c r="U43" i="22"/>
  <c r="R53" i="42"/>
  <c r="V53" i="42"/>
  <c r="AA53" i="42"/>
  <c r="K40" i="22"/>
  <c r="U41" i="22"/>
  <c r="W45" i="22"/>
  <c r="S39" i="22"/>
  <c r="T40" i="22"/>
  <c r="T46" i="22"/>
  <c r="U51" i="22"/>
  <c r="O40" i="22"/>
  <c r="I51" i="22"/>
  <c r="M49" i="22"/>
  <c r="M45" i="22"/>
  <c r="M50" i="22"/>
  <c r="M46" i="22"/>
  <c r="M51" i="22"/>
  <c r="M47" i="22"/>
  <c r="M38" i="22"/>
  <c r="M42" i="22"/>
  <c r="I44" i="22"/>
  <c r="N50" i="22"/>
  <c r="N46" i="22"/>
  <c r="N51" i="22"/>
  <c r="N47" i="22"/>
  <c r="N43" i="22"/>
  <c r="N48" i="22"/>
  <c r="N44" i="22"/>
  <c r="S50" i="22"/>
  <c r="S46" i="22"/>
  <c r="S51" i="22"/>
  <c r="S47" i="22"/>
  <c r="S43" i="22"/>
  <c r="S48" i="22"/>
  <c r="S44" i="22"/>
  <c r="W51" i="22"/>
  <c r="W43" i="22"/>
  <c r="AB43" i="22"/>
  <c r="J38" i="22"/>
  <c r="N38" i="22"/>
  <c r="S38" i="22"/>
  <c r="K39" i="22"/>
  <c r="O39" i="22"/>
  <c r="T39" i="22"/>
  <c r="H40" i="22"/>
  <c r="Q40" i="22"/>
  <c r="U40" i="22"/>
  <c r="M41" i="22"/>
  <c r="N42" i="22"/>
  <c r="S42" i="22"/>
  <c r="M43" i="22"/>
  <c r="M44" i="22"/>
  <c r="AB45" i="22"/>
  <c r="U47" i="22"/>
  <c r="N49" i="22"/>
  <c r="H51" i="22"/>
  <c r="AA51" i="22"/>
  <c r="AA47" i="22"/>
  <c r="M48" i="22"/>
  <c r="K51" i="22"/>
  <c r="K47" i="22"/>
  <c r="K43" i="22"/>
  <c r="K48" i="22"/>
  <c r="K44" i="22"/>
  <c r="K49" i="22"/>
  <c r="K45" i="22"/>
  <c r="O51" i="22"/>
  <c r="O47" i="22"/>
  <c r="O43" i="22"/>
  <c r="O48" i="22"/>
  <c r="O44" i="22"/>
  <c r="O49" i="22"/>
  <c r="O45" i="22"/>
  <c r="T51" i="22"/>
  <c r="T47" i="22"/>
  <c r="T43" i="22"/>
  <c r="T48" i="22"/>
  <c r="T44" i="22"/>
  <c r="T49" i="22"/>
  <c r="T45" i="22"/>
  <c r="K38" i="22"/>
  <c r="O38" i="22"/>
  <c r="T38" i="22"/>
  <c r="H39" i="22"/>
  <c r="Q39" i="22"/>
  <c r="U39" i="22"/>
  <c r="M40" i="22"/>
  <c r="N41" i="22"/>
  <c r="S41" i="22"/>
  <c r="K42" i="22"/>
  <c r="O42" i="22"/>
  <c r="T42" i="22"/>
  <c r="Q43" i="22"/>
  <c r="N45" i="22"/>
  <c r="K46" i="22"/>
  <c r="S49" i="22"/>
  <c r="O50" i="22"/>
  <c r="H48" i="22"/>
  <c r="H44" i="22"/>
  <c r="H49" i="22"/>
  <c r="H45" i="22"/>
  <c r="H50" i="22"/>
  <c r="Q48" i="22"/>
  <c r="Q44" i="22"/>
  <c r="Q49" i="22"/>
  <c r="Q45" i="22"/>
  <c r="Q50" i="22"/>
  <c r="Q46" i="22"/>
  <c r="U48" i="22"/>
  <c r="U44" i="22"/>
  <c r="U49" i="22"/>
  <c r="U45" i="22"/>
  <c r="U50" i="22"/>
  <c r="U46" i="22"/>
  <c r="Q38" i="22"/>
  <c r="U38" i="22"/>
  <c r="M39" i="22"/>
  <c r="N40" i="22"/>
  <c r="S40" i="22"/>
  <c r="K41" i="22"/>
  <c r="O41" i="22"/>
  <c r="T41" i="22"/>
  <c r="H42" i="22"/>
  <c r="Q42" i="22"/>
  <c r="U42" i="22"/>
  <c r="S45" i="22"/>
  <c r="O46" i="22"/>
  <c r="I48" i="22"/>
  <c r="T50" i="22"/>
  <c r="Q51" i="22"/>
  <c r="AA33" i="42" l="1"/>
  <c r="AA36" i="42"/>
  <c r="AA32" i="42"/>
  <c r="AA39" i="42"/>
  <c r="AA30" i="42"/>
  <c r="AA41" i="42"/>
  <c r="Z21" i="42"/>
  <c r="AA21" i="22"/>
  <c r="Z59" i="42" s="1"/>
  <c r="Z24" i="42"/>
  <c r="Z28" i="42"/>
  <c r="T65" i="22"/>
  <c r="H80" i="42"/>
  <c r="AA35" i="42"/>
  <c r="AA31" i="42"/>
  <c r="AA42" i="42"/>
  <c r="AA38" i="42"/>
  <c r="AA40" i="42"/>
  <c r="AA28" i="42"/>
  <c r="AA22" i="42"/>
  <c r="AA24" i="42"/>
  <c r="AA16" i="42"/>
  <c r="AA26" i="42"/>
  <c r="AA40" i="22"/>
  <c r="Z17" i="42" s="1"/>
  <c r="AA53" i="22"/>
  <c r="AA43" i="22"/>
  <c r="Z20" i="42" s="1"/>
  <c r="AA45" i="22"/>
  <c r="Z22" i="42" s="1"/>
  <c r="AA39" i="22"/>
  <c r="Z16" i="42" s="1"/>
  <c r="AA48" i="22"/>
  <c r="Z25" i="42" s="1"/>
  <c r="Y29" i="42"/>
  <c r="R47" i="22"/>
  <c r="R48" i="22"/>
  <c r="I75" i="42"/>
  <c r="H81" i="42"/>
  <c r="X53" i="22"/>
  <c r="W30" i="42" s="1"/>
  <c r="I42" i="22"/>
  <c r="H19" i="42" s="1"/>
  <c r="I47" i="22"/>
  <c r="H24" i="42" s="1"/>
  <c r="I46" i="22"/>
  <c r="H23" i="42" s="1"/>
  <c r="I41" i="22"/>
  <c r="H18" i="42" s="1"/>
  <c r="I50" i="22"/>
  <c r="H27" i="42" s="1"/>
  <c r="I43" i="22"/>
  <c r="H20" i="42" s="1"/>
  <c r="I38" i="22"/>
  <c r="I45" i="22"/>
  <c r="H22" i="42" s="1"/>
  <c r="I49" i="22"/>
  <c r="H26" i="42" s="1"/>
  <c r="I39" i="22"/>
  <c r="R39" i="22"/>
  <c r="R51" i="22"/>
  <c r="R38" i="22"/>
  <c r="R50" i="22"/>
  <c r="H41" i="22"/>
  <c r="R46" i="22"/>
  <c r="R44" i="22"/>
  <c r="R40" i="22"/>
  <c r="R45" i="22"/>
  <c r="R42" i="22"/>
  <c r="R49" i="22"/>
  <c r="R43" i="22"/>
  <c r="Z46" i="22"/>
  <c r="Y23" i="42" s="1"/>
  <c r="V51" i="22"/>
  <c r="U28" i="42" s="1"/>
  <c r="V43" i="22"/>
  <c r="U20" i="42" s="1"/>
  <c r="I81" i="42"/>
  <c r="H52" i="22"/>
  <c r="G29" i="42" s="1"/>
  <c r="N61" i="22"/>
  <c r="X52" i="22"/>
  <c r="W29" i="42" s="1"/>
  <c r="X64" i="22"/>
  <c r="W41" i="42" s="1"/>
  <c r="X62" i="22"/>
  <c r="W39" i="42" s="1"/>
  <c r="G37" i="42"/>
  <c r="W50" i="22"/>
  <c r="V27" i="42" s="1"/>
  <c r="X42" i="22"/>
  <c r="W19" i="42" s="1"/>
  <c r="N63" i="22"/>
  <c r="X51" i="22"/>
  <c r="W28" i="42" s="1"/>
  <c r="X45" i="22"/>
  <c r="W22" i="42" s="1"/>
  <c r="AB64" i="22"/>
  <c r="AB54" i="22"/>
  <c r="AB55" i="22"/>
  <c r="AB60" i="22"/>
  <c r="AB62" i="22"/>
  <c r="AB65" i="22"/>
  <c r="AB61" i="22"/>
  <c r="H15" i="42"/>
  <c r="H17" i="42"/>
  <c r="H21" i="42"/>
  <c r="H25" i="42"/>
  <c r="H28" i="42"/>
  <c r="H16" i="42"/>
  <c r="H43" i="42"/>
  <c r="G86" i="42" s="1"/>
  <c r="G26" i="42"/>
  <c r="AA58" i="22"/>
  <c r="AB63" i="22"/>
  <c r="AB53" i="22"/>
  <c r="AA57" i="22"/>
  <c r="U53" i="42"/>
  <c r="U27" i="42"/>
  <c r="T58" i="42"/>
  <c r="V20" i="42"/>
  <c r="G16" i="42"/>
  <c r="G18" i="42"/>
  <c r="U58" i="42"/>
  <c r="U29" i="42"/>
  <c r="M43" i="42"/>
  <c r="V22" i="42"/>
  <c r="X49" i="22"/>
  <c r="W26" i="42" s="1"/>
  <c r="X39" i="22"/>
  <c r="X40" i="22"/>
  <c r="W17" i="42" s="1"/>
  <c r="AB59" i="22"/>
  <c r="AA65" i="22"/>
  <c r="S58" i="42"/>
  <c r="V31" i="42"/>
  <c r="V35" i="42"/>
  <c r="V39" i="42"/>
  <c r="V32" i="42"/>
  <c r="V36" i="42"/>
  <c r="V40" i="42"/>
  <c r="V29" i="42"/>
  <c r="V33" i="42"/>
  <c r="V37" i="42"/>
  <c r="V41" i="42"/>
  <c r="V30" i="42"/>
  <c r="V34" i="42"/>
  <c r="V38" i="42"/>
  <c r="V42" i="42"/>
  <c r="K53" i="42"/>
  <c r="I72" i="42" s="1"/>
  <c r="K43" i="42"/>
  <c r="W32" i="42"/>
  <c r="G28" i="42"/>
  <c r="X44" i="22"/>
  <c r="AA63" i="22"/>
  <c r="S43" i="42"/>
  <c r="K58" i="42"/>
  <c r="W27" i="42"/>
  <c r="G15" i="42"/>
  <c r="G22" i="42"/>
  <c r="X48" i="22"/>
  <c r="AB57" i="22"/>
  <c r="AB56" i="22"/>
  <c r="AA61" i="22"/>
  <c r="L58" i="42"/>
  <c r="I53" i="42"/>
  <c r="H72" i="42" s="1"/>
  <c r="I26" i="42"/>
  <c r="I15" i="42"/>
  <c r="I43" i="42"/>
  <c r="J43" i="42"/>
  <c r="U43" i="42"/>
  <c r="G21" i="42"/>
  <c r="X41" i="22"/>
  <c r="X38" i="22"/>
  <c r="T53" i="42"/>
  <c r="AA64" i="22"/>
  <c r="AA56" i="22"/>
  <c r="Q58" i="42"/>
  <c r="N58" i="42"/>
  <c r="L43" i="42"/>
  <c r="I29" i="42"/>
  <c r="I33" i="42"/>
  <c r="I37" i="42"/>
  <c r="I41" i="42"/>
  <c r="I30" i="42"/>
  <c r="I34" i="42"/>
  <c r="I38" i="42"/>
  <c r="I42" i="42"/>
  <c r="I31" i="42"/>
  <c r="I35" i="42"/>
  <c r="I39" i="42"/>
  <c r="I32" i="42"/>
  <c r="I36" i="42"/>
  <c r="I40" i="42"/>
  <c r="V23" i="42"/>
  <c r="G25" i="42"/>
  <c r="G27" i="42"/>
  <c r="X43" i="22"/>
  <c r="X46" i="22"/>
  <c r="X47" i="22"/>
  <c r="AB58" i="22"/>
  <c r="N64" i="22"/>
  <c r="AA62" i="22"/>
  <c r="AA52" i="22"/>
  <c r="Q53" i="42"/>
  <c r="Q43" i="42"/>
  <c r="H58" i="42"/>
  <c r="G78" i="42" s="1"/>
  <c r="H30" i="42"/>
  <c r="H34" i="42"/>
  <c r="H38" i="42"/>
  <c r="H42" i="42"/>
  <c r="H31" i="42"/>
  <c r="H35" i="42"/>
  <c r="H39" i="42"/>
  <c r="H32" i="42"/>
  <c r="H36" i="42"/>
  <c r="H40" i="42"/>
  <c r="H29" i="42"/>
  <c r="H33" i="42"/>
  <c r="H37" i="42"/>
  <c r="H41" i="42"/>
  <c r="V28" i="42"/>
  <c r="G17" i="42"/>
  <c r="G19" i="42"/>
  <c r="G85" i="42"/>
  <c r="W53" i="42"/>
  <c r="W43" i="42"/>
  <c r="H53" i="42"/>
  <c r="G72" i="42" s="1"/>
  <c r="H43" i="22"/>
  <c r="H61" i="22"/>
  <c r="H46" i="22"/>
  <c r="H47" i="22"/>
  <c r="H56" i="22"/>
  <c r="H55" i="22"/>
  <c r="H78" i="42"/>
  <c r="Z45" i="22"/>
  <c r="Y22" i="42" s="1"/>
  <c r="AA42" i="22"/>
  <c r="Z19" i="42" s="1"/>
  <c r="AA41" i="22"/>
  <c r="Z18" i="42" s="1"/>
  <c r="X54" i="22"/>
  <c r="X60" i="22"/>
  <c r="V62" i="22"/>
  <c r="V59" i="22"/>
  <c r="J43" i="22"/>
  <c r="Z49" i="22"/>
  <c r="Y26" i="42" s="1"/>
  <c r="X65" i="22"/>
  <c r="X58" i="22"/>
  <c r="L65" i="22"/>
  <c r="Z43" i="22"/>
  <c r="Y20" i="42" s="1"/>
  <c r="L44" i="22"/>
  <c r="AA46" i="22"/>
  <c r="Z23" i="42" s="1"/>
  <c r="AA38" i="22"/>
  <c r="Z44" i="22"/>
  <c r="Y21" i="42" s="1"/>
  <c r="Z47" i="22"/>
  <c r="Y24" i="42" s="1"/>
  <c r="AA50" i="22"/>
  <c r="Z27" i="42" s="1"/>
  <c r="J45" i="22"/>
  <c r="X63" i="22"/>
  <c r="X57" i="22"/>
  <c r="AA60" i="22"/>
  <c r="AA59" i="22"/>
  <c r="L61" i="22"/>
  <c r="Z50" i="22"/>
  <c r="Y27" i="42" s="1"/>
  <c r="Z38" i="22"/>
  <c r="Z51" i="22"/>
  <c r="Y28" i="42" s="1"/>
  <c r="X61" i="22"/>
  <c r="X56" i="22"/>
  <c r="L59" i="22"/>
  <c r="Z48" i="22"/>
  <c r="Y25" i="42" s="1"/>
  <c r="Z39" i="22"/>
  <c r="Y16" i="42" s="1"/>
  <c r="AA49" i="22"/>
  <c r="Z26" i="42" s="1"/>
  <c r="X59" i="22"/>
  <c r="AA55" i="22"/>
  <c r="L55" i="22"/>
  <c r="AB47" i="22"/>
  <c r="R53" i="22"/>
  <c r="AB40" i="22"/>
  <c r="AB38" i="22"/>
  <c r="AA57" i="42" s="1"/>
  <c r="AB51" i="22"/>
  <c r="R65" i="22"/>
  <c r="AB41" i="22"/>
  <c r="AB42" i="22"/>
  <c r="R52" i="22"/>
  <c r="AB46" i="22"/>
  <c r="L62" i="42"/>
  <c r="AB50" i="22"/>
  <c r="AB49" i="22"/>
  <c r="AB44" i="22"/>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Z60" i="22"/>
  <c r="Y37" i="42" s="1"/>
  <c r="H53" i="22"/>
  <c r="W41" i="22"/>
  <c r="N54" i="22"/>
  <c r="N52" i="22"/>
  <c r="V57" i="22"/>
  <c r="V54" i="22"/>
  <c r="H54" i="22"/>
  <c r="H64" i="22"/>
  <c r="N62" i="22"/>
  <c r="V55" i="22"/>
  <c r="T62" i="42"/>
  <c r="H58" i="22"/>
  <c r="G63" i="42"/>
  <c r="G84" i="42" s="1"/>
  <c r="J63" i="42"/>
  <c r="H84" i="42" s="1"/>
  <c r="J47" i="22"/>
  <c r="Z58" i="22"/>
  <c r="Y35" i="42" s="1"/>
  <c r="J51" i="22"/>
  <c r="Z41" i="22"/>
  <c r="Y18" i="42" s="1"/>
  <c r="R63" i="22"/>
  <c r="T63" i="22"/>
  <c r="T60" i="22"/>
  <c r="Z63" i="22"/>
  <c r="Y40" i="42" s="1"/>
  <c r="Z57" i="22"/>
  <c r="Y34" i="42" s="1"/>
  <c r="L57" i="22"/>
  <c r="W38" i="22"/>
  <c r="W39" i="22"/>
  <c r="W42" i="22"/>
  <c r="J41" i="22"/>
  <c r="L39" i="22"/>
  <c r="J46" i="22"/>
  <c r="R64" i="22"/>
  <c r="R61" i="22"/>
  <c r="T61" i="22"/>
  <c r="T58" i="22"/>
  <c r="Z61" i="22"/>
  <c r="Y38" i="42" s="1"/>
  <c r="Z55" i="22"/>
  <c r="Y32" i="42" s="1"/>
  <c r="L53" i="22"/>
  <c r="L48" i="22"/>
  <c r="L46" i="22"/>
  <c r="Z42" i="22"/>
  <c r="Y19" i="42" s="1"/>
  <c r="J50" i="22"/>
  <c r="L51" i="22"/>
  <c r="R62" i="22"/>
  <c r="R59" i="22"/>
  <c r="T59" i="22"/>
  <c r="T57" i="22"/>
  <c r="Z65" i="22"/>
  <c r="Y42" i="42" s="1"/>
  <c r="Z53" i="22"/>
  <c r="Y30" i="42" s="1"/>
  <c r="L64" i="22"/>
  <c r="L62" i="22"/>
  <c r="K18" i="14"/>
  <c r="L17" i="14"/>
  <c r="L47" i="22"/>
  <c r="L42" i="22"/>
  <c r="T57" i="42"/>
  <c r="L50" i="22"/>
  <c r="R60" i="22"/>
  <c r="R55" i="22"/>
  <c r="T54" i="22"/>
  <c r="T55" i="22"/>
  <c r="Z59" i="22"/>
  <c r="Y36" i="42" s="1"/>
  <c r="Z56" i="22"/>
  <c r="Y33" i="42" s="1"/>
  <c r="L52" i="22"/>
  <c r="L58" i="22"/>
  <c r="L45" i="22"/>
  <c r="S57" i="42"/>
  <c r="L41" i="22"/>
  <c r="R58" i="22"/>
  <c r="R56" i="22"/>
  <c r="T56" i="22"/>
  <c r="T53" i="22"/>
  <c r="Z64" i="22"/>
  <c r="Y41" i="42" s="1"/>
  <c r="Z54" i="22"/>
  <c r="Y31" i="42" s="1"/>
  <c r="L56" i="22"/>
  <c r="L54" i="22"/>
  <c r="J44" i="22"/>
  <c r="J40" i="22"/>
  <c r="I17" i="42" s="1"/>
  <c r="L38" i="22"/>
  <c r="L49" i="22"/>
  <c r="J42" i="22"/>
  <c r="L40" i="22"/>
  <c r="J48" i="22"/>
  <c r="J39" i="22"/>
  <c r="R57" i="22"/>
  <c r="Z62" i="22"/>
  <c r="Y39" i="42" s="1"/>
  <c r="L60" i="22"/>
  <c r="V62" i="42"/>
  <c r="V58" i="42"/>
  <c r="V45" i="22"/>
  <c r="V46" i="22"/>
  <c r="V39" i="22"/>
  <c r="V48" i="22"/>
  <c r="V38" i="22"/>
  <c r="V41" i="22"/>
  <c r="V42" i="22"/>
  <c r="V49" i="22"/>
  <c r="V44" i="22"/>
  <c r="V40" i="22"/>
  <c r="V47" i="22"/>
  <c r="R62" i="42"/>
  <c r="R57" i="42"/>
  <c r="P62" i="42"/>
  <c r="P57" i="42"/>
  <c r="N62" i="42"/>
  <c r="M57" i="42"/>
  <c r="L57" i="42"/>
  <c r="H62" i="42"/>
  <c r="N57" i="42"/>
  <c r="J62" i="42"/>
  <c r="J57" i="42"/>
  <c r="I62" i="42"/>
  <c r="Z38" i="42" l="1"/>
  <c r="Z35" i="42"/>
  <c r="Z37" i="42"/>
  <c r="Z33" i="42"/>
  <c r="Z41" i="42"/>
  <c r="Z42" i="42"/>
  <c r="Z31" i="42"/>
  <c r="Z30" i="42"/>
  <c r="Z32" i="42"/>
  <c r="Z34" i="42"/>
  <c r="Z36" i="42"/>
  <c r="Z39" i="42"/>
  <c r="Z40" i="42"/>
  <c r="Z57" i="42"/>
  <c r="Z15" i="42"/>
  <c r="Z62" i="42"/>
  <c r="Z29" i="42"/>
  <c r="Y57" i="42"/>
  <c r="Y15" i="42"/>
  <c r="Y62" i="42"/>
  <c r="H57" i="42"/>
  <c r="Q57" i="42"/>
  <c r="I86" i="42"/>
  <c r="I78" i="42"/>
  <c r="I24" i="42"/>
  <c r="W18" i="42"/>
  <c r="W57"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W15" i="42"/>
  <c r="U41" i="42"/>
  <c r="U25" i="42"/>
  <c r="G40" i="42"/>
  <c r="G31" i="42"/>
  <c r="I25" i="42"/>
  <c r="I23" i="42"/>
  <c r="W35" i="42"/>
  <c r="U39" i="42"/>
  <c r="U37" i="42"/>
  <c r="U24" i="42"/>
  <c r="U21" i="42"/>
  <c r="V16" i="42"/>
  <c r="G30" i="42"/>
  <c r="V24" i="42"/>
  <c r="I21" i="42"/>
  <c r="I19" i="42"/>
  <c r="W25" i="42"/>
  <c r="W37" i="42"/>
  <c r="W31" i="42"/>
  <c r="U35" i="42"/>
  <c r="U33" i="42"/>
  <c r="U17" i="42"/>
  <c r="W62" i="42"/>
  <c r="M62" i="42"/>
  <c r="G62" i="42"/>
  <c r="G82" i="42" s="1"/>
  <c r="U62" i="42"/>
  <c r="H82" i="42"/>
  <c r="S62" i="42"/>
  <c r="K57" i="42"/>
  <c r="I76" i="42" s="1"/>
  <c r="I57" i="42"/>
  <c r="H76" i="42" s="1"/>
  <c r="K62" i="42"/>
  <c r="I82" i="42" s="1"/>
  <c r="U57" i="42"/>
  <c r="L18" i="14"/>
  <c r="N17" i="14"/>
  <c r="N18" i="14" s="1"/>
  <c r="M17" i="14"/>
  <c r="V57" i="42"/>
  <c r="K21" i="22"/>
  <c r="K16" i="22"/>
  <c r="Q62" i="42"/>
  <c r="G76" i="42" l="1"/>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K17" i="42" l="1"/>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AA14" authorId="0"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3" shapeId="0" xr:uid="{6F8984E3-2669-44AA-ACB2-A2EA16333613}">
      <text>
        <r>
          <rPr>
            <sz val="9"/>
            <color indexed="81"/>
            <rFont val="Tahoma"/>
            <family val="2"/>
          </rPr>
          <t>Our best estimate is the same as the value used in the previous cap period.</t>
        </r>
      </text>
    </comment>
    <comment ref="R22"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Ryan Rimkus</author>
    <author>Olivia Jones</author>
    <author>Michael Smith</author>
    <author>Simon McKean</author>
    <author>Nicholas Phillips</author>
    <author>Philip Brodie</author>
  </authors>
  <commentList>
    <comment ref="D13" authorId="0"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legislation(https://www.legislation.gov.uk/ukdsi/2022/9780348236835 Scotland). These values have already been uprated for inflation.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5"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5" shapeId="0" xr:uid="{3C564412-E210-4F3F-9F95-17A239E38B68}">
      <text>
        <r>
          <rPr>
            <sz val="9"/>
            <color indexed="81"/>
            <rFont val="Tahoma"/>
            <family val="2"/>
          </rPr>
          <t>Our best estimate is the same as the value used in the previous cap period.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44" authorId="0" shapeId="0" xr:uid="{00000000-0006-0000-0F00-000002000000}">
      <text>
        <r>
          <rPr>
            <sz val="9"/>
            <color indexed="81"/>
            <rFont val="Tahoma"/>
            <family val="2"/>
          </rPr>
          <t xml:space="preserve">
Exempt EII ( Scheme year 10 onwards) </t>
        </r>
      </text>
    </comment>
  </commentList>
</comments>
</file>

<file path=xl/sharedStrings.xml><?xml version="1.0" encoding="utf-8"?>
<sst xmlns="http://schemas.openxmlformats.org/spreadsheetml/2006/main" count="3399" uniqueCount="462">
  <si>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</si>
  <si>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</si>
  <si>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</si>
  <si>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</si>
  <si>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</si>
  <si>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</si>
  <si>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</si>
  <si>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</si>
  <si>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</si>
  <si>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</si>
  <si>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</si>
  <si>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</si>
  <si>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</si>
  <si>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</si>
  <si>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</si>
  <si>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</si>
  <si>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</si>
  <si>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</si>
  <si>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</si>
  <si>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</si>
  <si>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</si>
  <si>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</si>
  <si>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</si>
  <si>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</si>
  <si>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</si>
  <si>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</si>
  <si>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</si>
  <si>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</si>
  <si>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</si>
  <si>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</si>
  <si>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</si>
  <si>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</si>
  <si>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</si>
  <si>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</si>
  <si>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</si>
  <si>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</si>
  <si>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</si>
  <si>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</si>
  <si>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</si>
  <si>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</si>
  <si>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</si>
  <si>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</si>
  <si>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</si>
  <si>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</si>
  <si>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</si>
  <si>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</si>
  <si>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</si>
  <si>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</si>
  <si>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</si>
  <si>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</si>
  <si>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</si>
  <si>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</si>
  <si>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</si>
  <si>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</si>
  <si>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</si>
  <si>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</si>
  <si>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</si>
  <si>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</si>
  <si>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</si>
  <si>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</si>
  <si>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</si>
  <si>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</si>
  <si>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</si>
  <si>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</si>
  <si>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</si>
  <si>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</si>
  <si>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</si>
  <si>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</si>
  <si>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</si>
  <si>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</si>
  <si>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</si>
  <si>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</si>
  <si>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</si>
  <si>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</si>
  <si>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</si>
  <si>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</si>
  <si>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</si>
  <si>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</si>
  <si>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</si>
  <si>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</si>
  <si>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</si>
  <si>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</si>
  <si>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</si>
  <si>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</si>
  <si>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</si>
  <si>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</si>
  <si>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</si>
  <si>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</si>
  <si>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</si>
  <si>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</si>
  <si>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</si>
  <si>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</si>
  <si>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</si>
  <si>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</si>
  <si>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</si>
  <si>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</si>
  <si>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</si>
  <si>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</si>
  <si>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</si>
  <si>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</si>
  <si>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</si>
  <si>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</si>
  <si>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</si>
  <si>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December 2023</t>
  </si>
  <si>
    <t>January 2023 - March 2023</t>
  </si>
  <si>
    <t>July 2023 - September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</si>
  <si>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</si>
  <si>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</si>
  <si>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</si>
  <si>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</si>
  <si>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</si>
  <si>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</si>
  <si>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</si>
  <si>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</si>
  <si>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</si>
  <si>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</si>
  <si>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</si>
  <si>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</si>
  <si>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</si>
  <si>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</si>
  <si>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</si>
  <si>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</si>
  <si>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</si>
  <si>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</si>
  <si>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</si>
  <si>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</si>
  <si>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</si>
  <si>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2015/16</t>
  </si>
  <si>
    <t>2016/17</t>
  </si>
  <si>
    <t>2017/18</t>
  </si>
  <si>
    <t>2018/19</t>
  </si>
  <si>
    <t>2018/2019</t>
  </si>
  <si>
    <t>2019/2020</t>
  </si>
  <si>
    <t>2020/2021</t>
  </si>
  <si>
    <t>2021/2022</t>
  </si>
  <si>
    <t>2022/2023</t>
  </si>
  <si>
    <t>2023/2024</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</si>
  <si>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</si>
  <si>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</si>
  <si>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</si>
  <si>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</si>
  <si>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</si>
  <si>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</si>
  <si>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</si>
  <si>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</si>
  <si>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</si>
  <si>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</si>
  <si>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</si>
  <si>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</si>
  <si>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</si>
  <si>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</si>
  <si>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</si>
  <si>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</si>
  <si>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</si>
  <si>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</si>
  <si>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</si>
  <si>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</si>
  <si>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2023</t>
  </si>
  <si>
    <t>April 2023 - September 2023</t>
  </si>
  <si>
    <t>RO</t>
  </si>
  <si>
    <t>£/MWh supplied</t>
  </si>
  <si>
    <t>FiT</t>
  </si>
  <si>
    <t>ECO</t>
  </si>
  <si>
    <t>WHD</t>
  </si>
  <si>
    <t>£/customer</t>
  </si>
  <si>
    <t>AAHEDC (GB average)</t>
  </si>
  <si>
    <t>GGL</t>
  </si>
  <si>
    <t>3. Weighted average annual values (GB average)</t>
  </si>
  <si>
    <t>Year:</t>
  </si>
  <si>
    <t>AAHEDC</t>
  </si>
  <si>
    <t>Total</t>
  </si>
  <si>
    <t>Aggregate costs</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</si>
  <si>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</si>
  <si>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</si>
  <si>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</si>
  <si>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</si>
  <si>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</si>
  <si>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</si>
  <si>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</si>
  <si>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</si>
  <si>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</si>
  <si>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</si>
  <si>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</si>
  <si>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</si>
  <si>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</si>
  <si>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</si>
  <si>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</si>
  <si>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</si>
  <si>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</si>
  <si>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BEIS</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</si>
  <si>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</si>
  <si>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</si>
  <si>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</si>
  <si>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</si>
  <si>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</si>
  <si>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</si>
  <si>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</si>
  <si>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</si>
  <si>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</si>
  <si>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</si>
  <si>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</si>
  <si>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</si>
  <si>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</si>
  <si>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</si>
  <si>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</si>
  <si>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</si>
  <si>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</si>
  <si>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</si>
  <si>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</si>
  <si>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</si>
  <si>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</si>
  <si>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</si>
  <si>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</si>
  <si>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</si>
  <si>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</si>
  <si>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</si>
  <si>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</si>
  <si>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</si>
  <si>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</si>
  <si>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</si>
  <si>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</si>
  <si>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</si>
  <si>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Calculate by dividing annualised estimate of supplier impact of scheme in half</t>
  </si>
  <si>
    <t>Uprate to current year prices using GDP deflator</t>
  </si>
  <si>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</si>
  <si>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</si>
  <si>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</si>
  <si>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</si>
  <si>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</si>
  <si>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</si>
  <si>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</si>
  <si>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</si>
  <si>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</si>
  <si>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</si>
  <si>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 xml:space="preserve">   Of which core</t>
  </si>
  <si>
    <t>BEIS</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</si>
  <si>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</si>
  <si>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</si>
  <si>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</si>
  <si>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</si>
  <si>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</si>
  <si>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</si>
  <si>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ASSISTANCE FOR AREAS WITH HIGH ELECTRICITY DISTRIBUTION COSTS (AAHEDC)</t>
  </si>
  <si>
    <t>This tab estimates the costs of charges associated with assistance for areas with high electricity distribution costs.</t>
  </si>
  <si>
    <t>AAHEDC charging year:</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</si>
  <si>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</si>
  <si>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</si>
  <si>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</si>
  <si>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</si>
  <si>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</si>
  <si>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</si>
  <si>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</si>
  <si>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</si>
  <si>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</si>
  <si>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</si>
  <si>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</si>
  <si>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</si>
  <si>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</si>
  <si>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</si>
  <si>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</si>
  <si>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</si>
  <si>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</si>
  <si>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</si>
  <si>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</si>
  <si>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</si>
  <si>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</si>
  <si>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</si>
  <si>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</si>
  <si>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</si>
  <si>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</si>
  <si>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</si>
  <si>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</si>
  <si>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</si>
  <si>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</si>
  <si>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</si>
  <si>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</si>
  <si>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</si>
  <si>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</si>
  <si>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</si>
  <si>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</si>
  <si>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</si>
  <si>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</si>
  <si>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</si>
  <si>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</si>
  <si>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</si>
  <si>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</si>
  <si>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</si>
  <si>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</si>
  <si>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</si>
  <si>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</si>
  <si>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</si>
  <si>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</si>
  <si>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</si>
  <si>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</si>
  <si>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</si>
  <si>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</si>
  <si>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</si>
  <si>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</si>
  <si>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</si>
  <si>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</si>
  <si>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</si>
  <si>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</si>
  <si>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</si>
  <si>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</si>
  <si>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</si>
  <si>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</si>
  <si>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</si>
  <si>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</si>
  <si>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</si>
  <si>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</si>
  <si>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</si>
  <si>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</si>
  <si>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</si>
  <si>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</si>
  <si>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</si>
  <si>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</si>
  <si>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</si>
  <si>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</si>
  <si>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</si>
  <si>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</si>
  <si>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</si>
  <si>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</si>
  <si>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</si>
  <si>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lookup Period</t>
  </si>
  <si>
    <t>Inflated Levelisation fund (£)</t>
  </si>
  <si>
    <t>Exempt supply for renewable electricity from outside the UK (MWh)</t>
  </si>
  <si>
    <t>Exempt supply for EII
(MWh)</t>
  </si>
  <si>
    <t>FIT cost estimate (£/MWh).</t>
  </si>
  <si>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</si>
  <si>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</si>
  <si>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</si>
  <si>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</si>
  <si>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</si>
  <si>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Single Rate</t>
  </si>
  <si>
    <t>Multi-Register</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</si>
  <si>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</si>
  <si>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</si>
  <si>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</si>
  <si>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</si>
  <si>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</si>
  <si>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</si>
  <si>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</si>
  <si>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</si>
  <si>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</si>
  <si>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 Removed CfD losses from tab '3h Losses'</t>
  </si>
  <si>
    <t>v1.12</t>
  </si>
  <si>
    <t>v1.13</t>
  </si>
  <si>
    <t>- Policy cost inputs updated for price cap period 01 October 2022 to 31 December 2022</t>
  </si>
  <si>
    <t>v1.14</t>
  </si>
  <si>
    <r>
      <t xml:space="preserve">Annualised costs for scheme year attributed to gas - </t>
    </r>
    <r>
      <rPr>
        <b/>
        <sz val="9"/>
        <color theme="1"/>
        <rFont val="Verdana"/>
        <family val="2"/>
      </rPr>
      <t>ECO4</t>
    </r>
  </si>
  <si>
    <t>BEIS impact assessment for ECO4</t>
  </si>
  <si>
    <r>
      <t xml:space="preserve">Annualised costs for scheme year attributed to electricity - </t>
    </r>
    <r>
      <rPr>
        <b/>
        <sz val="9"/>
        <color theme="1"/>
        <rFont val="Verdana"/>
        <family val="2"/>
      </rPr>
      <t>ECO4</t>
    </r>
  </si>
  <si>
    <r>
      <t xml:space="preserve">Annualised costs for scheme year attributed to gas - </t>
    </r>
    <r>
      <rPr>
        <b/>
        <sz val="9"/>
        <color theme="1"/>
        <rFont val="Verdana"/>
        <family val="2"/>
      </rPr>
      <t>ECO+</t>
    </r>
  </si>
  <si>
    <t>BEIS impact assessment for ECO+</t>
  </si>
  <si>
    <r>
      <t xml:space="preserve">Annualised costs for scheme year attributed to electricity - </t>
    </r>
    <r>
      <rPr>
        <b/>
        <sz val="9"/>
        <color theme="1"/>
        <rFont val="Verdana"/>
        <family val="2"/>
      </rPr>
      <t>ECO+</t>
    </r>
  </si>
  <si>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</si>
  <si>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t>
    </r>
    <r>
      <rPr>
        <b/>
        <sz val="9"/>
        <color theme="1"/>
        <rFont val="Verdana"/>
        <family val="2"/>
      </rPr>
      <t>ECO+</t>
    </r>
    <r>
      <rPr>
        <sz val="9"/>
        <color theme="1"/>
        <rFont val="Verdana"/>
        <family val="2"/>
      </rPr>
      <t xml:space="preserve"> impact assessment)</t>
    </r>
  </si>
  <si>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</si>
  <si>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</si>
  <si>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ECO+</t>
    </r>
    <r>
      <rPr>
        <sz val="9"/>
        <color theme="1"/>
        <rFont val="Verdana"/>
        <family val="2"/>
      </rPr>
      <t xml:space="preserve"> cost estimate - gas </t>
    </r>
  </si>
  <si>
    <r>
      <rPr>
        <b/>
        <sz val="9"/>
        <color theme="1"/>
        <rFont val="Verdana"/>
        <family val="2"/>
      </rPr>
      <t>ECO+</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</si>
  <si>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</si>
  <si>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</si>
  <si>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The Warm Home Discount (England and Wales) Regulations 2022 &amp; The Warm Home Discount (Scotland) Regulations 2022</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</si>
  <si>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</si>
  <si>
    <t>October 2023 - March 2024</t>
  </si>
  <si>
    <t>April 2024 - September 2024</t>
  </si>
  <si>
    <t>October 2024 - March 2025</t>
  </si>
  <si>
    <t>April 2025 - September 2025</t>
  </si>
  <si>
    <t>October 2025 - March 2026</t>
  </si>
  <si>
    <t>April 2026 - September 2026</t>
  </si>
  <si>
    <t>October 2026 - March 2027</t>
  </si>
  <si>
    <t>April 2027 - September 2027</t>
  </si>
  <si>
    <t>October 2027 - March 2028</t>
  </si>
  <si>
    <t>April 2028 - September 2028</t>
  </si>
  <si>
    <t>October 2028 - March 2029</t>
  </si>
  <si>
    <t>April 2029 - September 2029</t>
  </si>
  <si>
    <t>October 2029 - March 2030</t>
  </si>
  <si>
    <t>April 2030 - September 2030</t>
  </si>
  <si>
    <t>October 2030 - March 2031</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</si>
  <si>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</si>
  <si>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</si>
  <si>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</si>
  <si>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</si>
  <si>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</si>
  <si>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</si>
  <si>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</si>
  <si>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</si>
  <si>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</si>
  <si>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</si>
  <si>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</si>
  <si>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</si>
  <si>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</si>
  <si>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</si>
  <si>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</si>
  <si>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</si>
  <si>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</si>
  <si>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</si>
  <si>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</si>
  <si>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</si>
  <si>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</si>
  <si>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</si>
  <si>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</si>
  <si>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</si>
  <si>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</si>
  <si>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</si>
  <si>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</si>
  <si>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</si>
  <si>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</si>
  <si>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</si>
  <si>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</si>
  <si>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</si>
  <si>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</si>
  <si>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</si>
  <si>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</si>
  <si>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</si>
  <si>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</si>
  <si>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</si>
  <si>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</si>
  <si>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</si>
  <si>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</si>
  <si>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</si>
  <si>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</si>
  <si>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</si>
  <si>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</si>
  <si>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</si>
  <si>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</si>
  <si>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</si>
  <si>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</si>
  <si>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</si>
  <si>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</si>
  <si>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</si>
  <si>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</si>
  <si>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</si>
  <si>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</si>
  <si>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</si>
  <si>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2024/2025</t>
  </si>
  <si>
    <t>2025/2026</t>
  </si>
  <si>
    <t>2026/2027</t>
  </si>
  <si>
    <t>2027/2028</t>
  </si>
  <si>
    <t>2028/2029</t>
  </si>
  <si>
    <t>2029/2030</t>
  </si>
  <si>
    <t>2030/2031</t>
  </si>
  <si>
    <t>This tab aggregates our estimates of the charges to a supplier associated with each scheme. It calculates the estimated cost of the AAHEDC scheme with losses applied.</t>
  </si>
  <si>
    <t>2024-25 Summer</t>
  </si>
  <si>
    <t>2025-26 Summer</t>
  </si>
  <si>
    <t>2026-27 Summer</t>
  </si>
  <si>
    <t>2027-28 Summer</t>
  </si>
  <si>
    <t>2028-29 Summer</t>
  </si>
  <si>
    <t>2029-30 Summer</t>
  </si>
  <si>
    <t>2030-31 Summer</t>
  </si>
  <si>
    <t>2024-25 Winter</t>
  </si>
  <si>
    <t>2025-26 Winter</t>
  </si>
  <si>
    <t>2026-27 Winter</t>
  </si>
  <si>
    <t>2027-28 Winter</t>
  </si>
  <si>
    <t>2028-29 Winter</t>
  </si>
  <si>
    <t>2029-30 Winter</t>
  </si>
  <si>
    <t>2030-31 Winter</t>
  </si>
  <si>
    <t>2030-32 Summer</t>
  </si>
  <si>
    <t>2031-2032 Winter</t>
  </si>
  <si>
    <t>V1.15</t>
  </si>
  <si>
    <t xml:space="preserve">Changes made to extend model functionality to 2030:
- Input: Updated tab ‘3h Losses’.
- Inputs and Calculations: Updated tabs ‘3b RO’, ‘3e ECO’, ‘3f WHD’, ‘3g AAHEDC’, ‘3i New FiT methodology’, ‘3j GGL’.
- Calculation: Updated tabs ‘2a Aggregate costs’ and ‘1a Policy Cost 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</si>
</sst>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quot;$&quot;#,##0\)"/>
    <numFmt numFmtId="169" formatCode="&quot;$&quot;#,##0_);[Red]\(&quot;$&quot;#,##0\)"/>
    <numFmt numFmtId="170" formatCode="&quot;$&quot;#,##0.00_);[Red]\(&quot;$&quot;#,##0.00\)"/>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16">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sz val="9"/>
      <color indexed="81"/>
      <name val="Tahom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s>
  <cellStyleXfs count="8401">
    <xf numFmtId="0" fontId="0" fillId="0" borderId="0"/>
    <xf numFmtId="167" fontId="7" fillId="0" borderId="0" applyFont="0" applyFill="0" applyBorder="0" applyAlignment="0" applyProtection="0"/>
    <xf numFmtId="9" fontId="7" fillId="0" borderId="0" applyFont="0" applyFill="0" applyBorder="0" applyAlignment="0" applyProtection="0"/>
    <xf numFmtId="0" fontId="10" fillId="0" borderId="0"/>
    <xf numFmtId="0" fontId="14" fillId="0" borderId="0" applyNumberFormat="0" applyFill="0" applyBorder="0" applyAlignment="0" applyProtection="0"/>
    <xf numFmtId="0" fontId="16" fillId="0" borderId="0"/>
    <xf numFmtId="0" fontId="13" fillId="0" borderId="0"/>
    <xf numFmtId="0" fontId="13" fillId="0" borderId="0"/>
    <xf numFmtId="167" fontId="13" fillId="0" borderId="0" applyFont="0" applyFill="0" applyBorder="0" applyAlignment="0" applyProtection="0"/>
    <xf numFmtId="0" fontId="16"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166" fontId="13"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xf numFmtId="0" fontId="16" fillId="0" borderId="0"/>
    <xf numFmtId="0" fontId="16" fillId="0" borderId="0"/>
    <xf numFmtId="0" fontId="38" fillId="0" borderId="0"/>
    <xf numFmtId="0" fontId="16" fillId="0" borderId="0"/>
    <xf numFmtId="0" fontId="38" fillId="0" borderId="0"/>
    <xf numFmtId="0" fontId="38" fillId="0" borderId="0"/>
    <xf numFmtId="0" fontId="16" fillId="0" borderId="0"/>
    <xf numFmtId="0" fontId="38" fillId="0" borderId="0"/>
    <xf numFmtId="1" fontId="16" fillId="0" borderId="0" applyFill="0" applyBorder="0" applyAlignment="0" applyProtection="0">
      <alignment horizontal="right"/>
      <protection locked="0"/>
    </xf>
    <xf numFmtId="177" fontId="39" fillId="0" borderId="0" applyFill="0" applyBorder="0" applyProtection="0"/>
    <xf numFmtId="177" fontId="39" fillId="0" borderId="0" applyFill="0" applyBorder="0" applyProtection="0"/>
    <xf numFmtId="177"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3"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3"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3"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3"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3"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6" fillId="0" borderId="0" applyFill="0" applyBorder="0" applyAlignment="0" applyProtection="0">
      <alignment horizontal="right"/>
      <protection locked="0"/>
    </xf>
    <xf numFmtId="180" fontId="16" fillId="0" borderId="0" applyNumberFormat="0" applyFont="0" applyFill="0" applyBorder="0" applyProtection="0">
      <alignment horizontal="left" vertical="center" indent="2"/>
    </xf>
    <xf numFmtId="180" fontId="16" fillId="0" borderId="0" applyNumberFormat="0" applyFont="0" applyFill="0" applyBorder="0" applyProtection="0">
      <alignment horizontal="left" vertical="center" indent="2"/>
    </xf>
    <xf numFmtId="0" fontId="16" fillId="0" borderId="0" applyNumberFormat="0" applyFont="0" applyFill="0" applyBorder="0" applyProtection="0">
      <alignment horizontal="left" vertical="center" indent="2"/>
    </xf>
    <xf numFmtId="181" fontId="16" fillId="0" borderId="0"/>
    <xf numFmtId="0" fontId="35" fillId="47" borderId="0" applyNumberFormat="0" applyBorder="0" applyAlignment="0" applyProtection="0"/>
    <xf numFmtId="0" fontId="35" fillId="47" borderId="0" applyNumberFormat="0" applyBorder="0" applyAlignment="0" applyProtection="0"/>
    <xf numFmtId="0" fontId="13"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3"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3"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3"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3"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2" fontId="40" fillId="0" borderId="0" applyFill="0" applyBorder="0" applyAlignment="0" applyProtection="0">
      <alignment horizontal="left"/>
    </xf>
    <xf numFmtId="182" fontId="40" fillId="0" borderId="0" applyFill="0" applyBorder="0" applyAlignment="0" applyProtection="0">
      <alignment horizontal="left"/>
    </xf>
    <xf numFmtId="182" fontId="40" fillId="0" borderId="0" applyFill="0" applyBorder="0" applyAlignment="0" applyProtection="0">
      <alignment horizontal="left"/>
    </xf>
    <xf numFmtId="180" fontId="16" fillId="0" borderId="0" applyNumberFormat="0" applyFont="0" applyFill="0" applyBorder="0" applyProtection="0">
      <alignment horizontal="left" vertical="center" indent="5"/>
    </xf>
    <xf numFmtId="180" fontId="16" fillId="0" borderId="0" applyNumberFormat="0" applyFont="0" applyFill="0" applyBorder="0" applyProtection="0">
      <alignment horizontal="left" vertical="center" indent="5"/>
    </xf>
    <xf numFmtId="0" fontId="16"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6"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42" fillId="0" borderId="0" applyNumberFormat="0" applyFill="0" applyBorder="0" applyAlignment="0">
      <alignment vertical="center"/>
      <protection locked="0"/>
    </xf>
    <xf numFmtId="183" fontId="42" fillId="0" borderId="0" applyNumberFormat="0" applyFill="0" applyBorder="0" applyAlignment="0">
      <alignment vertical="center"/>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183"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6"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5"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6" fontId="59" fillId="0" borderId="0"/>
    <xf numFmtId="0" fontId="60" fillId="75" borderId="27" applyProtection="0">
      <alignment horizontal="center" vertical="center"/>
    </xf>
    <xf numFmtId="1" fontId="61" fillId="0" borderId="28">
      <alignment vertical="top"/>
    </xf>
    <xf numFmtId="177" fontId="62" fillId="0" borderId="0" applyBorder="0">
      <alignment horizontal="right"/>
    </xf>
    <xf numFmtId="177" fontId="62" fillId="0" borderId="29" applyAlignment="0">
      <alignment horizontal="right"/>
    </xf>
    <xf numFmtId="178"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187"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87"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6"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88"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9" fontId="16" fillId="0" borderId="0" applyBorder="0">
      <alignment horizontal="right"/>
    </xf>
    <xf numFmtId="190" fontId="65"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180"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0"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1"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92" fontId="16" fillId="0" borderId="0" applyFill="0" applyBorder="0" applyAlignment="0" applyProtection="0"/>
    <xf numFmtId="192" fontId="16" fillId="0" borderId="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0" fontId="70" fillId="0" borderId="0"/>
    <xf numFmtId="180"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80" fontId="72" fillId="0" borderId="0" applyNumberFormat="0">
      <alignment horizontal="right"/>
    </xf>
    <xf numFmtId="180" fontId="72" fillId="0" borderId="0" applyNumberFormat="0">
      <alignment horizontal="right"/>
    </xf>
    <xf numFmtId="0" fontId="72" fillId="0" borderId="0" applyNumberFormat="0">
      <alignment horizontal="right"/>
    </xf>
    <xf numFmtId="180" fontId="73" fillId="0" borderId="0" applyNumberFormat="0" applyFill="0" applyBorder="0" applyProtection="0">
      <alignment horizontal="left"/>
    </xf>
    <xf numFmtId="180" fontId="73" fillId="0" borderId="0" applyNumberFormat="0" applyFill="0" applyBorder="0" applyProtection="0">
      <alignment horizontal="left"/>
    </xf>
    <xf numFmtId="0" fontId="73" fillId="0" borderId="0" applyNumberFormat="0" applyFill="0" applyBorder="0" applyProtection="0">
      <alignment horizontal="lef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95" fontId="75" fillId="0" borderId="0"/>
    <xf numFmtId="196" fontId="76"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80" fontId="44" fillId="65" borderId="30">
      <alignment horizontal="left" vertical="center"/>
    </xf>
    <xf numFmtId="180"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7" fontId="80" fillId="0" borderId="0" applyFill="0" applyBorder="0" applyAlignment="0" applyProtection="0">
      <alignment horizontal="right"/>
    </xf>
    <xf numFmtId="198" fontId="16" fillId="78" borderId="31"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70" fontId="16" fillId="0" borderId="0" applyFill="0" applyBorder="0" applyAlignment="0" applyProtection="0"/>
    <xf numFmtId="180" fontId="16" fillId="0" borderId="29"/>
    <xf numFmtId="0" fontId="16" fillId="79" borderId="0">
      <alignment horizontal="center"/>
    </xf>
    <xf numFmtId="0" fontId="81" fillId="0" borderId="0" applyFill="0" applyBorder="0">
      <alignment horizontal="left" vertical="center"/>
    </xf>
    <xf numFmtId="0" fontId="82" fillId="80" borderId="5" applyAlignment="0"/>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200" fontId="83" fillId="65" borderId="0" applyFill="0" applyBorder="0" applyAlignment="0" applyProtection="0">
      <alignment horizontal="right"/>
      <protection locked="0"/>
    </xf>
    <xf numFmtId="201" fontId="38" fillId="0" borderId="0" applyFont="0" applyFill="0" applyBorder="0" applyAlignment="0" applyProtection="0"/>
    <xf numFmtId="201" fontId="39" fillId="0" borderId="0" applyFont="0" applyFill="0" applyBorder="0" applyAlignment="0" applyProtection="0"/>
    <xf numFmtId="201" fontId="38" fillId="0" borderId="0" applyFont="0" applyFill="0" applyBorder="0" applyAlignment="0" applyProtection="0"/>
    <xf numFmtId="201" fontId="38" fillId="0" borderId="0" applyFont="0" applyFill="0" applyBorder="0" applyAlignment="0" applyProtection="0"/>
    <xf numFmtId="200" fontId="83" fillId="65" borderId="0" applyFill="0" applyBorder="0" applyAlignment="0" applyProtection="0">
      <alignment horizontal="right"/>
      <protection locked="0"/>
    </xf>
    <xf numFmtId="201"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0" fontId="86" fillId="72" borderId="0" applyNumberFormat="0" applyFont="0" applyBorder="0" applyAlignment="0" applyProtection="0"/>
    <xf numFmtId="180" fontId="86" fillId="72" borderId="0" applyNumberFormat="0" applyFont="0" applyBorder="0" applyAlignment="0" applyProtection="0"/>
    <xf numFmtId="0" fontId="86" fillId="72" borderId="0" applyNumberFormat="0" applyFont="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202" fontId="88" fillId="0" borderId="0" applyFill="0" applyBorder="0"/>
    <xf numFmtId="15" fontId="36" fillId="0" borderId="0" applyFill="0" applyBorder="0" applyProtection="0">
      <alignment horizontal="center"/>
    </xf>
    <xf numFmtId="180" fontId="86" fillId="40" borderId="0" applyNumberFormat="0" applyFont="0" applyBorder="0" applyAlignment="0" applyProtection="0"/>
    <xf numFmtId="180" fontId="86" fillId="40" borderId="0" applyNumberFormat="0" applyFont="0" applyBorder="0" applyAlignment="0" applyProtection="0"/>
    <xf numFmtId="0" fontId="86" fillId="40" borderId="0" applyNumberFormat="0" applyFont="0" applyBorder="0"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4" fontId="90" fillId="0" borderId="0" applyNumberFormat="0" applyFill="0" applyBorder="0" applyAlignment="0" applyProtection="0"/>
    <xf numFmtId="204" fontId="91" fillId="0" borderId="0" applyNumberFormat="0" applyFill="0" applyBorder="0" applyAlignment="0" applyProtection="0"/>
    <xf numFmtId="15" fontId="42" fillId="43" borderId="32">
      <alignment horizontal="center"/>
      <protection locked="0"/>
    </xf>
    <xf numFmtId="205" fontId="42" fillId="43" borderId="32" applyAlignment="0">
      <protection locked="0"/>
    </xf>
    <xf numFmtId="204" fontId="42" fillId="43" borderId="32" applyAlignment="0">
      <protection locked="0"/>
    </xf>
    <xf numFmtId="204" fontId="36" fillId="0" borderId="0" applyFill="0" applyBorder="0" applyAlignment="0" applyProtection="0"/>
    <xf numFmtId="205" fontId="36" fillId="0" borderId="0" applyFill="0" applyBorder="0" applyAlignment="0" applyProtection="0"/>
    <xf numFmtId="206" fontId="36" fillId="0" borderId="0" applyFill="0" applyBorder="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49" borderId="0" applyNumberFormat="0" applyFont="0" applyBorder="0" applyAlignment="0" applyProtection="0"/>
    <xf numFmtId="180"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7" fontId="16" fillId="0" borderId="0"/>
    <xf numFmtId="208" fontId="93" fillId="0" borderId="0" applyFill="0" applyBorder="0" applyAlignment="0">
      <alignment horizontal="center" vertical="center"/>
    </xf>
    <xf numFmtId="180" fontId="16" fillId="82" borderId="0" applyNumberFormat="0" applyFont="0" applyAlignment="0"/>
    <xf numFmtId="0" fontId="16" fillId="82" borderId="0" applyNumberFormat="0" applyFont="0" applyAlignment="0"/>
    <xf numFmtId="180" fontId="16" fillId="82" borderId="0" applyNumberFormat="0" applyFont="0" applyAlignment="0"/>
    <xf numFmtId="180" fontId="16" fillId="82" borderId="0" applyNumberFormat="0" applyFont="0" applyAlignment="0"/>
    <xf numFmtId="194" fontId="16" fillId="82" borderId="0" applyNumberFormat="0" applyFont="0" applyAlignment="0"/>
    <xf numFmtId="196" fontId="75" fillId="0" borderId="0"/>
    <xf numFmtId="0" fontId="67" fillId="69" borderId="26" applyAlignment="0" applyProtection="0"/>
    <xf numFmtId="0" fontId="58" fillId="69" borderId="26" applyNumberFormat="0" applyAlignment="0" applyProtection="0"/>
    <xf numFmtId="209" fontId="94" fillId="83" borderId="0" applyBorder="0">
      <protection locked="0"/>
    </xf>
    <xf numFmtId="210" fontId="75" fillId="0" borderId="0" applyFill="0" applyBorder="0">
      <alignment horizontal="right"/>
    </xf>
    <xf numFmtId="210" fontId="75" fillId="0" borderId="0" applyFill="0" applyBorder="0">
      <alignment horizontal="right"/>
    </xf>
    <xf numFmtId="210"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1" fontId="16" fillId="0" borderId="0"/>
    <xf numFmtId="211" fontId="16" fillId="0" borderId="0"/>
    <xf numFmtId="211" fontId="16" fillId="0" borderId="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2" fontId="99" fillId="0" borderId="0">
      <alignment horizont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2" fillId="0" borderId="0"/>
    <xf numFmtId="0" fontId="82" fillId="0" borderId="0"/>
    <xf numFmtId="0" fontId="82" fillId="0" borderId="0"/>
    <xf numFmtId="180"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4"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94" fontId="105" fillId="68" borderId="0">
      <alignment horizontal="left"/>
    </xf>
    <xf numFmtId="180" fontId="105" fillId="68" borderId="0">
      <alignment horizontal="left"/>
    </xf>
    <xf numFmtId="180"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4" fontId="106" fillId="0" borderId="39" applyNumberFormat="0" applyFill="0" applyAlignment="0" applyProtection="0"/>
    <xf numFmtId="194" fontId="105" fillId="68" borderId="0">
      <alignment horizontal="left"/>
    </xf>
    <xf numFmtId="180" fontId="105" fillId="68" borderId="0">
      <alignment horizontal="left"/>
    </xf>
    <xf numFmtId="194" fontId="105" fillId="68" borderId="0">
      <alignment horizontal="left"/>
    </xf>
    <xf numFmtId="180" fontId="105" fillId="68" borderId="0">
      <alignment horizontal="left"/>
    </xf>
    <xf numFmtId="180"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80"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12" fillId="80" borderId="44">
      <alignment horizontal="left" vertical="center"/>
    </xf>
    <xf numFmtId="0" fontId="18" fillId="0" borderId="0"/>
    <xf numFmtId="0" fontId="113" fillId="0" borderId="0"/>
    <xf numFmtId="180" fontId="114" fillId="0" borderId="0" applyNumberFormat="0" applyFill="0" applyBorder="0" applyAlignment="0" applyProtection="0"/>
    <xf numFmtId="180" fontId="114" fillId="0" borderId="0" applyNumberFormat="0" applyFill="0" applyBorder="0" applyAlignment="0" applyProtection="0"/>
    <xf numFmtId="0" fontId="114" fillId="0" borderId="0" applyNumberFormat="0" applyFill="0" applyBorder="0" applyAlignment="0" applyProtection="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0" fontId="118" fillId="65" borderId="0" applyNumberFormat="0" applyFill="0" applyBorder="0" applyAlignment="0" applyProtection="0">
      <alignment horizontal="left" vertical="center"/>
    </xf>
    <xf numFmtId="180"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80" fontId="119" fillId="85" borderId="0" applyNumberFormat="0" applyFill="0" applyBorder="0" applyAlignment="0" applyProtection="0">
      <alignment vertical="top"/>
    </xf>
    <xf numFmtId="180"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168" fontId="120" fillId="80" borderId="4" applyNumberFormat="0" applyFont="0" applyBorder="0" applyAlignment="0" applyProtection="0">
      <alignment horizontal="right"/>
    </xf>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80"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3" fillId="41" borderId="24" applyNumberFormat="0" applyAlignment="0" applyProtection="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0" fontId="123" fillId="41" borderId="24" applyNumberFormat="0" applyAlignment="0" applyProtection="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 fontId="73" fillId="0" borderId="0" applyFill="0" applyBorder="0" applyAlignment="0" applyProtection="0">
      <alignment horizontal="right"/>
    </xf>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4" fontId="44" fillId="0" borderId="0" applyBorder="0">
      <alignment horizontal="right" vertical="center"/>
    </xf>
    <xf numFmtId="213" fontId="16" fillId="86" borderId="32"/>
    <xf numFmtId="1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204" fontId="42" fillId="43" borderId="32" applyAlignment="0">
      <protection locked="0"/>
    </xf>
    <xf numFmtId="204" fontId="42" fillId="43" borderId="32" applyNumberFormat="0" applyAlignment="0">
      <protection locked="0"/>
    </xf>
    <xf numFmtId="204"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80" fontId="128" fillId="89" borderId="47" applyNumberFormat="0" applyBorder="0" applyAlignment="0">
      <alignment horizontal="center" wrapText="1"/>
    </xf>
    <xf numFmtId="180"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4" fontId="16" fillId="0" borderId="0" applyFont="0" applyFill="0" applyBorder="0" applyAlignment="0" applyProtection="0"/>
    <xf numFmtId="214" fontId="16" fillId="0" borderId="0" applyFont="0" applyFill="0" applyBorder="0" applyAlignment="0" applyProtection="0"/>
    <xf numFmtId="214" fontId="16" fillId="0" borderId="0" applyFont="0" applyFill="0" applyBorder="0" applyAlignment="0" applyProtection="0"/>
    <xf numFmtId="180" fontId="130" fillId="0" borderId="0" applyNumberFormat="0" applyBorder="0" applyAlignment="0" applyProtection="0"/>
    <xf numFmtId="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6" fontId="75" fillId="78" borderId="0">
      <alignment horizontal="center"/>
    </xf>
    <xf numFmtId="180"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80" fontId="16" fillId="0" borderId="0" applyNumberFormat="0" applyFont="0" applyBorder="0" applyAlignment="0" applyProtection="0"/>
    <xf numFmtId="180" fontId="16" fillId="0" borderId="0" applyNumberFormat="0" applyFont="0" applyBorder="0" applyAlignment="0" applyProtection="0"/>
    <xf numFmtId="0" fontId="16" fillId="0" borderId="0" applyNumberFormat="0" applyFont="0" applyBorder="0" applyAlignment="0" applyProtection="0"/>
    <xf numFmtId="217" fontId="134" fillId="0" borderId="0"/>
    <xf numFmtId="218" fontId="75" fillId="0" borderId="0"/>
    <xf numFmtId="219" fontId="75" fillId="0" borderId="0"/>
    <xf numFmtId="220" fontId="75" fillId="0" borderId="0"/>
    <xf numFmtId="0" fontId="16" fillId="0" borderId="0"/>
    <xf numFmtId="194" fontId="16" fillId="0" borderId="0" applyProtection="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xf numFmtId="0" fontId="16" fillId="0" borderId="0"/>
    <xf numFmtId="180" fontId="16" fillId="0" borderId="0"/>
    <xf numFmtId="0" fontId="40" fillId="0" borderId="0"/>
    <xf numFmtId="0" fontId="16" fillId="0" borderId="0"/>
    <xf numFmtId="0" fontId="135" fillId="0" borderId="0"/>
    <xf numFmtId="180" fontId="16" fillId="0" borderId="0"/>
    <xf numFmtId="0" fontId="75" fillId="0" borderId="0"/>
    <xf numFmtId="0" fontId="40" fillId="0" borderId="0"/>
    <xf numFmtId="0" fontId="68" fillId="0" borderId="0"/>
    <xf numFmtId="0" fontId="135" fillId="0" borderId="0"/>
    <xf numFmtId="0" fontId="68" fillId="0" borderId="0"/>
    <xf numFmtId="0" fontId="68" fillId="0" borderId="0"/>
    <xf numFmtId="194"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22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0" fontId="16" fillId="0" borderId="0"/>
    <xf numFmtId="0" fontId="69"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0" fontId="16" fillId="0" borderId="0"/>
    <xf numFmtId="220" fontId="75" fillId="0" borderId="0"/>
    <xf numFmtId="0" fontId="16" fillId="0" borderId="0"/>
    <xf numFmtId="0" fontId="16" fillId="0" borderId="0"/>
    <xf numFmtId="0" fontId="136" fillId="0" borderId="0"/>
    <xf numFmtId="0" fontId="136" fillId="0" borderId="0"/>
    <xf numFmtId="0" fontId="35" fillId="0" borderId="0"/>
    <xf numFmtId="0" fontId="1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6" fillId="0" borderId="0"/>
    <xf numFmtId="0" fontId="40" fillId="0" borderId="0"/>
    <xf numFmtId="220" fontId="75"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221" fontId="36" fillId="0" borderId="0"/>
    <xf numFmtId="0" fontId="16" fillId="0" borderId="0"/>
    <xf numFmtId="0" fontId="16" fillId="0" borderId="0"/>
    <xf numFmtId="0" fontId="35" fillId="0" borderId="0"/>
    <xf numFmtId="0" fontId="16" fillId="0" borderId="0"/>
    <xf numFmtId="0" fontId="36" fillId="0" borderId="0"/>
    <xf numFmtId="0" fontId="16" fillId="0" borderId="0"/>
    <xf numFmtId="0" fontId="16" fillId="0" borderId="0"/>
    <xf numFmtId="0" fontId="13" fillId="0" borderId="0"/>
    <xf numFmtId="0" fontId="16" fillId="0" borderId="0"/>
    <xf numFmtId="0" fontId="16" fillId="0" borderId="0"/>
    <xf numFmtId="0" fontId="69" fillId="0" borderId="0"/>
    <xf numFmtId="0" fontId="16" fillId="0" borderId="0"/>
    <xf numFmtId="0" fontId="3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9"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194"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80" fontId="137" fillId="0" borderId="0" applyNumberFormat="0" applyFill="0" applyBorder="0" applyProtection="0">
      <alignment horizontal="left" vertical="center"/>
    </xf>
    <xf numFmtId="180"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16" fillId="93" borderId="0" applyNumberFormat="0" applyFont="0" applyBorder="0" applyAlignment="0" applyProtection="0"/>
    <xf numFmtId="180" fontId="16" fillId="93" borderId="0" applyNumberFormat="0" applyFont="0" applyBorder="0" applyAlignment="0" applyProtection="0"/>
    <xf numFmtId="0" fontId="16" fillId="93" borderId="0" applyNumberFormat="0" applyFont="0" applyBorder="0" applyAlignment="0" applyProtection="0"/>
    <xf numFmtId="0" fontId="39"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54" borderId="26" applyNumberFormat="0" applyFont="0" applyAlignment="0" applyProtection="0"/>
    <xf numFmtId="0" fontId="16" fillId="0" borderId="0"/>
    <xf numFmtId="0" fontId="16" fillId="54" borderId="26" applyNumberFormat="0" applyFont="0" applyAlignment="0" applyProtection="0"/>
    <xf numFmtId="0" fontId="16" fillId="54" borderId="26" applyNumberFormat="0" applyFont="0" applyAlignment="0" applyProtection="0"/>
    <xf numFmtId="0" fontId="75" fillId="43" borderId="50" applyNumberFormat="0" applyFont="0" applyAlignment="0" applyProtection="0"/>
    <xf numFmtId="0" fontId="16" fillId="0" borderId="0"/>
    <xf numFmtId="180" fontId="16" fillId="12" borderId="22" applyNumberFormat="0" applyFont="0" applyAlignment="0" applyProtection="0"/>
    <xf numFmtId="0" fontId="16"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0" borderId="0"/>
    <xf numFmtId="0" fontId="16" fillId="0" borderId="0"/>
    <xf numFmtId="0" fontId="16" fillId="0" borderId="0"/>
    <xf numFmtId="0" fontId="75" fillId="43" borderId="50" applyNumberFormat="0" applyFont="0" applyAlignment="0" applyProtection="0"/>
    <xf numFmtId="0" fontId="16" fillId="0" borderId="0"/>
    <xf numFmtId="0" fontId="16"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3"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0" fontId="75" fillId="43" borderId="50"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0" fontId="16" fillId="0" borderId="0"/>
    <xf numFmtId="0" fontId="138" fillId="0" borderId="4"/>
    <xf numFmtId="222" fontId="16" fillId="0" borderId="0" applyFont="0" applyFill="0" applyBorder="0" applyAlignment="0" applyProtection="0"/>
    <xf numFmtId="191" fontId="16" fillId="0" borderId="0" applyFont="0" applyFill="0" applyBorder="0" applyAlignment="0" applyProtection="0"/>
    <xf numFmtId="223" fontId="16"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6" fillId="0" borderId="0"/>
    <xf numFmtId="0" fontId="28" fillId="10" borderId="19" applyNumberFormat="0" applyAlignment="0" applyProtection="0"/>
    <xf numFmtId="0" fontId="139" fillId="70" borderId="51" applyNumberFormat="0" applyAlignment="0" applyProtection="0"/>
    <xf numFmtId="0" fontId="16" fillId="0" borderId="0"/>
    <xf numFmtId="0" fontId="139" fillId="46"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58" fillId="87" borderId="35" applyNumberFormat="0" applyAlignment="0" applyProtection="0"/>
    <xf numFmtId="224" fontId="16" fillId="0" borderId="0" applyFont="0" applyFill="0" applyBorder="0" applyAlignment="0" applyProtection="0"/>
    <xf numFmtId="224" fontId="16" fillId="0" borderId="0" applyFont="0" applyFill="0" applyBorder="0" applyAlignment="0" applyProtection="0"/>
    <xf numFmtId="225" fontId="16" fillId="0" borderId="0" applyFont="0" applyFill="0" applyBorder="0" applyAlignment="0" applyProtection="0"/>
    <xf numFmtId="225"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0" fontId="16" fillId="0" borderId="0" applyFont="0" applyFill="0" applyBorder="0" applyAlignment="0" applyProtection="0"/>
    <xf numFmtId="0" fontId="16" fillId="0" borderId="0"/>
    <xf numFmtId="0" fontId="16"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41" fillId="67" borderId="0"/>
    <xf numFmtId="0" fontId="16" fillId="0" borderId="0"/>
    <xf numFmtId="0" fontId="16" fillId="0" borderId="0"/>
    <xf numFmtId="2" fontId="142" fillId="67" borderId="0">
      <alignment horizontal="center"/>
    </xf>
    <xf numFmtId="0" fontId="16" fillId="0" borderId="0"/>
    <xf numFmtId="0" fontId="16" fillId="0" borderId="0"/>
    <xf numFmtId="2" fontId="75" fillId="94" borderId="0">
      <protection locked="0"/>
    </xf>
    <xf numFmtId="0" fontId="16" fillId="0" borderId="0"/>
    <xf numFmtId="0" fontId="16" fillId="0" borderId="0"/>
    <xf numFmtId="1" fontId="75" fillId="80" borderId="0"/>
    <xf numFmtId="0" fontId="68" fillId="95" borderId="0" applyNumberFormat="0" applyAlignment="0" applyProtection="0"/>
    <xf numFmtId="0" fontId="16" fillId="0" borderId="0"/>
    <xf numFmtId="0" fontId="16" fillId="0" borderId="0"/>
    <xf numFmtId="184" fontId="143" fillId="80" borderId="0" applyBorder="0" applyAlignment="0">
      <protection hidden="1"/>
    </xf>
    <xf numFmtId="0" fontId="16" fillId="0" borderId="0"/>
    <xf numFmtId="0" fontId="16" fillId="0" borderId="0"/>
    <xf numFmtId="1" fontId="143" fillId="80" borderId="0">
      <alignment horizontal="center"/>
    </xf>
    <xf numFmtId="0" fontId="16" fillId="0" borderId="0"/>
    <xf numFmtId="0" fontId="16" fillId="0" borderId="0"/>
    <xf numFmtId="0" fontId="16" fillId="0" borderId="0"/>
    <xf numFmtId="0" fontId="144" fillId="76" borderId="52" applyNumberFormat="0" applyAlignment="0" applyProtection="0">
      <alignment horizontal="center" vertical="center"/>
    </xf>
    <xf numFmtId="0" fontId="16" fillId="0" borderId="0"/>
    <xf numFmtId="0" fontId="16" fillId="0" borderId="0"/>
    <xf numFmtId="220" fontId="94" fillId="0" borderId="0"/>
    <xf numFmtId="0" fontId="145" fillId="0" borderId="0" applyNumberFormat="0" applyFont="0" applyFill="0" applyBorder="0" applyAlignment="0">
      <alignment vertical="center"/>
      <protection hidden="1"/>
    </xf>
    <xf numFmtId="0" fontId="16" fillId="0" borderId="0"/>
    <xf numFmtId="180"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6" fillId="0" borderId="0"/>
    <xf numFmtId="217" fontId="146" fillId="80" borderId="0"/>
    <xf numFmtId="180" fontId="82" fillId="0" borderId="0" applyNumberFormat="0" applyFill="0" applyBorder="0" applyProtection="0">
      <alignment horizontal="left"/>
    </xf>
    <xf numFmtId="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80"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80" fontId="44" fillId="93" borderId="53"/>
    <xf numFmtId="0" fontId="16" fillId="0" borderId="0"/>
    <xf numFmtId="0" fontId="16" fillId="0" borderId="0"/>
    <xf numFmtId="1" fontId="120" fillId="0" borderId="0" applyNumberFormat="0" applyFont="0" applyBorder="0" applyAlignment="0" applyProtection="0">
      <alignment horizontal="right"/>
    </xf>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49" fontId="16" fillId="0" borderId="1" applyFill="0" applyProtection="0">
      <alignment horizontal="right"/>
    </xf>
    <xf numFmtId="49" fontId="16" fillId="0" borderId="1" applyFill="0" applyProtection="0">
      <alignment horizontal="right"/>
    </xf>
    <xf numFmtId="0" fontId="16" fillId="0" borderId="0"/>
    <xf numFmtId="0" fontId="16" fillId="0" borderId="0"/>
    <xf numFmtId="0" fontId="147" fillId="0" borderId="0" applyNumberFormat="0" applyFill="0" applyBorder="0" applyAlignment="0" applyProtection="0">
      <protection locked="0"/>
    </xf>
    <xf numFmtId="0" fontId="16" fillId="0" borderId="0"/>
    <xf numFmtId="0" fontId="16" fillId="0" borderId="0"/>
    <xf numFmtId="226" fontId="148" fillId="0" borderId="0" applyNumberFormat="0" applyFill="0" applyBorder="0" applyAlignment="0" applyProtection="0">
      <alignment horizontal="right" vertical="center" wrapText="1"/>
    </xf>
    <xf numFmtId="0" fontId="16" fillId="0" borderId="0"/>
    <xf numFmtId="0" fontId="16" fillId="0" borderId="0"/>
    <xf numFmtId="0" fontId="16" fillId="0" borderId="0"/>
    <xf numFmtId="0" fontId="149" fillId="0" borderId="0" applyNumberFormat="0" applyFill="0" applyBorder="0" applyAlignment="0" applyProtection="0"/>
    <xf numFmtId="0" fontId="16" fillId="0" borderId="0"/>
    <xf numFmtId="0" fontId="16" fillId="0" borderId="0"/>
    <xf numFmtId="227" fontId="150" fillId="0" borderId="0" applyNumberFormat="0" applyFill="0" applyBorder="0" applyAlignment="0" applyProtection="0">
      <alignment horizontal="right" vertical="center"/>
    </xf>
    <xf numFmtId="0" fontId="16" fillId="0" borderId="0"/>
    <xf numFmtId="0" fontId="16" fillId="0" borderId="0"/>
    <xf numFmtId="0" fontId="16" fillId="0" borderId="0"/>
    <xf numFmtId="0" fontId="151" fillId="96" borderId="33"/>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6" fillId="0" borderId="0"/>
    <xf numFmtId="220" fontId="152" fillId="0" borderId="0"/>
    <xf numFmtId="0" fontId="16" fillId="0" borderId="0"/>
    <xf numFmtId="0" fontId="16" fillId="0" borderId="0"/>
    <xf numFmtId="217" fontId="62" fillId="97" borderId="0"/>
    <xf numFmtId="0" fontId="16" fillId="0" borderId="0"/>
    <xf numFmtId="0" fontId="16" fillId="0" borderId="0"/>
    <xf numFmtId="196" fontId="82" fillId="0" borderId="0"/>
    <xf numFmtId="0" fontId="16" fillId="0" borderId="0"/>
    <xf numFmtId="0" fontId="16" fillId="0" borderId="0"/>
    <xf numFmtId="228" fontId="153" fillId="80" borderId="5" applyAlignment="0"/>
    <xf numFmtId="0" fontId="16" fillId="0" borderId="0"/>
    <xf numFmtId="0" fontId="16" fillId="0" borderId="0"/>
    <xf numFmtId="229" fontId="154" fillId="0" borderId="0"/>
    <xf numFmtId="0" fontId="16" fillId="0" borderId="0"/>
    <xf numFmtId="0" fontId="16" fillId="0" borderId="0"/>
    <xf numFmtId="220" fontId="155" fillId="98" borderId="0" applyFont="0" applyBorder="0" applyAlignment="0">
      <alignment vertical="top" wrapText="1"/>
    </xf>
    <xf numFmtId="0" fontId="16" fillId="0" borderId="0"/>
    <xf numFmtId="0" fontId="16" fillId="0" borderId="0"/>
    <xf numFmtId="220" fontId="156" fillId="98" borderId="0" applyFont="0" applyAlignment="0">
      <alignment horizontal="justify" vertical="top" wrapText="1"/>
    </xf>
    <xf numFmtId="0" fontId="16" fillId="0" borderId="0"/>
    <xf numFmtId="0" fontId="16" fillId="0" borderId="0"/>
    <xf numFmtId="220" fontId="157" fillId="98" borderId="0">
      <alignment vertical="top" wrapText="1"/>
    </xf>
    <xf numFmtId="0" fontId="158" fillId="78" borderId="7">
      <alignment wrapText="1"/>
    </xf>
    <xf numFmtId="0" fontId="16" fillId="0" borderId="0"/>
    <xf numFmtId="0" fontId="16" fillId="0" borderId="0"/>
    <xf numFmtId="220" fontId="159" fillId="98" borderId="54" applyBorder="0">
      <alignment horizontal="right" vertical="top" wrapText="1"/>
    </xf>
    <xf numFmtId="0" fontId="16" fillId="99" borderId="51" applyNumberFormat="0" applyFont="0" applyBorder="0" applyAlignment="0" applyProtection="0">
      <alignment horizontal="center" vertical="center" wrapText="1"/>
      <protection hidden="1"/>
    </xf>
    <xf numFmtId="0" fontId="16" fillId="0" borderId="0"/>
    <xf numFmtId="0" fontId="16" fillId="0" borderId="0"/>
    <xf numFmtId="0" fontId="16" fillId="0" borderId="0"/>
    <xf numFmtId="0" fontId="16" fillId="0" borderId="55"/>
    <xf numFmtId="0" fontId="16" fillId="0" borderId="0"/>
    <xf numFmtId="0" fontId="16" fillId="0" borderId="0"/>
    <xf numFmtId="0" fontId="16" fillId="0" borderId="0"/>
    <xf numFmtId="0" fontId="16" fillId="0" borderId="0"/>
    <xf numFmtId="0" fontId="16" fillId="0" borderId="55"/>
    <xf numFmtId="0" fontId="16" fillId="0" borderId="55"/>
    <xf numFmtId="0" fontId="16" fillId="0" borderId="55"/>
    <xf numFmtId="0" fontId="16" fillId="0" borderId="0"/>
    <xf numFmtId="0" fontId="16" fillId="0" borderId="55"/>
    <xf numFmtId="0" fontId="16" fillId="0" borderId="55"/>
    <xf numFmtId="0" fontId="16" fillId="0" borderId="0"/>
    <xf numFmtId="49" fontId="86" fillId="0" borderId="0" applyFont="0" applyFill="0" applyBorder="0" applyAlignment="0" applyProtection="0"/>
    <xf numFmtId="0" fontId="160" fillId="0" borderId="0" applyNumberFormat="0" applyFill="0" applyBorder="0" applyAlignment="0" applyProtection="0"/>
    <xf numFmtId="0" fontId="16" fillId="0" borderId="0"/>
    <xf numFmtId="0" fontId="16" fillId="0" borderId="0"/>
    <xf numFmtId="0" fontId="16" fillId="0" borderId="0"/>
    <xf numFmtId="196" fontId="112" fillId="0" borderId="0"/>
    <xf numFmtId="0" fontId="16" fillId="0" borderId="0"/>
    <xf numFmtId="0" fontId="160" fillId="0" borderId="0" applyNumberFormat="0" applyFill="0" applyBorder="0" applyAlignment="0" applyProtection="0"/>
    <xf numFmtId="0" fontId="20" fillId="0" borderId="0" applyNumberFormat="0" applyFill="0" applyBorder="0" applyAlignment="0" applyProtection="0"/>
    <xf numFmtId="0" fontId="16" fillId="0" borderId="0"/>
    <xf numFmtId="0" fontId="16" fillId="0" borderId="0"/>
    <xf numFmtId="196" fontId="112" fillId="0" borderId="0"/>
    <xf numFmtId="0" fontId="16" fillId="0" borderId="0"/>
    <xf numFmtId="0" fontId="17" fillId="0" borderId="0"/>
    <xf numFmtId="0" fontId="16" fillId="0" borderId="0"/>
    <xf numFmtId="196" fontId="112" fillId="0" borderId="0"/>
    <xf numFmtId="0" fontId="16" fillId="0" borderId="0"/>
    <xf numFmtId="0" fontId="16" fillId="0" borderId="0"/>
    <xf numFmtId="0" fontId="16" fillId="0" borderId="0"/>
    <xf numFmtId="196" fontId="112" fillId="0" borderId="0"/>
    <xf numFmtId="0" fontId="16" fillId="0" borderId="0"/>
    <xf numFmtId="0" fontId="16" fillId="0" borderId="0"/>
    <xf numFmtId="0" fontId="16" fillId="0" borderId="0"/>
    <xf numFmtId="177" fontId="161" fillId="0" borderId="0"/>
    <xf numFmtId="0" fontId="37" fillId="0" borderId="56" applyNumberFormat="0" applyFill="0" applyAlignment="0" applyProtection="0"/>
    <xf numFmtId="0" fontId="37" fillId="0" borderId="56" applyNumberFormat="0" applyFill="0" applyAlignment="0" applyProtection="0"/>
    <xf numFmtId="0" fontId="16" fillId="0" borderId="0"/>
    <xf numFmtId="0" fontId="12" fillId="0" borderId="23" applyNumberFormat="0" applyFill="0" applyAlignment="0" applyProtection="0"/>
    <xf numFmtId="0" fontId="37" fillId="0" borderId="57" applyNumberFormat="0" applyFill="0" applyAlignment="0" applyProtection="0"/>
    <xf numFmtId="0" fontId="16" fillId="0" borderId="0"/>
    <xf numFmtId="0" fontId="37" fillId="0" borderId="56"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212" fontId="162" fillId="0" borderId="5"/>
    <xf numFmtId="0" fontId="16" fillId="0" borderId="0"/>
    <xf numFmtId="0" fontId="16" fillId="0" borderId="0"/>
    <xf numFmtId="0" fontId="16" fillId="0" borderId="0"/>
    <xf numFmtId="218" fontId="61" fillId="0" borderId="58" applyAlignment="0"/>
    <xf numFmtId="0" fontId="16" fillId="0" borderId="0"/>
    <xf numFmtId="0" fontId="16" fillId="0" borderId="0"/>
    <xf numFmtId="219" fontId="61" fillId="0" borderId="58" applyAlignment="0"/>
    <xf numFmtId="220" fontId="61" fillId="0" borderId="58" applyAlignment="0">
      <alignment horizontal="right"/>
    </xf>
    <xf numFmtId="220" fontId="61" fillId="0" borderId="58" applyAlignment="0">
      <alignment horizontal="right"/>
    </xf>
    <xf numFmtId="220" fontId="61" fillId="0" borderId="58" applyAlignment="0">
      <alignment horizontal="right"/>
    </xf>
    <xf numFmtId="0" fontId="16" fillId="0" borderId="0"/>
    <xf numFmtId="0" fontId="16" fillId="0" borderId="0"/>
    <xf numFmtId="0" fontId="16" fillId="0" borderId="0"/>
    <xf numFmtId="0" fontId="16" fillId="0" borderId="0"/>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0" fontId="16" fillId="0" borderId="0"/>
    <xf numFmtId="1" fontId="163" fillId="0" borderId="0">
      <alignment horizontal="right"/>
      <protection locked="0"/>
    </xf>
    <xf numFmtId="0" fontId="16" fillId="0" borderId="0"/>
    <xf numFmtId="0" fontId="16" fillId="0" borderId="0"/>
    <xf numFmtId="0" fontId="16" fillId="0" borderId="0"/>
    <xf numFmtId="0" fontId="16" fillId="0" borderId="0"/>
    <xf numFmtId="184" fontId="143" fillId="80" borderId="8" applyBorder="0">
      <alignment horizontal="right" vertical="center"/>
      <protection locked="0"/>
    </xf>
    <xf numFmtId="0" fontId="16" fillId="0" borderId="0"/>
    <xf numFmtId="0" fontId="16" fillId="0" borderId="0"/>
    <xf numFmtId="0" fontId="16"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230" fontId="62" fillId="37" borderId="28" applyNumberFormat="0">
      <alignment horizontal="center" wrapText="1"/>
    </xf>
    <xf numFmtId="0" fontId="16" fillId="0" borderId="0"/>
    <xf numFmtId="0" fontId="16" fillId="0" borderId="0"/>
    <xf numFmtId="0" fontId="16" fillId="0" borderId="0"/>
    <xf numFmtId="0" fontId="16" fillId="37" borderId="0" applyBorder="0" applyProtection="0"/>
    <xf numFmtId="0" fontId="16" fillId="0" borderId="0"/>
    <xf numFmtId="0" fontId="16" fillId="0" borderId="0"/>
    <xf numFmtId="0" fontId="16" fillId="0" borderId="0"/>
    <xf numFmtId="0" fontId="16" fillId="0" borderId="0"/>
    <xf numFmtId="0" fontId="16" fillId="37" borderId="0" applyBorder="0" applyProtection="0"/>
    <xf numFmtId="0" fontId="16" fillId="37" borderId="0" applyBorder="0" applyProtection="0"/>
    <xf numFmtId="0" fontId="16" fillId="37" borderId="0" applyBorder="0" applyProtection="0"/>
    <xf numFmtId="0" fontId="16" fillId="0" borderId="0"/>
    <xf numFmtId="0" fontId="16" fillId="37" borderId="0" applyBorder="0" applyProtection="0"/>
    <xf numFmtId="0" fontId="16" fillId="37" borderId="0" applyBorder="0" applyProtection="0"/>
    <xf numFmtId="0" fontId="16" fillId="0" borderId="0"/>
    <xf numFmtId="0" fontId="16" fillId="0" borderId="0"/>
    <xf numFmtId="0" fontId="16" fillId="0" borderId="0"/>
    <xf numFmtId="0" fontId="16" fillId="37" borderId="0">
      <alignment horizontal="right"/>
    </xf>
    <xf numFmtId="0" fontId="16" fillId="0" borderId="0"/>
    <xf numFmtId="0" fontId="16" fillId="0" borderId="0"/>
    <xf numFmtId="0" fontId="16" fillId="0" borderId="0"/>
    <xf numFmtId="9" fontId="16" fillId="0" borderId="0" applyFill="0" applyBorder="0" applyAlignment="0" applyProtection="0"/>
    <xf numFmtId="0" fontId="16" fillId="0" borderId="0"/>
    <xf numFmtId="0" fontId="16" fillId="0" borderId="0"/>
    <xf numFmtId="0" fontId="16" fillId="0" borderId="0"/>
    <xf numFmtId="0" fontId="16"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16" fillId="0" borderId="0"/>
    <xf numFmtId="9" fontId="16" fillId="0" borderId="0" applyFill="0" applyBorder="0" applyAlignment="0" applyProtection="0"/>
    <xf numFmtId="9" fontId="16" fillId="0" borderId="0" applyFill="0" applyBorder="0" applyAlignment="0" applyProtection="0"/>
    <xf numFmtId="0" fontId="16" fillId="0" borderId="0"/>
    <xf numFmtId="0" fontId="16" fillId="0" borderId="0"/>
    <xf numFmtId="0" fontId="16" fillId="0" borderId="0"/>
    <xf numFmtId="0" fontId="165" fillId="0" borderId="0" applyNumberFormat="0" applyAlignment="0"/>
    <xf numFmtId="0" fontId="16" fillId="0" borderId="0"/>
    <xf numFmtId="0" fontId="16" fillId="0" borderId="0"/>
    <xf numFmtId="0" fontId="166" fillId="37" borderId="0" applyNumberFormat="0" applyAlignment="0"/>
    <xf numFmtId="0" fontId="16" fillId="0" borderId="0"/>
    <xf numFmtId="0" fontId="16" fillId="0" borderId="0"/>
    <xf numFmtId="49" fontId="18" fillId="37" borderId="0">
      <alignment horizontal="right"/>
    </xf>
    <xf numFmtId="0" fontId="16" fillId="0" borderId="0"/>
    <xf numFmtId="0" fontId="16" fillId="0" borderId="0"/>
    <xf numFmtId="230" fontId="62" fillId="37" borderId="28">
      <alignment horizontal="right" wrapText="1"/>
    </xf>
    <xf numFmtId="0" fontId="16" fillId="0" borderId="0"/>
    <xf numFmtId="0" fontId="16" fillId="0" borderId="0"/>
    <xf numFmtId="0" fontId="161" fillId="0" borderId="58" applyFont="0" applyFill="0" applyBorder="0" applyAlignment="0" applyProtection="0"/>
    <xf numFmtId="0" fontId="16" fillId="0" borderId="0"/>
    <xf numFmtId="0" fontId="16" fillId="0" borderId="0"/>
    <xf numFmtId="195" fontId="153" fillId="80" borderId="12" applyNumberFormat="0" applyBorder="0" applyAlignment="0"/>
    <xf numFmtId="0" fontId="16" fillId="0" borderId="0"/>
    <xf numFmtId="0" fontId="16" fillId="0" borderId="0"/>
    <xf numFmtId="230" fontId="18" fillId="78" borderId="5" applyAlignment="0">
      <alignment horizontal="right"/>
    </xf>
    <xf numFmtId="0" fontId="16" fillId="0" borderId="0"/>
    <xf numFmtId="0" fontId="16" fillId="0" borderId="0"/>
    <xf numFmtId="230" fontId="18" fillId="97" borderId="5" applyAlignment="0">
      <alignment horizontal="left"/>
    </xf>
    <xf numFmtId="180" fontId="44" fillId="0" borderId="0"/>
    <xf numFmtId="0" fontId="16" fillId="0" borderId="0"/>
    <xf numFmtId="0" fontId="167" fillId="0" borderId="0"/>
    <xf numFmtId="0" fontId="168" fillId="0" borderId="0"/>
    <xf numFmtId="167" fontId="16" fillId="0" borderId="0" applyFont="0" applyFill="0" applyBorder="0" applyAlignment="0" applyProtection="0"/>
    <xf numFmtId="167" fontId="16" fillId="0" borderId="0" applyFont="0" applyFill="0" applyBorder="0" applyAlignment="0" applyProtection="0"/>
    <xf numFmtId="0" fontId="13" fillId="0" borderId="0"/>
    <xf numFmtId="0" fontId="13" fillId="0" borderId="0"/>
    <xf numFmtId="0" fontId="16" fillId="0" borderId="0"/>
    <xf numFmtId="0" fontId="1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7" fillId="0" borderId="0"/>
    <xf numFmtId="167" fontId="7" fillId="0" borderId="0" applyFont="0" applyFill="0" applyBorder="0" applyAlignment="0" applyProtection="0"/>
    <xf numFmtId="167" fontId="178" fillId="0" borderId="0" applyFont="0" applyFill="0" applyBorder="0" applyAlignment="0" applyProtection="0"/>
    <xf numFmtId="0" fontId="178" fillId="0" borderId="0"/>
    <xf numFmtId="167" fontId="1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6"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167" fontId="7" fillId="0" borderId="0" applyFont="0" applyFill="0" applyBorder="0" applyAlignment="0" applyProtection="0"/>
    <xf numFmtId="167" fontId="178" fillId="0" borderId="0" applyFont="0" applyFill="0" applyBorder="0" applyAlignment="0" applyProtection="0"/>
    <xf numFmtId="167" fontId="1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13" fillId="0" borderId="0"/>
    <xf numFmtId="0" fontId="2" fillId="0" borderId="0"/>
    <xf numFmtId="0" fontId="16" fillId="0" borderId="0"/>
    <xf numFmtId="0" fontId="16" fillId="0" borderId="0"/>
    <xf numFmtId="0" fontId="16" fillId="0" borderId="0"/>
    <xf numFmtId="0" fontId="189" fillId="0" borderId="60" applyNumberFormat="0" applyFill="0" applyProtection="0">
      <alignment horizontal="center"/>
    </xf>
    <xf numFmtId="177" fontId="16" fillId="0" borderId="0" applyFont="0" applyFill="0" applyBorder="0" applyProtection="0">
      <alignment horizontal="right"/>
    </xf>
    <xf numFmtId="177" fontId="16" fillId="0" borderId="0" applyFont="0" applyFill="0" applyBorder="0" applyProtection="0">
      <alignment horizontal="right"/>
    </xf>
    <xf numFmtId="172" fontId="16" fillId="0" borderId="0" applyFont="0" applyFill="0" applyBorder="0" applyProtection="0">
      <alignment horizontal="right"/>
    </xf>
    <xf numFmtId="172" fontId="16" fillId="0" borderId="0" applyFont="0" applyFill="0" applyBorder="0" applyProtection="0">
      <alignment horizontal="right"/>
    </xf>
    <xf numFmtId="234" fontId="16" fillId="0" borderId="0" applyFont="0" applyFill="0" applyBorder="0" applyProtection="0">
      <alignment horizontal="right"/>
    </xf>
    <xf numFmtId="234" fontId="16" fillId="0" borderId="0" applyFont="0" applyFill="0" applyBorder="0" applyProtection="0">
      <alignment horizontal="right"/>
    </xf>
    <xf numFmtId="243" fontId="16" fillId="0" borderId="0" applyBorder="0"/>
    <xf numFmtId="234" fontId="45" fillId="0" borderId="0" applyFont="0" applyFill="0" applyBorder="0" applyProtection="0">
      <alignment horizontal="right"/>
    </xf>
    <xf numFmtId="235" fontId="45" fillId="0" borderId="0" applyFont="0" applyFill="0" applyBorder="0" applyProtection="0">
      <alignment horizontal="left"/>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99" fillId="0" borderId="11" applyNumberFormat="0" applyBorder="0" applyAlignment="0" applyProtection="0">
      <alignment horizontal="right" vertical="center"/>
    </xf>
    <xf numFmtId="201" fontId="16" fillId="0" borderId="0" applyFont="0" applyFill="0" applyBorder="0" applyAlignment="0" applyProtection="0"/>
    <xf numFmtId="0" fontId="200" fillId="0" borderId="0">
      <alignment horizontal="right"/>
      <protection locked="0"/>
    </xf>
    <xf numFmtId="0" fontId="190" fillId="0" borderId="0">
      <alignment horizontal="left"/>
    </xf>
    <xf numFmtId="0" fontId="191" fillId="0" borderId="0">
      <alignment horizontal="left"/>
    </xf>
    <xf numFmtId="0" fontId="16" fillId="0" borderId="0" applyFont="0" applyFill="0" applyBorder="0" applyProtection="0">
      <alignment horizontal="right"/>
    </xf>
    <xf numFmtId="0" fontId="16" fillId="0" borderId="0" applyFont="0" applyFill="0" applyBorder="0" applyProtection="0">
      <alignment horizontal="right"/>
    </xf>
    <xf numFmtId="38" fontId="75" fillId="80" borderId="0" applyNumberFormat="0" applyBorder="0" applyAlignment="0" applyProtection="0"/>
    <xf numFmtId="0" fontId="61" fillId="113" borderId="61" applyProtection="0">
      <alignment horizontal="right"/>
    </xf>
    <xf numFmtId="0" fontId="192" fillId="113" borderId="0" applyProtection="0">
      <alignment horizontal="left"/>
    </xf>
    <xf numFmtId="0" fontId="83" fillId="0" borderId="0">
      <alignment vertical="top" wrapText="1"/>
    </xf>
    <xf numFmtId="0" fontId="83" fillId="0" borderId="0">
      <alignment vertical="top" wrapText="1"/>
    </xf>
    <xf numFmtId="0" fontId="83" fillId="0" borderId="0">
      <alignment vertical="top" wrapText="1"/>
    </xf>
    <xf numFmtId="0" fontId="83" fillId="0" borderId="0">
      <alignment vertical="top" wrapText="1"/>
    </xf>
    <xf numFmtId="207" fontId="82" fillId="0" borderId="0" applyNumberFormat="0" applyFill="0" applyAlignment="0" applyProtection="0"/>
    <xf numFmtId="207" fontId="201" fillId="0" borderId="0" applyNumberFormat="0" applyFill="0" applyAlignment="0" applyProtection="0"/>
    <xf numFmtId="207" fontId="18" fillId="0" borderId="0" applyNumberFormat="0" applyFill="0" applyAlignment="0" applyProtection="0"/>
    <xf numFmtId="207" fontId="193" fillId="0" borderId="0" applyNumberFormat="0" applyFill="0" applyAlignment="0" applyProtection="0"/>
    <xf numFmtId="207" fontId="113" fillId="0" borderId="0" applyNumberFormat="0" applyFill="0" applyAlignment="0" applyProtection="0"/>
    <xf numFmtId="207" fontId="113" fillId="0" borderId="0" applyNumberFormat="0" applyFont="0" applyFill="0" applyBorder="0" applyAlignment="0" applyProtection="0"/>
    <xf numFmtId="207" fontId="113" fillId="0" borderId="0" applyNumberFormat="0" applyFont="0" applyFill="0" applyBorder="0" applyAlignment="0" applyProtection="0"/>
    <xf numFmtId="0" fontId="77" fillId="0" borderId="0" applyFill="0" applyBorder="0" applyProtection="0">
      <alignment horizontal="left"/>
    </xf>
    <xf numFmtId="10" fontId="75" fillId="78" borderId="1" applyNumberFormat="0" applyBorder="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61" fillId="0" borderId="62" applyProtection="0">
      <alignment horizontal="right"/>
    </xf>
    <xf numFmtId="0" fontId="61" fillId="0" borderId="61" applyProtection="0">
      <alignment horizontal="right"/>
    </xf>
    <xf numFmtId="0" fontId="61" fillId="0" borderId="63" applyProtection="0">
      <alignment horizontal="center"/>
      <protection locked="0"/>
    </xf>
    <xf numFmtId="0" fontId="16" fillId="0" borderId="0"/>
    <xf numFmtId="0" fontId="16" fillId="0" borderId="0"/>
    <xf numFmtId="0" fontId="16" fillId="0" borderId="0"/>
    <xf numFmtId="1" fontId="16" fillId="0" borderId="0" applyFont="0" applyFill="0" applyBorder="0" applyProtection="0">
      <alignment horizontal="right"/>
    </xf>
    <xf numFmtId="1" fontId="16" fillId="0" borderId="0" applyFont="0" applyFill="0" applyBorder="0" applyProtection="0">
      <alignment horizontal="right"/>
    </xf>
    <xf numFmtId="0" fontId="202" fillId="0" borderId="0"/>
    <xf numFmtId="0" fontId="202" fillId="0" borderId="0"/>
    <xf numFmtId="0" fontId="202" fillId="0" borderId="0"/>
    <xf numFmtId="0" fontId="202" fillId="0" borderId="0"/>
    <xf numFmtId="0" fontId="202"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5" fillId="0" borderId="0"/>
    <xf numFmtId="0" fontId="16" fillId="0" borderId="0">
      <alignment vertical="top"/>
    </xf>
    <xf numFmtId="0" fontId="16" fillId="0" borderId="0"/>
    <xf numFmtId="0" fontId="1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36" fillId="0" borderId="0"/>
    <xf numFmtId="0" fontId="2" fillId="0" borderId="0"/>
    <xf numFmtId="0" fontId="35"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40" fontId="203" fillId="37" borderId="0">
      <alignment horizontal="right"/>
    </xf>
    <xf numFmtId="0" fontId="204" fillId="37" borderId="0">
      <alignment horizontal="right"/>
    </xf>
    <xf numFmtId="0" fontId="205" fillId="37" borderId="59"/>
    <xf numFmtId="0" fontId="205" fillId="0" borderId="0" applyBorder="0">
      <alignment horizontal="centerContinuous"/>
    </xf>
    <xf numFmtId="0" fontId="206" fillId="0" borderId="0" applyBorder="0">
      <alignment horizontal="centerContinuous"/>
    </xf>
    <xf numFmtId="236" fontId="16" fillId="0" borderId="0" applyFont="0" applyFill="0" applyBorder="0" applyProtection="0">
      <alignment horizontal="right"/>
    </xf>
    <xf numFmtId="236" fontId="16" fillId="0" borderId="0" applyFont="0" applyFill="0" applyBorder="0" applyProtection="0">
      <alignment horizontal="right"/>
    </xf>
    <xf numFmtId="10"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 fontId="207" fillId="94" borderId="4" applyAlignment="0" applyProtection="0">
      <protection locked="0"/>
    </xf>
    <xf numFmtId="0" fontId="208" fillId="78" borderId="4" applyNumberFormat="0" applyAlignment="0" applyProtection="0"/>
    <xf numFmtId="0" fontId="209" fillId="93" borderId="1" applyNumberFormat="0" applyAlignment="0" applyProtection="0">
      <alignment horizontal="center" vertical="center"/>
    </xf>
    <xf numFmtId="4" fontId="36" fillId="86" borderId="51" applyNumberFormat="0" applyProtection="0">
      <alignment vertical="center"/>
    </xf>
    <xf numFmtId="4" fontId="210" fillId="86" borderId="51" applyNumberFormat="0" applyProtection="0">
      <alignment vertical="center"/>
    </xf>
    <xf numFmtId="4" fontId="36" fillId="86" borderId="51" applyNumberFormat="0" applyProtection="0">
      <alignment horizontal="left" vertical="center" indent="1"/>
    </xf>
    <xf numFmtId="4" fontId="36" fillId="86" borderId="51" applyNumberFormat="0" applyProtection="0">
      <alignment horizontal="left" vertical="center" indent="1"/>
    </xf>
    <xf numFmtId="0" fontId="16" fillId="97" borderId="51" applyNumberFormat="0" applyProtection="0">
      <alignment horizontal="left" vertical="center" indent="1"/>
    </xf>
    <xf numFmtId="4" fontId="36" fillId="114" borderId="51" applyNumberFormat="0" applyProtection="0">
      <alignment horizontal="right" vertical="center"/>
    </xf>
    <xf numFmtId="4" fontId="36" fillId="115" borderId="51" applyNumberFormat="0" applyProtection="0">
      <alignment horizontal="right" vertical="center"/>
    </xf>
    <xf numFmtId="4" fontId="36" fillId="116" borderId="51" applyNumberFormat="0" applyProtection="0">
      <alignment horizontal="right" vertical="center"/>
    </xf>
    <xf numFmtId="4" fontId="36" fillId="82" borderId="51" applyNumberFormat="0" applyProtection="0">
      <alignment horizontal="right" vertical="center"/>
    </xf>
    <xf numFmtId="4" fontId="36" fillId="117" borderId="51" applyNumberFormat="0" applyProtection="0">
      <alignment horizontal="right" vertical="center"/>
    </xf>
    <xf numFmtId="4" fontId="36" fillId="118" borderId="51" applyNumberFormat="0" applyProtection="0">
      <alignment horizontal="right" vertical="center"/>
    </xf>
    <xf numFmtId="4" fontId="36" fillId="119" borderId="51" applyNumberFormat="0" applyProtection="0">
      <alignment horizontal="right" vertical="center"/>
    </xf>
    <xf numFmtId="4" fontId="36" fillId="120" borderId="51" applyNumberFormat="0" applyProtection="0">
      <alignment horizontal="right" vertical="center"/>
    </xf>
    <xf numFmtId="4" fontId="36" fillId="74" borderId="51" applyNumberFormat="0" applyProtection="0">
      <alignment horizontal="right" vertical="center"/>
    </xf>
    <xf numFmtId="4" fontId="211" fillId="121" borderId="51" applyNumberFormat="0" applyProtection="0">
      <alignment horizontal="left" vertical="center" indent="1"/>
    </xf>
    <xf numFmtId="4" fontId="36" fillId="81" borderId="64" applyNumberFormat="0" applyProtection="0">
      <alignment horizontal="left" vertical="center" indent="1"/>
    </xf>
    <xf numFmtId="4" fontId="89" fillId="122" borderId="0" applyNumberFormat="0" applyProtection="0">
      <alignment horizontal="left" vertical="center" indent="1"/>
    </xf>
    <xf numFmtId="0" fontId="16" fillId="97" borderId="51" applyNumberFormat="0" applyProtection="0">
      <alignment horizontal="left" vertical="center" indent="1"/>
    </xf>
    <xf numFmtId="4" fontId="36" fillId="81" borderId="51" applyNumberFormat="0" applyProtection="0">
      <alignment horizontal="left" vertical="center" indent="1"/>
    </xf>
    <xf numFmtId="4" fontId="36" fillId="123" borderId="51" applyNumberFormat="0" applyProtection="0">
      <alignment horizontal="left" vertical="center" indent="1"/>
    </xf>
    <xf numFmtId="0" fontId="16" fillId="123" borderId="51" applyNumberFormat="0" applyProtection="0">
      <alignment horizontal="left" vertical="center" indent="1"/>
    </xf>
    <xf numFmtId="0" fontId="16" fillId="123" borderId="51" applyNumberFormat="0" applyProtection="0">
      <alignment horizontal="left" vertical="center" indent="1"/>
    </xf>
    <xf numFmtId="0" fontId="16" fillId="93" borderId="51" applyNumberFormat="0" applyProtection="0">
      <alignment horizontal="left" vertical="center" indent="1"/>
    </xf>
    <xf numFmtId="0" fontId="16" fillId="93" borderId="51" applyNumberFormat="0" applyProtection="0">
      <alignment horizontal="left" vertical="center" indent="1"/>
    </xf>
    <xf numFmtId="0" fontId="16" fillId="80" borderId="51" applyNumberFormat="0" applyProtection="0">
      <alignment horizontal="left" vertical="center" indent="1"/>
    </xf>
    <xf numFmtId="0" fontId="16" fillId="80" borderId="51" applyNumberFormat="0" applyProtection="0">
      <alignment horizontal="left" vertical="center" indent="1"/>
    </xf>
    <xf numFmtId="0" fontId="16" fillId="97" borderId="51" applyNumberFormat="0" applyProtection="0">
      <alignment horizontal="left" vertical="center" indent="1"/>
    </xf>
    <xf numFmtId="0" fontId="16" fillId="97" borderId="51" applyNumberFormat="0" applyProtection="0">
      <alignment horizontal="left" vertical="center" indent="1"/>
    </xf>
    <xf numFmtId="4" fontId="36" fillId="78" borderId="51" applyNumberFormat="0" applyProtection="0">
      <alignment vertical="center"/>
    </xf>
    <xf numFmtId="4" fontId="210" fillId="78" borderId="51" applyNumberFormat="0" applyProtection="0">
      <alignment vertical="center"/>
    </xf>
    <xf numFmtId="4" fontId="36" fillId="78" borderId="51" applyNumberFormat="0" applyProtection="0">
      <alignment horizontal="left" vertical="center" indent="1"/>
    </xf>
    <xf numFmtId="4" fontId="36" fillId="78" borderId="51" applyNumberFormat="0" applyProtection="0">
      <alignment horizontal="left" vertical="center" indent="1"/>
    </xf>
    <xf numFmtId="4" fontId="36" fillId="81" borderId="51" applyNumberFormat="0" applyProtection="0">
      <alignment horizontal="right" vertical="center"/>
    </xf>
    <xf numFmtId="4" fontId="210" fillId="81" borderId="51" applyNumberFormat="0" applyProtection="0">
      <alignment horizontal="right" vertical="center"/>
    </xf>
    <xf numFmtId="0" fontId="16" fillId="97" borderId="51" applyNumberFormat="0" applyProtection="0">
      <alignment horizontal="left" vertical="center" indent="1"/>
    </xf>
    <xf numFmtId="0" fontId="16" fillId="97" borderId="51" applyNumberFormat="0" applyProtection="0">
      <alignment horizontal="left" vertical="center" indent="1"/>
    </xf>
    <xf numFmtId="0" fontId="212" fillId="0" borderId="0"/>
    <xf numFmtId="4" fontId="213" fillId="81" borderId="51" applyNumberFormat="0" applyProtection="0">
      <alignment horizontal="right" vertical="center"/>
    </xf>
    <xf numFmtId="0" fontId="194" fillId="37" borderId="29">
      <alignment horizontal="center"/>
    </xf>
    <xf numFmtId="3" fontId="195" fillId="37" borderId="0"/>
    <xf numFmtId="3" fontId="194" fillId="37" borderId="0"/>
    <xf numFmtId="0" fontId="195" fillId="37" borderId="0"/>
    <xf numFmtId="0" fontId="194" fillId="37" borderId="0"/>
    <xf numFmtId="0" fontId="195" fillId="37" borderId="0">
      <alignment horizontal="center"/>
    </xf>
    <xf numFmtId="0" fontId="196" fillId="0" borderId="0">
      <alignment wrapText="1"/>
    </xf>
    <xf numFmtId="0" fontId="196" fillId="0" borderId="0">
      <alignment wrapText="1"/>
    </xf>
    <xf numFmtId="0" fontId="196" fillId="0" borderId="0">
      <alignment wrapText="1"/>
    </xf>
    <xf numFmtId="0" fontId="196" fillId="0" borderId="0">
      <alignment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88" fillId="0" borderId="0"/>
    <xf numFmtId="0" fontId="88" fillId="0" borderId="0"/>
    <xf numFmtId="0" fontId="88" fillId="0" borderId="0"/>
    <xf numFmtId="0" fontId="88" fillId="0" borderId="0"/>
    <xf numFmtId="0" fontId="197" fillId="0" borderId="0"/>
    <xf numFmtId="0" fontId="197" fillId="0" borderId="0"/>
    <xf numFmtId="0" fontId="197" fillId="0" borderId="0"/>
    <xf numFmtId="0" fontId="198" fillId="0" borderId="0"/>
    <xf numFmtId="0" fontId="198" fillId="0" borderId="0"/>
    <xf numFmtId="0" fontId="198" fillId="0" borderId="0"/>
    <xf numFmtId="237" fontId="75" fillId="0" borderId="0">
      <alignment wrapText="1"/>
      <protection locked="0"/>
    </xf>
    <xf numFmtId="237" fontId="75" fillId="0"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75" fillId="0" borderId="0">
      <alignment wrapText="1"/>
      <protection locked="0"/>
    </xf>
    <xf numFmtId="238" fontId="75" fillId="0" borderId="0">
      <alignment wrapText="1"/>
      <protection locked="0"/>
    </xf>
    <xf numFmtId="238" fontId="75" fillId="0" borderId="0">
      <alignment wrapText="1"/>
      <protection locked="0"/>
    </xf>
    <xf numFmtId="238" fontId="75" fillId="0"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75" fillId="0" borderId="0">
      <alignment wrapText="1"/>
      <protection locked="0"/>
    </xf>
    <xf numFmtId="239" fontId="75" fillId="0" borderId="0">
      <alignment wrapText="1"/>
      <protection locked="0"/>
    </xf>
    <xf numFmtId="239" fontId="75" fillId="0"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75" fillId="0" borderId="0">
      <alignment wrapText="1"/>
      <protection locked="0"/>
    </xf>
    <xf numFmtId="240" fontId="62" fillId="124" borderId="65">
      <alignment wrapText="1"/>
    </xf>
    <xf numFmtId="240" fontId="62" fillId="124" borderId="65">
      <alignment wrapText="1"/>
    </xf>
    <xf numFmtId="240" fontId="62" fillId="124" borderId="65">
      <alignment wrapText="1"/>
    </xf>
    <xf numFmtId="241" fontId="62" fillId="124" borderId="65">
      <alignment wrapText="1"/>
    </xf>
    <xf numFmtId="241" fontId="62" fillId="124" borderId="65">
      <alignment wrapText="1"/>
    </xf>
    <xf numFmtId="241" fontId="62" fillId="124" borderId="65">
      <alignment wrapText="1"/>
    </xf>
    <xf numFmtId="241" fontId="62" fillId="124" borderId="65">
      <alignment wrapText="1"/>
    </xf>
    <xf numFmtId="242" fontId="62" fillId="124" borderId="65">
      <alignment wrapText="1"/>
    </xf>
    <xf numFmtId="242" fontId="62" fillId="124" borderId="65">
      <alignment wrapText="1"/>
    </xf>
    <xf numFmtId="242" fontId="62" fillId="124" borderId="65">
      <alignment wrapText="1"/>
    </xf>
    <xf numFmtId="0" fontId="88" fillId="0" borderId="66">
      <alignment horizontal="right"/>
    </xf>
    <xf numFmtId="0" fontId="88" fillId="0" borderId="66">
      <alignment horizontal="right"/>
    </xf>
    <xf numFmtId="0" fontId="88" fillId="0" borderId="66">
      <alignment horizontal="right"/>
    </xf>
    <xf numFmtId="0" fontId="88" fillId="0" borderId="66">
      <alignment horizontal="right"/>
    </xf>
    <xf numFmtId="40" fontId="214" fillId="0" borderId="0"/>
    <xf numFmtId="0" fontId="165" fillId="0" borderId="0" applyNumberFormat="0" applyFill="0" applyBorder="0" applyProtection="0">
      <alignment horizontal="left" vertical="center" indent="10"/>
    </xf>
    <xf numFmtId="0" fontId="165"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5"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0" fontId="16"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52">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2"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3"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5" fillId="104" borderId="0" xfId="0" applyFont="1" applyFill="1" applyAlignment="1">
      <alignment horizontal="right" vertical="center" wrapText="1"/>
    </xf>
    <xf numFmtId="0" fontId="0" fillId="103" borderId="0" xfId="0"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4"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1"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4" fillId="5" borderId="0" xfId="4" applyFill="1" applyBorder="1"/>
    <xf numFmtId="0" fontId="14" fillId="5" borderId="0" xfId="4" applyFill="1"/>
    <xf numFmtId="179" fontId="4" fillId="3" borderId="1" xfId="1" applyNumberFormat="1" applyFont="1" applyFill="1" applyBorder="1" applyAlignment="1">
      <alignment horizontal="center" vertical="center"/>
    </xf>
    <xf numFmtId="173"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4"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7" fillId="0" borderId="1" xfId="4" applyFont="1" applyBorder="1" applyAlignment="1">
      <alignment horizontal="left" vertical="center" wrapText="1"/>
    </xf>
    <xf numFmtId="0" fontId="4" fillId="3" borderId="2" xfId="0" applyFont="1" applyFill="1" applyBorder="1" applyAlignment="1">
      <alignment horizontal="center"/>
    </xf>
    <xf numFmtId="0" fontId="3" fillId="5" borderId="0" xfId="0" applyFont="1" applyFill="1"/>
    <xf numFmtId="0" fontId="4" fillId="100" borderId="0" xfId="0" applyFont="1" applyFill="1" applyAlignment="1">
      <alignment horizontal="right" vertical="center" wrapText="1"/>
    </xf>
    <xf numFmtId="0" fontId="170" fillId="103" borderId="0" xfId="0" applyFont="1" applyFill="1"/>
    <xf numFmtId="0" fontId="169" fillId="103" borderId="0" xfId="0" applyFont="1" applyFill="1"/>
    <xf numFmtId="0" fontId="170" fillId="0" borderId="0" xfId="0" applyFont="1"/>
    <xf numFmtId="0" fontId="0" fillId="3" borderId="1" xfId="0" applyFill="1" applyBorder="1"/>
    <xf numFmtId="0" fontId="178" fillId="5" borderId="0" xfId="0" applyFont="1" applyFill="1" applyAlignment="1">
      <alignment horizontal="center" vertical="center"/>
    </xf>
    <xf numFmtId="0" fontId="174" fillId="103" borderId="0" xfId="0" applyFont="1" applyFill="1" applyAlignment="1">
      <alignment vertical="center"/>
    </xf>
    <xf numFmtId="0" fontId="179" fillId="103" borderId="0" xfId="0" applyFont="1" applyFill="1" applyAlignment="1">
      <alignment vertical="center"/>
    </xf>
    <xf numFmtId="0" fontId="178" fillId="5" borderId="0" xfId="0" applyFont="1" applyFill="1" applyAlignment="1">
      <alignment horizontal="center" vertical="center" wrapText="1"/>
    </xf>
    <xf numFmtId="0" fontId="178" fillId="5" borderId="0" xfId="6" applyFont="1" applyFill="1" applyAlignment="1">
      <alignment horizontal="center"/>
    </xf>
    <xf numFmtId="179" fontId="7" fillId="5" borderId="0" xfId="6" applyNumberFormat="1" applyFont="1" applyFill="1" applyAlignment="1">
      <alignment horizontal="center"/>
    </xf>
    <xf numFmtId="0" fontId="180"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8" fillId="5" borderId="0" xfId="0" applyFont="1" applyFill="1" applyAlignment="1">
      <alignment vertical="center"/>
    </xf>
    <xf numFmtId="0" fontId="169" fillId="5" borderId="0" xfId="0" applyFont="1" applyFill="1"/>
    <xf numFmtId="0" fontId="170"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13" xfId="0" applyFont="1" applyFill="1" applyBorder="1"/>
    <xf numFmtId="0" fontId="4" fillId="5" borderId="10" xfId="0" applyFont="1" applyFill="1" applyBorder="1"/>
    <xf numFmtId="0" fontId="4" fillId="5" borderId="9" xfId="0" applyFont="1" applyFill="1" applyBorder="1"/>
    <xf numFmtId="0" fontId="4" fillId="5" borderId="7" xfId="0" applyFont="1" applyFill="1" applyBorder="1"/>
    <xf numFmtId="2" fontId="4" fillId="5" borderId="0" xfId="1" applyNumberFormat="1" applyFont="1" applyFill="1" applyBorder="1" applyAlignment="1">
      <alignment horizontal="center" vertical="center"/>
    </xf>
    <xf numFmtId="173" fontId="4" fillId="5" borderId="13" xfId="1" applyNumberFormat="1" applyFont="1" applyFill="1" applyBorder="1" applyAlignment="1">
      <alignment vertical="center"/>
    </xf>
    <xf numFmtId="173" fontId="4" fillId="5" borderId="10" xfId="1" applyNumberFormat="1" applyFont="1" applyFill="1" applyBorder="1" applyAlignment="1">
      <alignment vertical="center"/>
    </xf>
    <xf numFmtId="173"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2" xfId="1" applyNumberFormat="1" applyFont="1" applyFill="1" applyBorder="1" applyAlignment="1">
      <alignment horizontal="center" vertical="center"/>
    </xf>
    <xf numFmtId="231"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9" fontId="180"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2" fillId="2" borderId="0" xfId="7903" applyFont="1" applyFill="1"/>
    <xf numFmtId="2" fontId="4"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3"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0" fillId="2" borderId="0" xfId="0" applyFont="1" applyFill="1"/>
    <xf numFmtId="0" fontId="178" fillId="2" borderId="0" xfId="0" applyFont="1" applyFill="1"/>
    <xf numFmtId="0" fontId="169" fillId="2" borderId="0" xfId="0" applyFont="1" applyFill="1"/>
    <xf numFmtId="15" fontId="173" fillId="101" borderId="1" xfId="9" applyNumberFormat="1" applyFont="1" applyFill="1" applyBorder="1" applyAlignment="1">
      <alignment horizontal="center" vertical="center" wrapText="1"/>
    </xf>
    <xf numFmtId="0" fontId="173" fillId="101" borderId="1" xfId="9"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173" fontId="4" fillId="3" borderId="13" xfId="1" applyNumberFormat="1" applyFont="1" applyFill="1" applyBorder="1" applyAlignment="1">
      <alignment horizontal="center" vertical="center"/>
    </xf>
    <xf numFmtId="173"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8" fillId="0" borderId="0" xfId="0" applyFont="1"/>
    <xf numFmtId="0" fontId="169"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0" fillId="110" borderId="0" xfId="0" applyFont="1" applyFill="1"/>
    <xf numFmtId="0" fontId="169" fillId="110" borderId="0" xfId="0" applyFont="1" applyFill="1" applyAlignment="1">
      <alignment horizontal="left"/>
    </xf>
    <xf numFmtId="0" fontId="169"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69" fillId="110" borderId="0" xfId="0" applyFont="1" applyFill="1"/>
    <xf numFmtId="2" fontId="0" fillId="111" borderId="1" xfId="0" applyNumberFormat="1" applyFill="1" applyBorder="1" applyAlignment="1">
      <alignment horizontal="center" vertical="center"/>
    </xf>
    <xf numFmtId="0" fontId="173" fillId="101" borderId="3" xfId="9" applyFont="1" applyFill="1" applyBorder="1" applyAlignment="1">
      <alignment horizontal="center" wrapText="1"/>
    </xf>
    <xf numFmtId="0" fontId="4" fillId="101" borderId="3" xfId="0" applyFont="1" applyFill="1" applyBorder="1" applyAlignment="1">
      <alignment horizontal="center" wrapText="1"/>
    </xf>
    <xf numFmtId="0" fontId="14" fillId="0" borderId="1" xfId="4" applyBorder="1" applyAlignment="1">
      <alignment horizontal="left" vertical="center" wrapText="1"/>
    </xf>
    <xf numFmtId="167" fontId="0" fillId="5" borderId="0" xfId="1" applyFont="1" applyFill="1"/>
    <xf numFmtId="167"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7"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4" fillId="3" borderId="2" xfId="0" applyFont="1" applyFill="1" applyBorder="1" applyAlignment="1">
      <alignment horizontal="center" vertical="center"/>
    </xf>
    <xf numFmtId="179" fontId="180" fillId="112" borderId="3" xfId="2" applyNumberFormat="1" applyFont="1" applyFill="1" applyBorder="1" applyAlignment="1">
      <alignment horizontal="center"/>
    </xf>
    <xf numFmtId="232" fontId="184"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49" fontId="1" fillId="5" borderId="1" xfId="0" quotePrefix="1" applyNumberFormat="1" applyFont="1" applyFill="1" applyBorder="1" applyAlignment="1">
      <alignment wrapText="1"/>
    </xf>
    <xf numFmtId="0" fontId="1" fillId="0" borderId="1" xfId="0" applyFont="1" applyBorder="1" applyAlignment="1">
      <alignment horizontal="left" wrapText="1"/>
    </xf>
    <xf numFmtId="14" fontId="1" fillId="0" borderId="1" xfId="0" applyNumberFormat="1" applyFont="1" applyBorder="1" applyAlignment="1">
      <alignment horizontal="left" vertical="center"/>
    </xf>
    <xf numFmtId="0" fontId="1" fillId="0" borderId="1" xfId="0" quotePrefix="1" applyFont="1" applyBorder="1" applyAlignment="1">
      <alignmen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0" fontId="182" fillId="101" borderId="13" xfId="0" applyFont="1" applyFill="1" applyBorder="1"/>
    <xf numFmtId="0" fontId="182" fillId="101" borderId="10" xfId="0" applyFont="1" applyFill="1" applyBorder="1"/>
    <xf numFmtId="0" fontId="182" fillId="101" borderId="14" xfId="0" applyFont="1" applyFill="1" applyBorder="1"/>
    <xf numFmtId="0" fontId="183" fillId="101" borderId="9" xfId="0" applyFont="1" applyFill="1" applyBorder="1" applyAlignment="1">
      <alignment vertical="top" wrapText="1"/>
    </xf>
    <xf numFmtId="0" fontId="183" fillId="101" borderId="7" xfId="0" applyFont="1" applyFill="1" applyBorder="1" applyAlignment="1">
      <alignment vertical="top" wrapText="1"/>
    </xf>
    <xf numFmtId="0" fontId="183" fillId="101" borderId="11" xfId="0" applyFont="1" applyFill="1" applyBorder="1" applyAlignment="1">
      <alignment vertical="top" wrapText="1"/>
    </xf>
    <xf numFmtId="0" fontId="175" fillId="101" borderId="13" xfId="0" applyFont="1" applyFill="1" applyBorder="1"/>
    <xf numFmtId="0" fontId="178" fillId="101" borderId="9" xfId="0" applyFont="1" applyFill="1" applyBorder="1"/>
    <xf numFmtId="0" fontId="178" fillId="101" borderId="7" xfId="0" applyFont="1" applyFill="1" applyBorder="1"/>
    <xf numFmtId="0" fontId="178" fillId="101" borderId="11" xfId="0" applyFont="1" applyFill="1" applyBorder="1"/>
    <xf numFmtId="0" fontId="175" fillId="101" borderId="10" xfId="0" applyFont="1" applyFill="1" applyBorder="1"/>
    <xf numFmtId="0" fontId="175" fillId="101" borderId="14" xfId="0" applyFont="1" applyFill="1" applyBorder="1"/>
    <xf numFmtId="0" fontId="9" fillId="5" borderId="1" xfId="0" quotePrefix="1" applyFont="1" applyFill="1" applyBorder="1" applyAlignment="1">
      <alignment wrapText="1"/>
    </xf>
    <xf numFmtId="0" fontId="184" fillId="125" borderId="1" xfId="0" applyFont="1" applyFill="1" applyBorder="1" applyAlignment="1">
      <alignment horizontal="center" vertical="center"/>
    </xf>
    <xf numFmtId="0" fontId="184" fillId="125" borderId="2" xfId="0" applyFont="1" applyFill="1" applyBorder="1" applyAlignment="1">
      <alignment horizontal="center"/>
    </xf>
    <xf numFmtId="3" fontId="184" fillId="125" borderId="1" xfId="0" applyNumberFormat="1" applyFont="1" applyFill="1" applyBorder="1" applyAlignment="1">
      <alignment horizontal="center" vertical="center"/>
    </xf>
    <xf numFmtId="0" fontId="184" fillId="125" borderId="2" xfId="0" applyFont="1" applyFill="1" applyBorder="1" applyAlignment="1">
      <alignment horizontal="center" vertical="center"/>
    </xf>
    <xf numFmtId="3" fontId="184" fillId="125" borderId="3" xfId="0" applyNumberFormat="1" applyFont="1" applyFill="1" applyBorder="1" applyAlignment="1">
      <alignment horizontal="center" vertical="center"/>
    </xf>
    <xf numFmtId="10" fontId="184" fillId="125" borderId="1" xfId="0" applyNumberFormat="1" applyFont="1" applyFill="1" applyBorder="1" applyAlignment="1">
      <alignment horizontal="center" vertical="center"/>
    </xf>
    <xf numFmtId="232" fontId="184" fillId="3" borderId="1" xfId="1" applyNumberFormat="1" applyFont="1" applyFill="1" applyBorder="1" applyAlignment="1">
      <alignment horizontal="center" vertical="center"/>
    </xf>
    <xf numFmtId="0" fontId="4" fillId="0" borderId="5" xfId="0" applyFont="1" applyBorder="1" applyAlignment="1">
      <alignment horizontal="left" vertical="center" wrapText="1"/>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3" fontId="4" fillId="3" borderId="12" xfId="1" applyNumberFormat="1" applyFont="1" applyFill="1" applyBorder="1" applyAlignment="1">
      <alignment horizontal="center" vertical="center"/>
    </xf>
    <xf numFmtId="3" fontId="4" fillId="3" borderId="6" xfId="1" applyNumberFormat="1" applyFont="1" applyFill="1" applyBorder="1" applyAlignment="1">
      <alignment horizontal="center" vertical="center"/>
    </xf>
    <xf numFmtId="3" fontId="4" fillId="3" borderId="2" xfId="1" applyNumberFormat="1" applyFont="1" applyFill="1" applyBorder="1" applyAlignment="1">
      <alignment horizontal="center" vertical="center"/>
    </xf>
    <xf numFmtId="3" fontId="184" fillId="125" borderId="2" xfId="0" applyNumberFormat="1" applyFont="1" applyFill="1" applyBorder="1" applyAlignment="1">
      <alignment horizontal="center" vertical="center"/>
    </xf>
    <xf numFmtId="231" fontId="4" fillId="3" borderId="12" xfId="1" applyNumberFormat="1" applyFont="1" applyFill="1" applyBorder="1" applyAlignment="1">
      <alignment horizontal="center" vertical="center"/>
    </xf>
    <xf numFmtId="232" fontId="4" fillId="4" borderId="0" xfId="0" applyNumberFormat="1" applyFont="1" applyFill="1" applyBorder="1" applyAlignment="1">
      <alignment horizontal="center" vertical="center"/>
    </xf>
    <xf numFmtId="9" fontId="0" fillId="5" borderId="0" xfId="2" applyFont="1" applyFill="1"/>
    <xf numFmtId="2" fontId="0" fillId="0" borderId="0" xfId="0" applyNumberFormat="1"/>
    <xf numFmtId="233" fontId="0" fillId="0" borderId="0" xfId="0" applyNumberFormat="1"/>
    <xf numFmtId="0" fontId="4" fillId="0" borderId="1" xfId="0" applyFont="1" applyBorder="1" applyAlignment="1">
      <alignment horizontal="center" vertical="center"/>
    </xf>
    <xf numFmtId="0" fontId="7" fillId="101" borderId="3" xfId="0" applyFont="1" applyFill="1" applyBorder="1" applyAlignment="1">
      <alignment horizontal="center" vertical="center" wrapText="1"/>
    </xf>
    <xf numFmtId="0" fontId="7" fillId="101" borderId="1" xfId="0" applyFont="1" applyFill="1" applyBorder="1" applyAlignment="1">
      <alignment horizontal="center" vertical="center" wrapText="1"/>
    </xf>
    <xf numFmtId="0" fontId="7" fillId="101" borderId="11" xfId="0" applyFont="1" applyFill="1" applyBorder="1" applyAlignment="1">
      <alignment horizontal="center" vertical="center" wrapText="1"/>
    </xf>
    <xf numFmtId="231" fontId="4" fillId="3" borderId="13" xfId="1" applyNumberFormat="1" applyFont="1" applyFill="1" applyBorder="1" applyAlignment="1">
      <alignment horizontal="center" vertical="center"/>
    </xf>
    <xf numFmtId="15" fontId="173" fillId="101" borderId="2" xfId="9" applyNumberFormat="1" applyFont="1" applyFill="1" applyBorder="1" applyAlignment="1">
      <alignment horizontal="center" vertical="center" wrapText="1"/>
    </xf>
    <xf numFmtId="0" fontId="173" fillId="101" borderId="2" xfId="9" applyFont="1" applyFill="1" applyBorder="1" applyAlignment="1">
      <alignment horizontal="center" vertical="center" wrapText="1"/>
    </xf>
    <xf numFmtId="176" fontId="173" fillId="101" borderId="2" xfId="9" applyNumberFormat="1" applyFont="1" applyFill="1" applyBorder="1" applyAlignment="1">
      <alignment horizontal="center" vertical="center" wrapText="1"/>
    </xf>
    <xf numFmtId="172" fontId="173" fillId="101" borderId="2" xfId="9" applyNumberFormat="1" applyFont="1" applyFill="1" applyBorder="1" applyAlignment="1">
      <alignment horizontal="center" vertical="center" wrapText="1"/>
    </xf>
    <xf numFmtId="0" fontId="0" fillId="3" borderId="67" xfId="0" applyFill="1" applyBorder="1" applyAlignment="1">
      <alignment horizontal="center"/>
    </xf>
    <xf numFmtId="0" fontId="0" fillId="3" borderId="68" xfId="0" applyFill="1" applyBorder="1" applyAlignment="1">
      <alignment horizontal="center"/>
    </xf>
    <xf numFmtId="0" fontId="0" fillId="3" borderId="68" xfId="0" applyFill="1" applyBorder="1"/>
    <xf numFmtId="233" fontId="0" fillId="3" borderId="68" xfId="1" applyNumberFormat="1" applyFont="1" applyFill="1" applyBorder="1"/>
    <xf numFmtId="233" fontId="0" fillId="4" borderId="68" xfId="1" applyNumberFormat="1" applyFont="1" applyFill="1" applyBorder="1"/>
    <xf numFmtId="0" fontId="0" fillId="3" borderId="69" xfId="0" applyFill="1" applyBorder="1"/>
    <xf numFmtId="0" fontId="0" fillId="3" borderId="70" xfId="0" applyFill="1" applyBorder="1" applyAlignment="1">
      <alignment horizontal="center"/>
    </xf>
    <xf numFmtId="0" fontId="0" fillId="3" borderId="71" xfId="0" applyFill="1" applyBorder="1"/>
    <xf numFmtId="0" fontId="0" fillId="3" borderId="72" xfId="0" applyFill="1" applyBorder="1" applyAlignment="1">
      <alignment horizontal="center"/>
    </xf>
    <xf numFmtId="0" fontId="0" fillId="3" borderId="73" xfId="0" applyFill="1" applyBorder="1" applyAlignment="1">
      <alignment horizontal="center"/>
    </xf>
    <xf numFmtId="0" fontId="0" fillId="3" borderId="73" xfId="0" applyFill="1" applyBorder="1"/>
    <xf numFmtId="233" fontId="0" fillId="3" borderId="73" xfId="1" applyNumberFormat="1" applyFont="1" applyFill="1" applyBorder="1"/>
    <xf numFmtId="233" fontId="0" fillId="4" borderId="73" xfId="1" applyNumberFormat="1" applyFont="1" applyFill="1" applyBorder="1"/>
    <xf numFmtId="0" fontId="0" fillId="3" borderId="74" xfId="0" applyFill="1" applyBorder="1"/>
    <xf numFmtId="0" fontId="9" fillId="0" borderId="1" xfId="0" quotePrefix="1" applyFont="1" applyFill="1" applyBorder="1" applyAlignment="1">
      <alignment wrapText="1"/>
    </xf>
    <xf numFmtId="0" fontId="9" fillId="5" borderId="1" xfId="0" applyFont="1" applyFill="1" applyBorder="1" applyAlignment="1">
      <alignment vertical="center"/>
    </xf>
    <xf numFmtId="0" fontId="9" fillId="5" borderId="1" xfId="0" applyFont="1" applyFill="1" applyBorder="1" applyAlignment="1">
      <alignment vertical="center" wrapText="1"/>
    </xf>
    <xf numFmtId="0" fontId="9" fillId="0" borderId="1" xfId="0" applyFont="1" applyFill="1" applyBorder="1" applyAlignment="1">
      <alignment vertical="center" wrapText="1"/>
    </xf>
    <xf numFmtId="14" fontId="9" fillId="5" borderId="1" xfId="0" applyNumberFormat="1"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101" borderId="1" xfId="0" applyFill="1" applyBorder="1" applyAlignment="1">
      <alignment horizontal="left" vertical="center"/>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75" fillId="101" borderId="13" xfId="7903" applyFont="1" applyFill="1" applyBorder="1" applyAlignment="1">
      <alignment horizontal="left"/>
    </xf>
    <xf numFmtId="0" fontId="176" fillId="101" borderId="10" xfId="7903" applyFont="1" applyFill="1" applyBorder="1" applyAlignment="1">
      <alignment horizontal="left"/>
    </xf>
    <xf numFmtId="0" fontId="176" fillId="101" borderId="14" xfId="7903" applyFont="1" applyFill="1" applyBorder="1" applyAlignment="1">
      <alignment horizontal="left"/>
    </xf>
    <xf numFmtId="0" fontId="0" fillId="101" borderId="1" xfId="0" applyFill="1" applyBorder="1" applyAlignment="1">
      <alignment horizontal="left" vertical="center" wrapText="1"/>
    </xf>
    <xf numFmtId="0" fontId="0" fillId="101" borderId="2" xfId="0" applyFill="1" applyBorder="1" applyAlignment="1">
      <alignment horizontal="center"/>
    </xf>
    <xf numFmtId="0" fontId="0" fillId="101" borderId="3" xfId="0" applyFill="1" applyBorder="1" applyAlignment="1">
      <alignment horizontal="center"/>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horizontal="center" vertical="center"/>
    </xf>
    <xf numFmtId="0" fontId="0" fillId="101" borderId="1" xfId="0" applyFill="1" applyBorder="1" applyAlignment="1">
      <alignment horizontal="center"/>
    </xf>
    <xf numFmtId="0" fontId="178" fillId="0" borderId="2" xfId="0" applyFont="1" applyBorder="1" applyAlignment="1">
      <alignment horizontal="left" vertical="center" wrapText="1"/>
    </xf>
    <xf numFmtId="0" fontId="178" fillId="0" borderId="4" xfId="0" applyFont="1" applyBorder="1" applyAlignment="1">
      <alignment horizontal="left" vertical="center" wrapText="1"/>
    </xf>
    <xf numFmtId="0" fontId="178" fillId="0" borderId="3" xfId="0" applyFont="1" applyBorder="1" applyAlignment="1">
      <alignment horizontal="left" vertical="center" wrapText="1"/>
    </xf>
    <xf numFmtId="179" fontId="7" fillId="0" borderId="1" xfId="6" applyNumberFormat="1" applyFont="1" applyBorder="1" applyAlignment="1">
      <alignment horizontal="center"/>
    </xf>
    <xf numFmtId="0" fontId="178" fillId="0" borderId="1" xfId="0" applyFont="1" applyBorder="1" applyAlignment="1">
      <alignment horizontal="left" vertical="center" wrapText="1"/>
    </xf>
    <xf numFmtId="0" fontId="0" fillId="101" borderId="6" xfId="0" applyFill="1" applyBorder="1" applyAlignment="1">
      <alignment horizontal="center"/>
    </xf>
    <xf numFmtId="0" fontId="178" fillId="105" borderId="1" xfId="0"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82" fillId="101" borderId="13" xfId="7903" applyFont="1" applyFill="1" applyBorder="1" applyAlignment="1">
      <alignment horizontal="left"/>
    </xf>
    <xf numFmtId="0" fontId="185" fillId="101" borderId="10" xfId="7903" applyFont="1" applyFill="1" applyBorder="1" applyAlignment="1">
      <alignment horizontal="left"/>
    </xf>
    <xf numFmtId="0" fontId="185" fillId="101" borderId="14" xfId="7903" applyFont="1" applyFill="1" applyBorder="1" applyAlignment="1">
      <alignment horizontal="left"/>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78" fillId="101" borderId="1" xfId="6" applyFont="1" applyFill="1" applyBorder="1" applyAlignment="1">
      <alignment horizontal="left"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4" fillId="0" borderId="1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2" xfId="0" applyFont="1" applyBorder="1" applyAlignment="1">
      <alignment horizontal="center" vertical="center"/>
    </xf>
    <xf numFmtId="0" fontId="4" fillId="0" borderId="3" xfId="0" applyFont="1" applyBorder="1" applyAlignment="1">
      <alignment horizontal="center" vertical="center"/>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0" fontId="0" fillId="2" borderId="0" xfId="0" applyFill="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4" fillId="0" borderId="2" xfId="4" applyBorder="1" applyAlignment="1">
      <alignment horizontal="left" vertical="center" wrapText="1"/>
    </xf>
    <xf numFmtId="0" fontId="14" fillId="0" borderId="4" xfId="4"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center"/>
    </xf>
    <xf numFmtId="0" fontId="4" fillId="0" borderId="8" xfId="0" applyFont="1" applyBorder="1" applyAlignment="1">
      <alignment horizontal="center"/>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179" fontId="4" fillId="5" borderId="13" xfId="1" applyNumberFormat="1" applyFont="1" applyFill="1" applyBorder="1" applyAlignment="1">
      <alignment horizontal="center" vertical="center"/>
    </xf>
    <xf numFmtId="179" fontId="4" fillId="5" borderId="10" xfId="1" applyNumberFormat="1" applyFont="1" applyFill="1" applyBorder="1" applyAlignment="1">
      <alignment horizontal="center" vertical="center"/>
    </xf>
    <xf numFmtId="179" fontId="4" fillId="5" borderId="14"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9" fontId="4" fillId="5" borderId="7" xfId="1" applyNumberFormat="1" applyFont="1" applyFill="1" applyBorder="1" applyAlignment="1">
      <alignment horizontal="center" vertical="center"/>
    </xf>
    <xf numFmtId="179" fontId="4" fillId="5" borderId="11" xfId="1" applyNumberFormat="1"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1" fontId="4" fillId="0" borderId="5" xfId="1" applyNumberFormat="1" applyFont="1" applyFill="1" applyBorder="1" applyAlignment="1">
      <alignment horizontal="center" vertical="center" wrapText="1"/>
    </xf>
    <xf numFmtId="171" fontId="4" fillId="0" borderId="13" xfId="1" applyNumberFormat="1" applyFont="1" applyFill="1" applyBorder="1" applyAlignment="1">
      <alignment horizontal="center" vertical="center" wrapText="1"/>
    </xf>
    <xf numFmtId="171" fontId="4" fillId="0" borderId="10" xfId="1" applyNumberFormat="1" applyFont="1" applyFill="1" applyBorder="1" applyAlignment="1">
      <alignment horizontal="center" vertical="center" wrapText="1"/>
    </xf>
    <xf numFmtId="171" fontId="4" fillId="0" borderId="14"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171" fontId="4" fillId="0" borderId="7" xfId="1" applyNumberFormat="1" applyFont="1" applyFill="1" applyBorder="1" applyAlignment="1">
      <alignment horizontal="center" vertical="center" wrapText="1"/>
    </xf>
    <xf numFmtId="171" fontId="4" fillId="0" borderId="11" xfId="1" applyNumberFormat="1" applyFont="1" applyFill="1" applyBorder="1" applyAlignment="1">
      <alignment horizontal="center" vertical="center" wrapText="1"/>
    </xf>
    <xf numFmtId="0" fontId="174" fillId="103" borderId="0" xfId="0" applyFont="1" applyFill="1" applyAlignment="1">
      <alignment horizontal="left" vertical="center"/>
    </xf>
    <xf numFmtId="0" fontId="180" fillId="0" borderId="4" xfId="0" applyFont="1" applyBorder="1" applyAlignment="1">
      <alignment horizontal="center" vertical="center" wrapText="1"/>
    </xf>
    <xf numFmtId="0" fontId="180" fillId="0" borderId="3" xfId="0" applyFont="1" applyBorder="1" applyAlignment="1">
      <alignment horizontal="center" vertical="center" wrapText="1"/>
    </xf>
    <xf numFmtId="0" fontId="180" fillId="101" borderId="12" xfId="6" applyFont="1" applyFill="1" applyBorder="1" applyAlignment="1">
      <alignment horizontal="left" vertical="center"/>
    </xf>
    <xf numFmtId="0" fontId="180" fillId="101" borderId="1" xfId="6" applyFont="1" applyFill="1" applyBorder="1" applyAlignment="1">
      <alignment horizontal="center"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4" fillId="0" borderId="1" xfId="0" applyFont="1" applyBorder="1" applyAlignment="1">
      <alignment horizontal="center"/>
    </xf>
    <xf numFmtId="0" fontId="180" fillId="105" borderId="1" xfId="0" applyFont="1" applyFill="1" applyBorder="1" applyAlignment="1">
      <alignment horizontal="center" vertical="center" wrapText="1"/>
    </xf>
    <xf numFmtId="172" fontId="4" fillId="0" borderId="2" xfId="0" applyNumberFormat="1" applyFont="1" applyBorder="1" applyAlignment="1">
      <alignment horizontal="center" vertical="center"/>
    </xf>
    <xf numFmtId="172" fontId="4" fillId="0" borderId="3" xfId="0" applyNumberFormat="1" applyFont="1" applyBorder="1" applyAlignment="1">
      <alignment horizontal="center" vertical="center"/>
    </xf>
    <xf numFmtId="172" fontId="4" fillId="0" borderId="2" xfId="1" applyNumberFormat="1" applyFont="1" applyFill="1" applyBorder="1" applyAlignment="1">
      <alignment horizontal="center" vertical="center"/>
    </xf>
    <xf numFmtId="172" fontId="4" fillId="0" borderId="3" xfId="1" applyNumberFormat="1" applyFont="1" applyFill="1" applyBorder="1" applyAlignment="1">
      <alignment horizontal="center" vertical="center"/>
    </xf>
    <xf numFmtId="172" fontId="4" fillId="0" borderId="2" xfId="0" applyNumberFormat="1" applyFont="1" applyBorder="1" applyAlignment="1">
      <alignment horizontal="center"/>
    </xf>
    <xf numFmtId="172" fontId="4" fillId="0" borderId="3" xfId="0" applyNumberFormat="1" applyFont="1" applyBorder="1" applyAlignment="1">
      <alignment horizontal="center"/>
    </xf>
    <xf numFmtId="0" fontId="4" fillId="0" borderId="4" xfId="0" applyFont="1" applyBorder="1" applyAlignment="1">
      <alignment horizontal="center" wrapText="1"/>
    </xf>
    <xf numFmtId="0" fontId="4" fillId="0" borderId="9" xfId="0" applyFont="1" applyBorder="1" applyAlignment="1">
      <alignment horizontal="center"/>
    </xf>
    <xf numFmtId="0" fontId="180" fillId="0" borderId="2" xfId="0" applyFont="1" applyBorder="1" applyAlignment="1">
      <alignment horizontal="left" vertical="center" wrapText="1"/>
    </xf>
    <xf numFmtId="0" fontId="180" fillId="0" borderId="3" xfId="0" applyFont="1" applyBorder="1" applyAlignment="1">
      <alignment horizontal="left" vertical="center" wrapText="1"/>
    </xf>
    <xf numFmtId="0" fontId="4" fillId="2" borderId="0" xfId="0" applyFont="1" applyFill="1" applyAlignment="1">
      <alignment horizontal="left" wrapText="1"/>
    </xf>
    <xf numFmtId="0" fontId="169" fillId="101" borderId="13" xfId="0" applyFont="1" applyFill="1" applyBorder="1" applyAlignment="1">
      <alignment horizontal="center"/>
    </xf>
    <xf numFmtId="0" fontId="169" fillId="101" borderId="9" xfId="0" applyFont="1" applyFill="1" applyBorder="1" applyAlignment="1">
      <alignment horizontal="center"/>
    </xf>
    <xf numFmtId="0" fontId="175" fillId="101" borderId="13" xfId="0" applyFont="1" applyFill="1" applyBorder="1" applyAlignment="1">
      <alignment horizontal="left"/>
    </xf>
    <xf numFmtId="0" fontId="175" fillId="101" borderId="10" xfId="0" applyFont="1" applyFill="1" applyBorder="1" applyAlignment="1">
      <alignment horizontal="left"/>
    </xf>
    <xf numFmtId="0" fontId="178" fillId="101" borderId="9" xfId="0" applyFont="1" applyFill="1" applyBorder="1" applyAlignment="1">
      <alignment horizontal="left"/>
    </xf>
    <xf numFmtId="0" fontId="178" fillId="101" borderId="7" xfId="0" applyFont="1" applyFill="1" applyBorder="1" applyAlignment="1">
      <alignment horizontal="left"/>
    </xf>
    <xf numFmtId="173" fontId="4" fillId="5" borderId="12" xfId="1" applyNumberFormat="1" applyFont="1" applyFill="1" applyBorder="1" applyAlignment="1">
      <alignment horizontal="center" vertical="center"/>
    </xf>
    <xf numFmtId="173" fontId="4" fillId="5" borderId="6" xfId="1" applyNumberFormat="1" applyFont="1" applyFill="1" applyBorder="1" applyAlignment="1">
      <alignment horizontal="center" vertical="center"/>
    </xf>
    <xf numFmtId="232" fontId="4" fillId="5" borderId="13" xfId="1" applyNumberFormat="1" applyFont="1" applyFill="1" applyBorder="1" applyAlignment="1">
      <alignment horizontal="center" vertical="center"/>
    </xf>
    <xf numFmtId="232" fontId="4" fillId="5" borderId="10" xfId="1" applyNumberFormat="1" applyFont="1" applyFill="1" applyBorder="1" applyAlignment="1">
      <alignment horizontal="center" vertical="center"/>
    </xf>
    <xf numFmtId="232" fontId="4" fillId="5" borderId="14" xfId="1" applyNumberFormat="1" applyFont="1" applyFill="1" applyBorder="1" applyAlignment="1">
      <alignment horizontal="center" vertical="center"/>
    </xf>
    <xf numFmtId="232" fontId="4" fillId="5" borderId="8"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9" xfId="1" applyNumberFormat="1" applyFont="1" applyFill="1" applyBorder="1" applyAlignment="1">
      <alignment horizontal="center" vertical="center"/>
    </xf>
    <xf numFmtId="0" fontId="4" fillId="0" borderId="10" xfId="0" applyFont="1" applyBorder="1" applyAlignment="1">
      <alignment horizontal="center"/>
    </xf>
    <xf numFmtId="0" fontId="4"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8534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2.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4.xml"/><Relationship Id="rId2" Type="http://schemas.openxmlformats.org/officeDocument/2006/relationships/hyperlink" Target="https://obr.uk/efo/economic-and-fiscal-outlook-november-2022/" TargetMode="External"/><Relationship Id="rId1" Type="http://schemas.openxmlformats.org/officeDocument/2006/relationships/hyperlink" Target="https://obr.uk/efo/economic-and-fiscal-outlook-november-2022/" TargetMode="External"/><Relationship Id="rId6" Type="http://schemas.openxmlformats.org/officeDocument/2006/relationships/vmlDrawing" Target="../drawings/vmlDrawing4.vml"/><Relationship Id="rId5" Type="http://schemas.openxmlformats.org/officeDocument/2006/relationships/printerSettings" Target="../printerSettings/printerSettings11.bin"/><Relationship Id="rId4" Type="http://schemas.openxmlformats.org/officeDocument/2006/relationships/hyperlink" Target="https://assets.publishing.service.gov.uk/government/uploads/system/uploads/attachment_data/file/1003740/eco4-consultation-stage-impact-assessment.pdf"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6"/>
  <sheetViews>
    <sheetView tabSelected="1" topLeftCell="A16" zoomScaleNormal="100" workbookViewId="0">
      <selection activeCell="D21" sqref="D21"/>
    </sheetView>
  </sheetViews>
  <sheetFormatPr defaultColWidth="0" defaultRowHeight="13.5" zeroHeight="1"/>
  <cols>
    <col min="1" max="1" width="15.61328125" customWidth="1"/>
    <col min="2" max="2" width="19.15234375" customWidth="1"/>
    <col min="3" max="3" width="15.61328125" customWidth="1"/>
    <col min="4" max="4" width="146.61328125" customWidth="1"/>
    <col min="5" max="5" width="8.84375" customWidth="1"/>
    <col min="6" max="10" width="0" hidden="1" customWidth="1"/>
    <col min="11" max="16384" width="8.84375" hidden="1"/>
  </cols>
  <sheetData>
    <row r="1" spans="1:10" ht="57" customHeight="1">
      <c r="A1" t="s">
        <v>0</v>
      </c>
      <c r="D1" s="14"/>
      <c r="E1" s="14"/>
    </row>
    <row r="2" spans="1:10" ht="14.5">
      <c r="A2" s="7"/>
      <c r="B2" s="7"/>
      <c r="C2" s="7"/>
      <c r="D2" s="7"/>
      <c r="E2" s="7"/>
      <c r="F2" s="7"/>
      <c r="G2" s="7"/>
      <c r="H2" s="7"/>
      <c r="I2" s="7"/>
    </row>
    <row r="3" spans="1:10" s="14" customFormat="1" ht="18.5">
      <c r="A3" s="7"/>
      <c r="B3" s="140" t="s">
        <v>1</v>
      </c>
      <c r="C3" s="7"/>
      <c r="D3" s="7"/>
      <c r="E3" s="7"/>
      <c r="F3" s="7"/>
      <c r="G3" s="7"/>
      <c r="H3" s="7"/>
      <c r="I3" s="7"/>
      <c r="J3"/>
    </row>
    <row r="4" spans="1:10" s="14" customFormat="1" ht="14.5">
      <c r="B4" s="9"/>
      <c r="C4" s="7"/>
      <c r="D4" s="8"/>
      <c r="E4" s="7"/>
      <c r="F4" s="7"/>
      <c r="G4" s="7"/>
      <c r="H4" s="7"/>
      <c r="I4" s="7"/>
      <c r="J4" s="7"/>
    </row>
    <row r="5" spans="1:10" s="14" customFormat="1" ht="22.5" customHeight="1">
      <c r="B5" s="10" t="s">
        <v>2</v>
      </c>
      <c r="C5" s="10" t="s">
        <v>3</v>
      </c>
      <c r="D5" s="10" t="s">
        <v>4</v>
      </c>
      <c r="E5" s="7"/>
      <c r="F5" s="7"/>
      <c r="G5" s="7"/>
      <c r="H5" s="7"/>
      <c r="I5" s="7"/>
      <c r="J5" s="7"/>
    </row>
    <row r="6" spans="1:10" s="14" customFormat="1" ht="14.5">
      <c r="B6" s="298" t="s">
        <v>5</v>
      </c>
      <c r="C6" s="232">
        <v>43349</v>
      </c>
      <c r="D6" s="231" t="s">
        <v>6</v>
      </c>
      <c r="E6" s="7"/>
      <c r="F6" s="7"/>
      <c r="G6" s="7"/>
      <c r="H6" s="7"/>
      <c r="I6" s="7"/>
      <c r="J6" s="7"/>
    </row>
    <row r="7" spans="1:10" s="14" customFormat="1" ht="152.25" customHeight="1">
      <c r="B7" s="142" t="s">
        <v>7</v>
      </c>
      <c r="C7" s="232">
        <v>43410</v>
      </c>
      <c r="D7" s="233" t="s">
        <v>8</v>
      </c>
      <c r="E7" s="7"/>
      <c r="F7" s="7"/>
      <c r="G7" s="7"/>
      <c r="H7" s="7"/>
      <c r="I7" s="7"/>
      <c r="J7" s="7"/>
    </row>
    <row r="8" spans="1:10" s="14" customFormat="1" ht="43.5">
      <c r="B8" s="234" t="s">
        <v>9</v>
      </c>
      <c r="C8" s="232">
        <v>43138</v>
      </c>
      <c r="D8" s="235" t="s">
        <v>10</v>
      </c>
      <c r="E8" s="7"/>
      <c r="F8" s="7"/>
      <c r="G8" s="7"/>
      <c r="H8" s="7"/>
      <c r="I8" s="7"/>
      <c r="J8" s="7"/>
    </row>
    <row r="9" spans="1:10" s="14" customFormat="1" ht="43.5">
      <c r="B9" s="234" t="s">
        <v>11</v>
      </c>
      <c r="C9" s="232">
        <v>43684</v>
      </c>
      <c r="D9" s="235" t="s">
        <v>12</v>
      </c>
      <c r="E9" s="7"/>
      <c r="F9" s="7"/>
      <c r="G9" s="7"/>
      <c r="H9" s="7"/>
      <c r="I9" s="7"/>
      <c r="J9" s="7"/>
    </row>
    <row r="10" spans="1:10" s="14" customFormat="1" ht="101.5">
      <c r="B10" s="234" t="s">
        <v>13</v>
      </c>
      <c r="C10" s="232">
        <v>43868</v>
      </c>
      <c r="D10" s="233" t="s">
        <v>14</v>
      </c>
      <c r="E10" s="7"/>
      <c r="F10" s="7"/>
      <c r="G10" s="7"/>
      <c r="H10" s="7"/>
      <c r="I10" s="7"/>
      <c r="J10" s="7"/>
    </row>
    <row r="11" spans="1:10" s="14" customFormat="1" ht="58">
      <c r="B11" s="234" t="s">
        <v>15</v>
      </c>
      <c r="C11" s="232">
        <v>44048</v>
      </c>
      <c r="D11" s="235" t="s">
        <v>16</v>
      </c>
      <c r="E11" s="7"/>
      <c r="F11" s="7"/>
      <c r="G11" s="7"/>
      <c r="H11" s="7"/>
      <c r="I11" s="7"/>
      <c r="J11" s="7"/>
    </row>
    <row r="12" spans="1:10" s="14" customFormat="1" ht="43.5">
      <c r="B12" s="234" t="s">
        <v>17</v>
      </c>
      <c r="C12" s="232">
        <v>44050</v>
      </c>
      <c r="D12" s="235" t="s">
        <v>18</v>
      </c>
      <c r="E12" s="7"/>
      <c r="F12" s="7"/>
      <c r="G12" s="7"/>
      <c r="H12" s="7"/>
      <c r="I12" s="7"/>
      <c r="J12" s="7"/>
    </row>
    <row r="13" spans="1:10" s="14" customFormat="1" ht="43.5">
      <c r="B13" s="234" t="s">
        <v>19</v>
      </c>
      <c r="C13" s="232">
        <v>44232</v>
      </c>
      <c r="D13" s="235" t="s">
        <v>20</v>
      </c>
      <c r="E13" s="7"/>
      <c r="F13" s="7"/>
      <c r="G13" s="7"/>
      <c r="H13" s="7"/>
      <c r="I13" s="7"/>
      <c r="J13" s="7"/>
    </row>
    <row r="14" spans="1:10" s="14" customFormat="1" ht="29">
      <c r="B14" s="234" t="s">
        <v>21</v>
      </c>
      <c r="C14" s="232">
        <v>44414</v>
      </c>
      <c r="D14" s="235" t="s">
        <v>22</v>
      </c>
      <c r="E14" s="7"/>
      <c r="F14" s="7"/>
      <c r="G14" s="7"/>
      <c r="H14" s="7"/>
      <c r="I14" s="7"/>
      <c r="J14" s="7"/>
    </row>
    <row r="15" spans="1:10" s="14" customFormat="1" ht="29">
      <c r="B15" s="236" t="s">
        <v>23</v>
      </c>
      <c r="C15" s="237">
        <v>44596</v>
      </c>
      <c r="D15" s="230" t="s">
        <v>24</v>
      </c>
      <c r="E15" s="7"/>
      <c r="F15" s="7"/>
      <c r="G15" s="7"/>
      <c r="H15" s="7"/>
      <c r="I15" s="7"/>
      <c r="J15" s="7"/>
    </row>
    <row r="16" spans="1:10" s="14" customFormat="1" ht="14.5">
      <c r="B16" s="299" t="s">
        <v>25</v>
      </c>
      <c r="C16" s="301">
        <v>44696</v>
      </c>
      <c r="D16" s="250" t="s">
        <v>26</v>
      </c>
      <c r="E16" s="7"/>
      <c r="F16" s="7"/>
      <c r="G16" s="7"/>
      <c r="H16" s="7"/>
      <c r="I16" s="7"/>
      <c r="J16" s="7"/>
    </row>
    <row r="17" spans="1:10" s="14" customFormat="1" ht="14.5">
      <c r="A17" s="7"/>
      <c r="B17" s="299" t="s">
        <v>345</v>
      </c>
      <c r="C17" s="301">
        <v>44777</v>
      </c>
      <c r="D17" s="250" t="s">
        <v>344</v>
      </c>
      <c r="E17" s="7"/>
      <c r="F17" s="7"/>
      <c r="G17" s="7"/>
      <c r="H17" s="7"/>
      <c r="I17" s="7"/>
      <c r="J17"/>
    </row>
    <row r="18" spans="1:10" s="14" customFormat="1" ht="14.5">
      <c r="A18" s="7"/>
      <c r="B18" s="299" t="s">
        <v>346</v>
      </c>
      <c r="C18" s="301">
        <v>44799</v>
      </c>
      <c r="D18" s="250" t="s">
        <v>347</v>
      </c>
      <c r="E18" s="7"/>
      <c r="F18" s="7"/>
      <c r="G18" s="7"/>
      <c r="H18" s="7"/>
      <c r="I18" s="7"/>
      <c r="J18"/>
    </row>
    <row r="19" spans="1:10" s="14" customFormat="1" ht="101.5">
      <c r="A19" s="7"/>
      <c r="B19" s="299" t="s">
        <v>348</v>
      </c>
      <c r="C19" s="301">
        <v>44972</v>
      </c>
      <c r="D19" s="250" t="s">
        <v>364</v>
      </c>
      <c r="E19" s="7"/>
      <c r="F19" s="7"/>
      <c r="G19" s="7"/>
      <c r="H19" s="7"/>
      <c r="I19" s="7"/>
      <c r="J19"/>
    </row>
    <row r="20" spans="1:10" s="14" customFormat="1" ht="58">
      <c r="A20" s="7"/>
      <c r="B20" s="300" t="s">
        <v>460</v>
      </c>
      <c r="C20" s="302">
        <v>45009</v>
      </c>
      <c r="D20" s="297" t="s">
        <v>461</v>
      </c>
      <c r="E20" s="7"/>
      <c r="F20" s="7"/>
      <c r="G20" s="7"/>
      <c r="H20" s="7"/>
      <c r="I20" s="7"/>
      <c r="J20"/>
    </row>
    <row r="21" spans="1:10" s="14" customFormat="1" ht="14.5">
      <c r="A21" s="7"/>
      <c r="B21" s="7"/>
      <c r="C21" s="7"/>
      <c r="D21" s="7"/>
      <c r="E21" s="7"/>
      <c r="F21" s="7"/>
      <c r="G21" s="7"/>
      <c r="H21" s="7"/>
      <c r="I21" s="7"/>
      <c r="J21"/>
    </row>
    <row r="22" spans="1:10" s="14" customFormat="1" ht="14.5">
      <c r="A22" s="7"/>
      <c r="B22" s="7"/>
      <c r="C22" s="7"/>
      <c r="D22" s="7"/>
      <c r="E22" s="7"/>
      <c r="F22" s="7"/>
      <c r="G22" s="7"/>
      <c r="H22" s="7"/>
      <c r="I22" s="7"/>
      <c r="J22"/>
    </row>
    <row r="23" spans="1:10" ht="14.5" hidden="1">
      <c r="A23" s="7"/>
      <c r="B23" s="7"/>
      <c r="C23" s="7"/>
      <c r="D23" s="7"/>
      <c r="E23" s="7"/>
      <c r="F23" s="7"/>
      <c r="G23" s="7"/>
      <c r="H23" s="7"/>
      <c r="I23" s="7"/>
    </row>
    <row r="24" spans="1:10" ht="14.5" hidden="1">
      <c r="A24" s="7"/>
      <c r="B24" s="7"/>
      <c r="C24" s="7"/>
      <c r="D24" s="7"/>
      <c r="E24" s="7"/>
      <c r="F24" s="7"/>
      <c r="G24" s="7"/>
      <c r="H24" s="7"/>
      <c r="I24" s="7"/>
    </row>
    <row r="25" spans="1:10" ht="14.5" hidden="1">
      <c r="A25" s="7"/>
      <c r="E25" s="7"/>
      <c r="F25" s="7"/>
      <c r="G25" s="7"/>
      <c r="H25" s="7"/>
      <c r="I25" s="7"/>
    </row>
    <row r="26" spans="1:10" ht="14.5" hidden="1">
      <c r="A26" s="7"/>
      <c r="E26" s="7"/>
      <c r="F26" s="7"/>
      <c r="G26" s="7"/>
      <c r="H26" s="7"/>
      <c r="I26" s="7"/>
    </row>
  </sheetData>
  <phoneticPr fontId="187"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3.5" zeroHeight="1"/>
  <cols>
    <col min="1" max="1" width="2.61328125" style="14" customWidth="1"/>
    <col min="2" max="2" width="20" style="14" customWidth="1"/>
    <col min="3" max="3" width="11" style="14" customWidth="1"/>
    <col min="4" max="4" width="45.61328125" style="14" customWidth="1"/>
    <col min="5" max="16384" width="9" style="14"/>
  </cols>
  <sheetData>
    <row r="1" spans="2:14"/>
    <row r="2" spans="2:14" s="86" customFormat="1">
      <c r="B2" s="86" t="s">
        <v>27</v>
      </c>
    </row>
    <row r="3" spans="2:14"/>
    <row r="4" spans="2:14">
      <c r="B4" s="14" t="s">
        <v>28</v>
      </c>
    </row>
    <row r="5" spans="2:14"/>
    <row r="6" spans="2:14">
      <c r="B6" s="14" t="s">
        <v>29</v>
      </c>
    </row>
    <row r="7" spans="2:14"/>
    <row r="8" spans="2:14">
      <c r="B8" s="14" t="s">
        <v>30</v>
      </c>
    </row>
    <row r="9" spans="2:14"/>
    <row r="10" spans="2:14">
      <c r="B10" s="14" t="s">
        <v>31</v>
      </c>
    </row>
    <row r="11" spans="2:14">
      <c r="B11" s="14" t="s">
        <v>32</v>
      </c>
    </row>
    <row r="12" spans="2:14"/>
    <row r="13" spans="2:14" ht="25.5" customHeight="1">
      <c r="B13" s="303" t="s">
        <v>33</v>
      </c>
      <c r="C13" s="303"/>
      <c r="D13" s="303"/>
      <c r="E13" s="303"/>
      <c r="F13" s="303"/>
      <c r="G13" s="303"/>
      <c r="H13" s="303"/>
      <c r="I13" s="303"/>
      <c r="J13" s="303"/>
      <c r="K13" s="303"/>
      <c r="L13" s="303"/>
      <c r="M13" s="303"/>
      <c r="N13" s="303"/>
    </row>
    <row r="14" spans="2:14" ht="12.75" customHeight="1">
      <c r="B14" s="222"/>
      <c r="C14" s="222"/>
      <c r="D14" s="222"/>
      <c r="E14" s="222"/>
      <c r="F14" s="222"/>
      <c r="G14" s="222"/>
      <c r="H14" s="222"/>
      <c r="I14" s="222"/>
      <c r="J14" s="222"/>
      <c r="K14" s="222"/>
      <c r="L14" s="222"/>
      <c r="M14" s="222"/>
      <c r="N14" s="222"/>
    </row>
    <row r="15" spans="2:14" ht="12.75" customHeight="1">
      <c r="B15" s="123"/>
      <c r="C15" s="124" t="s">
        <v>34</v>
      </c>
      <c r="D15" s="222"/>
      <c r="E15" s="125"/>
      <c r="F15" s="124" t="s">
        <v>35</v>
      </c>
      <c r="G15" s="222"/>
      <c r="H15" s="222"/>
      <c r="I15" s="222"/>
      <c r="J15" s="222"/>
      <c r="K15" s="222"/>
      <c r="L15" s="222"/>
      <c r="M15" s="222"/>
      <c r="N15" s="222"/>
    </row>
    <row r="16" spans="2:14"/>
    <row r="17" spans="1:4">
      <c r="A17" s="119"/>
      <c r="B17" s="14" t="s">
        <v>36</v>
      </c>
      <c r="C17" s="119"/>
      <c r="D17" s="119"/>
    </row>
    <row r="18" spans="1:4">
      <c r="A18" s="119"/>
      <c r="C18" s="119"/>
      <c r="D18" s="119"/>
    </row>
    <row r="19" spans="1:4" s="86" customFormat="1">
      <c r="B19" s="86" t="s">
        <v>37</v>
      </c>
    </row>
    <row r="20" spans="1:4">
      <c r="C20" s="120"/>
      <c r="D20" s="119"/>
    </row>
    <row r="21" spans="1:4">
      <c r="A21" s="55"/>
      <c r="B21" s="122" t="s">
        <v>38</v>
      </c>
      <c r="C21" s="122" t="s">
        <v>39</v>
      </c>
      <c r="D21" s="122" t="s">
        <v>27</v>
      </c>
    </row>
    <row r="22" spans="1:4">
      <c r="A22" s="55"/>
      <c r="B22" s="121" t="s">
        <v>40</v>
      </c>
      <c r="C22" s="121" t="s">
        <v>41</v>
      </c>
      <c r="D22" s="121" t="s">
        <v>42</v>
      </c>
    </row>
    <row r="23" spans="1:4" ht="19.5" customHeight="1">
      <c r="A23" s="55"/>
      <c r="B23" s="121" t="s">
        <v>43</v>
      </c>
      <c r="C23" s="121" t="s">
        <v>41</v>
      </c>
      <c r="D23" s="121" t="s">
        <v>44</v>
      </c>
    </row>
    <row r="24" spans="1:4" ht="12.75" customHeight="1">
      <c r="A24" s="55"/>
      <c r="B24" s="304" t="s">
        <v>45</v>
      </c>
      <c r="C24" s="305"/>
      <c r="D24" s="306"/>
    </row>
    <row r="25" spans="1:4" ht="22.5" customHeight="1">
      <c r="A25" s="55"/>
      <c r="B25" s="121" t="s">
        <v>46</v>
      </c>
      <c r="C25" s="121" t="s">
        <v>47</v>
      </c>
      <c r="D25" s="121" t="s">
        <v>48</v>
      </c>
    </row>
    <row r="26" spans="1:4" ht="12.75" customHeight="1">
      <c r="A26" s="55"/>
      <c r="B26" s="304" t="s">
        <v>49</v>
      </c>
      <c r="C26" s="305"/>
      <c r="D26" s="306"/>
    </row>
    <row r="27" spans="1:4" ht="23.5">
      <c r="A27" s="55"/>
      <c r="B27" s="121" t="s">
        <v>50</v>
      </c>
      <c r="C27" s="121" t="s">
        <v>51</v>
      </c>
      <c r="D27" s="121" t="s">
        <v>52</v>
      </c>
    </row>
    <row r="28" spans="1:4" ht="12.75" customHeight="1">
      <c r="A28" s="55"/>
      <c r="B28" s="304" t="s">
        <v>53</v>
      </c>
      <c r="C28" s="305"/>
      <c r="D28" s="306"/>
    </row>
    <row r="29" spans="1:4" ht="15" customHeight="1">
      <c r="A29" s="55"/>
      <c r="B29" s="121" t="s">
        <v>54</v>
      </c>
      <c r="C29" s="121" t="s">
        <v>55</v>
      </c>
      <c r="D29" s="121" t="s">
        <v>56</v>
      </c>
    </row>
    <row r="30" spans="1:4" ht="34.5" customHeight="1">
      <c r="A30" s="55"/>
      <c r="B30" s="121" t="s">
        <v>57</v>
      </c>
      <c r="C30" s="121" t="s">
        <v>58</v>
      </c>
      <c r="D30" s="121" t="s">
        <v>59</v>
      </c>
    </row>
    <row r="31" spans="1:4" ht="26.25" customHeight="1">
      <c r="A31" s="55"/>
      <c r="B31" s="121" t="s">
        <v>60</v>
      </c>
      <c r="C31" s="121" t="s">
        <v>58</v>
      </c>
      <c r="D31" s="121" t="s">
        <v>61</v>
      </c>
    </row>
    <row r="32" spans="1:4" ht="23.5">
      <c r="A32" s="55"/>
      <c r="B32" s="121" t="s">
        <v>62</v>
      </c>
      <c r="C32" s="121" t="s">
        <v>58</v>
      </c>
      <c r="D32" s="121" t="s">
        <v>63</v>
      </c>
    </row>
    <row r="33" spans="1:4" ht="23.5">
      <c r="A33" s="55"/>
      <c r="B33" s="121" t="s">
        <v>64</v>
      </c>
      <c r="C33" s="121" t="s">
        <v>58</v>
      </c>
      <c r="D33" s="121" t="s">
        <v>65</v>
      </c>
    </row>
    <row r="34" spans="1:4" ht="23.5">
      <c r="A34" s="55"/>
      <c r="B34" s="121" t="s">
        <v>66</v>
      </c>
      <c r="C34" s="121" t="s">
        <v>58</v>
      </c>
      <c r="D34" s="121" t="s">
        <v>67</v>
      </c>
    </row>
    <row r="35" spans="1:4">
      <c r="A35" s="55"/>
      <c r="B35" s="121" t="s">
        <v>68</v>
      </c>
      <c r="C35" s="121" t="s">
        <v>55</v>
      </c>
      <c r="D35" s="121" t="s">
        <v>69</v>
      </c>
    </row>
    <row r="36" spans="1:4" ht="23.5">
      <c r="A36" s="55"/>
      <c r="B36" s="121" t="s">
        <v>70</v>
      </c>
      <c r="C36" s="121" t="s">
        <v>58</v>
      </c>
      <c r="D36" s="121" t="s">
        <v>71</v>
      </c>
    </row>
    <row r="37" spans="1:4" ht="23.5">
      <c r="A37" s="55"/>
      <c r="B37" s="220" t="s">
        <v>72</v>
      </c>
      <c r="C37" s="220" t="s">
        <v>58</v>
      </c>
      <c r="D37" s="220" t="s">
        <v>73</v>
      </c>
    </row>
    <row r="38" spans="1:4"/>
    <row r="49" s="14" customFormat="1" hidden="1"/>
    <row r="50" s="14" customFormat="1" hidden="1"/>
    <row r="51" s="14" customFormat="1" hidden="1"/>
    <row r="52" s="14" customFormat="1" hidden="1"/>
    <row r="53" s="14" customFormat="1" hidden="1"/>
    <row r="54" s="14" customFormat="1" hidden="1"/>
    <row r="55" s="14" customFormat="1" hidden="1"/>
    <row r="56" s="14" customFormat="1" hidden="1"/>
    <row r="57" s="14" customFormat="1" hidden="1"/>
    <row r="58" s="14" customFormat="1" hidden="1"/>
    <row r="59" s="14" customFormat="1" hidden="1"/>
    <row r="60" s="14" customFormat="1" hidden="1"/>
    <row r="61" s="14" customFormat="1" hidden="1"/>
    <row r="62" s="14" customFormat="1" hidden="1"/>
    <row r="63" s="14" customFormat="1" hidden="1"/>
    <row r="64" s="14" customFormat="1" hidden="1"/>
    <row r="65" s="14" customFormat="1" hidden="1"/>
    <row r="66" s="14" customFormat="1" hidden="1"/>
    <row r="67" s="14" customFormat="1" hidden="1"/>
    <row r="68" s="14" customFormat="1" hidden="1"/>
    <row r="69" s="14" customFormat="1" hidden="1"/>
    <row r="70" s="14" customFormat="1" hidden="1"/>
    <row r="71" s="14" customFormat="1" hidden="1"/>
    <row r="72" s="14" customFormat="1" hidden="1"/>
    <row r="73" s="14" customFormat="1" hidden="1"/>
    <row r="74" s="14" customFormat="1" hidden="1"/>
    <row r="75" s="14" customFormat="1" hidden="1"/>
    <row r="76" s="14" customFormat="1" hidden="1"/>
    <row r="77" s="14" customFormat="1" hidden="1"/>
    <row r="78" s="14" customFormat="1" hidden="1"/>
    <row r="79" s="14" customFormat="1" hidden="1"/>
    <row r="80" s="14" customFormat="1" hidden="1"/>
    <row r="81" s="14" customFormat="1" hidden="1"/>
    <row r="82" s="14" customFormat="1" hidden="1"/>
    <row r="83" s="14" customFormat="1" hidden="1"/>
    <row r="84" s="14" customFormat="1" hidden="1"/>
    <row r="85" s="14" customFormat="1" hidden="1"/>
    <row r="86" s="14" customFormat="1" hidden="1"/>
    <row r="87" s="14" customFormat="1" hidden="1"/>
    <row r="88" s="14" customFormat="1" hidden="1"/>
    <row r="89" s="14" customFormat="1" hidden="1"/>
    <row r="90" s="14" customFormat="1" hidden="1"/>
    <row r="91" s="14" customFormat="1" hidden="1"/>
    <row r="92" s="14" customFormat="1" hidden="1"/>
    <row r="93" s="14" customFormat="1" hidden="1"/>
    <row r="94" s="14" customFormat="1" hidden="1"/>
    <row r="95" s="14" customFormat="1" hidden="1"/>
    <row r="96" s="14" customFormat="1" hidden="1"/>
    <row r="97" s="14" customFormat="1" hidden="1"/>
    <row r="98" s="14" customFormat="1" hidden="1"/>
    <row r="99" s="14" customFormat="1" hidden="1"/>
    <row r="100" s="14" customFormat="1" hidden="1"/>
    <row r="101" s="14" customFormat="1" hidden="1"/>
    <row r="102" s="14" customFormat="1" hidden="1"/>
    <row r="103" s="14" customFormat="1" hidden="1"/>
    <row r="104" s="14" customFormat="1" hidden="1"/>
    <row r="105" s="14" customFormat="1" hidden="1"/>
    <row r="106" s="14" customFormat="1" hidden="1"/>
    <row r="107" s="14" customFormat="1" hidden="1"/>
    <row r="108" s="14" customFormat="1" hidden="1"/>
    <row r="109" s="14" customFormat="1" hidden="1"/>
    <row r="110" s="14" customFormat="1" hidden="1"/>
    <row r="111" s="14" customFormat="1" hidden="1"/>
    <row r="112" s="14" customFormat="1" hidden="1"/>
    <row r="113" s="14" customFormat="1" hidden="1"/>
    <row r="114" s="14" customFormat="1" hidden="1"/>
    <row r="115" s="14" customFormat="1" hidden="1"/>
    <row r="116" s="14" customFormat="1" hidden="1"/>
    <row r="117" s="14" customFormat="1" hidden="1"/>
    <row r="118" s="14" customFormat="1" hidden="1"/>
    <row r="119" s="14" customFormat="1" hidden="1"/>
    <row r="120" s="14" customFormat="1" hidden="1"/>
    <row r="121" s="14" customFormat="1" hidden="1"/>
    <row r="122" s="14" customFormat="1" hidden="1"/>
    <row r="123" s="14" customFormat="1" hidden="1"/>
    <row r="124" s="14" customFormat="1" hidden="1"/>
    <row r="125" s="14" customFormat="1" hidden="1"/>
    <row r="126" s="14" customFormat="1" hidden="1"/>
    <row r="127" s="14" customFormat="1" hidden="1"/>
    <row r="128" s="14" customFormat="1" hidden="1"/>
    <row r="129" s="14" customFormat="1" hidden="1"/>
    <row r="130" s="14" customFormat="1" hidden="1"/>
    <row r="131" s="14" customFormat="1" hidden="1"/>
    <row r="132" s="14" customFormat="1" hidden="1"/>
    <row r="133" s="14" customFormat="1" hidden="1"/>
    <row r="134" s="14" customFormat="1" hidden="1"/>
    <row r="135" s="14" customFormat="1" hidden="1"/>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BC95"/>
  <sheetViews>
    <sheetView topLeftCell="T1" zoomScaleNormal="100" workbookViewId="0">
      <selection activeCell="BB23" sqref="BB23"/>
    </sheetView>
  </sheetViews>
  <sheetFormatPr defaultColWidth="0" defaultRowHeight="13.5" zeroHeight="1"/>
  <cols>
    <col min="1" max="1" width="5.765625" customWidth="1"/>
    <col min="2" max="2" width="23.4609375" customWidth="1"/>
    <col min="3" max="3" width="17.84375" customWidth="1"/>
    <col min="4" max="4" width="23.3828125" customWidth="1"/>
    <col min="5" max="5" width="25.765625" customWidth="1"/>
    <col min="6" max="6" width="1.61328125" customWidth="1"/>
    <col min="7" max="14" width="15.61328125" customWidth="1"/>
    <col min="15" max="15" width="1.84375" customWidth="1"/>
    <col min="16" max="23" width="15.61328125" customWidth="1"/>
    <col min="24" max="24" width="1.84375" customWidth="1"/>
    <col min="25" max="55" width="15.61328125" customWidth="1"/>
    <col min="56" max="16384" width="9" hidden="1"/>
  </cols>
  <sheetData>
    <row r="1" spans="1:55" s="2" customFormat="1" ht="12.75" customHeight="1"/>
    <row r="2" spans="1:55" s="2" customFormat="1" ht="18.75" customHeight="1">
      <c r="B2" s="137" t="s">
        <v>74</v>
      </c>
      <c r="C2" s="40"/>
      <c r="D2" s="40"/>
      <c r="E2" s="40"/>
      <c r="F2" s="40"/>
      <c r="G2" s="40"/>
      <c r="O2" s="40"/>
      <c r="X2" s="40"/>
    </row>
    <row r="3" spans="1:55" s="2" customFormat="1" ht="48.75" customHeight="1">
      <c r="B3" s="328" t="s">
        <v>75</v>
      </c>
      <c r="C3" s="328"/>
      <c r="D3" s="328"/>
      <c r="E3" s="328"/>
      <c r="F3" s="328"/>
      <c r="G3" s="328"/>
      <c r="H3" s="328"/>
      <c r="I3" s="328"/>
      <c r="J3" s="39"/>
      <c r="K3" s="39"/>
      <c r="L3" s="39"/>
      <c r="M3" s="39"/>
      <c r="N3" s="39"/>
      <c r="O3" s="39"/>
      <c r="P3" s="39"/>
      <c r="Q3" s="39"/>
      <c r="R3" s="39"/>
      <c r="S3" s="39"/>
      <c r="T3" s="39"/>
      <c r="U3" s="39"/>
      <c r="V3" s="39"/>
      <c r="W3" s="39"/>
      <c r="X3" s="39"/>
      <c r="Y3" s="39"/>
      <c r="Z3" s="39"/>
      <c r="AA3" s="39"/>
    </row>
    <row r="4" spans="1:55" s="2" customFormat="1" ht="12.75" customHeight="1"/>
    <row r="5" spans="1:55" s="14" customFormat="1"/>
    <row r="6" spans="1:55" s="14" customFormat="1">
      <c r="B6" s="83"/>
    </row>
    <row r="7" spans="1:55" s="85" customFormat="1">
      <c r="B7" s="86" t="s">
        <v>76</v>
      </c>
    </row>
    <row r="8" spans="1:55" s="14" customFormat="1">
      <c r="B8" s="83"/>
    </row>
    <row r="9" spans="1:55">
      <c r="A9" s="14"/>
      <c r="B9" s="325" t="s">
        <v>77</v>
      </c>
      <c r="C9" s="329" t="s">
        <v>78</v>
      </c>
      <c r="D9" s="318" t="s">
        <v>79</v>
      </c>
      <c r="E9" s="332"/>
      <c r="F9" s="84"/>
      <c r="G9" s="322" t="s">
        <v>80</v>
      </c>
      <c r="H9" s="323"/>
      <c r="I9" s="323"/>
      <c r="J9" s="323"/>
      <c r="K9" s="323"/>
      <c r="L9" s="323"/>
      <c r="M9" s="323"/>
      <c r="N9" s="324"/>
      <c r="O9" s="136"/>
      <c r="P9" s="238" t="s">
        <v>81</v>
      </c>
      <c r="Q9" s="239"/>
      <c r="R9" s="239"/>
      <c r="S9" s="239"/>
      <c r="T9" s="239"/>
      <c r="U9" s="239"/>
      <c r="V9" s="239"/>
      <c r="W9" s="239"/>
      <c r="X9" s="84"/>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40"/>
    </row>
    <row r="10" spans="1:55" ht="12.75" customHeight="1">
      <c r="A10" s="14"/>
      <c r="B10" s="325"/>
      <c r="C10" s="329"/>
      <c r="D10" s="318"/>
      <c r="E10" s="332"/>
      <c r="F10" s="84"/>
      <c r="G10" s="319" t="s">
        <v>82</v>
      </c>
      <c r="H10" s="320"/>
      <c r="I10" s="320"/>
      <c r="J10" s="320"/>
      <c r="K10" s="320"/>
      <c r="L10" s="320"/>
      <c r="M10" s="320"/>
      <c r="N10" s="321"/>
      <c r="O10" s="136"/>
      <c r="P10" s="241" t="s">
        <v>83</v>
      </c>
      <c r="Q10" s="242"/>
      <c r="R10" s="242"/>
      <c r="S10" s="242"/>
      <c r="T10" s="242"/>
      <c r="U10" s="242"/>
      <c r="V10" s="242"/>
      <c r="W10" s="242"/>
      <c r="X10" s="84"/>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3"/>
    </row>
    <row r="11" spans="1:55" ht="25.5" customHeight="1">
      <c r="A11" s="14"/>
      <c r="B11" s="325"/>
      <c r="C11" s="329"/>
      <c r="D11" s="318"/>
      <c r="E11" s="97" t="s">
        <v>84</v>
      </c>
      <c r="F11" s="84"/>
      <c r="G11" s="33" t="s">
        <v>85</v>
      </c>
      <c r="H11" s="33" t="s">
        <v>86</v>
      </c>
      <c r="I11" s="33" t="s">
        <v>87</v>
      </c>
      <c r="J11" s="33" t="s">
        <v>88</v>
      </c>
      <c r="K11" s="33" t="s">
        <v>89</v>
      </c>
      <c r="L11" s="34" t="s">
        <v>90</v>
      </c>
      <c r="M11" s="33" t="s">
        <v>91</v>
      </c>
      <c r="N11" s="33" t="s">
        <v>92</v>
      </c>
      <c r="O11" s="84"/>
      <c r="P11" s="29" t="s">
        <v>93</v>
      </c>
      <c r="Q11" s="29" t="s">
        <v>94</v>
      </c>
      <c r="R11" s="29" t="s">
        <v>95</v>
      </c>
      <c r="S11" s="35" t="s">
        <v>96</v>
      </c>
      <c r="T11" s="29" t="s">
        <v>97</v>
      </c>
      <c r="U11" s="29" t="s">
        <v>98</v>
      </c>
      <c r="V11" s="29" t="s">
        <v>99</v>
      </c>
      <c r="W11" s="29" t="s">
        <v>100</v>
      </c>
      <c r="X11" s="84"/>
      <c r="Y11" s="29" t="s">
        <v>101</v>
      </c>
      <c r="Z11" s="29" t="s">
        <v>102</v>
      </c>
      <c r="AA11" s="276" t="s">
        <v>365</v>
      </c>
      <c r="AB11" s="276" t="s">
        <v>365</v>
      </c>
      <c r="AC11" s="277" t="s">
        <v>366</v>
      </c>
      <c r="AD11" s="275" t="s">
        <v>366</v>
      </c>
      <c r="AE11" s="275" t="s">
        <v>367</v>
      </c>
      <c r="AF11" s="275" t="s">
        <v>367</v>
      </c>
      <c r="AG11" s="275" t="s">
        <v>368</v>
      </c>
      <c r="AH11" s="275" t="s">
        <v>368</v>
      </c>
      <c r="AI11" s="275" t="s">
        <v>369</v>
      </c>
      <c r="AJ11" s="275" t="s">
        <v>369</v>
      </c>
      <c r="AK11" s="275" t="s">
        <v>370</v>
      </c>
      <c r="AL11" s="275" t="s">
        <v>370</v>
      </c>
      <c r="AM11" s="275" t="s">
        <v>371</v>
      </c>
      <c r="AN11" s="275" t="s">
        <v>371</v>
      </c>
      <c r="AO11" s="275" t="s">
        <v>372</v>
      </c>
      <c r="AP11" s="275" t="s">
        <v>372</v>
      </c>
      <c r="AQ11" s="275" t="s">
        <v>373</v>
      </c>
      <c r="AR11" s="275" t="s">
        <v>373</v>
      </c>
      <c r="AS11" s="275" t="s">
        <v>374</v>
      </c>
      <c r="AT11" s="275" t="s">
        <v>374</v>
      </c>
      <c r="AU11" s="275" t="s">
        <v>375</v>
      </c>
      <c r="AV11" s="275" t="s">
        <v>375</v>
      </c>
      <c r="AW11" s="275" t="s">
        <v>376</v>
      </c>
      <c r="AX11" s="275" t="s">
        <v>376</v>
      </c>
      <c r="AY11" s="275" t="s">
        <v>377</v>
      </c>
      <c r="AZ11" s="275" t="s">
        <v>377</v>
      </c>
      <c r="BA11" s="275" t="s">
        <v>378</v>
      </c>
      <c r="BB11" s="275" t="s">
        <v>378</v>
      </c>
      <c r="BC11" s="275" t="s">
        <v>379</v>
      </c>
    </row>
    <row r="12" spans="1:55" ht="25.5" customHeight="1">
      <c r="A12" s="14"/>
      <c r="B12" s="325"/>
      <c r="C12" s="329"/>
      <c r="D12" s="318"/>
      <c r="E12" s="97" t="s">
        <v>84</v>
      </c>
      <c r="F12" s="84"/>
      <c r="G12" s="33" t="s">
        <v>85</v>
      </c>
      <c r="H12" s="33" t="s">
        <v>86</v>
      </c>
      <c r="I12" s="33" t="s">
        <v>87</v>
      </c>
      <c r="J12" s="33" t="s">
        <v>88</v>
      </c>
      <c r="K12" s="33" t="s">
        <v>89</v>
      </c>
      <c r="L12" s="34" t="s">
        <v>90</v>
      </c>
      <c r="M12" s="33" t="s">
        <v>91</v>
      </c>
      <c r="N12" s="33" t="s">
        <v>92</v>
      </c>
      <c r="O12" s="84"/>
      <c r="P12" s="29" t="s">
        <v>93</v>
      </c>
      <c r="Q12" s="29" t="s">
        <v>94</v>
      </c>
      <c r="R12" s="29" t="s">
        <v>95</v>
      </c>
      <c r="S12" s="35" t="s">
        <v>96</v>
      </c>
      <c r="T12" s="29" t="s">
        <v>97</v>
      </c>
      <c r="U12" s="29" t="s">
        <v>98</v>
      </c>
      <c r="V12" s="29" t="s">
        <v>99</v>
      </c>
      <c r="W12" s="29" t="s">
        <v>100</v>
      </c>
      <c r="X12" s="84"/>
      <c r="Y12" s="29" t="s">
        <v>104</v>
      </c>
      <c r="Z12" s="29" t="s">
        <v>105</v>
      </c>
      <c r="AA12" s="29" t="s">
        <v>103</v>
      </c>
      <c r="AB12" s="29" t="s">
        <v>380</v>
      </c>
      <c r="AC12" s="29" t="s">
        <v>381</v>
      </c>
      <c r="AD12" s="29" t="s">
        <v>382</v>
      </c>
      <c r="AE12" s="29" t="s">
        <v>383</v>
      </c>
      <c r="AF12" s="29" t="s">
        <v>384</v>
      </c>
      <c r="AG12" s="29" t="s">
        <v>385</v>
      </c>
      <c r="AH12" s="29" t="s">
        <v>386</v>
      </c>
      <c r="AI12" s="29" t="s">
        <v>387</v>
      </c>
      <c r="AJ12" s="29" t="s">
        <v>388</v>
      </c>
      <c r="AK12" s="29" t="s">
        <v>389</v>
      </c>
      <c r="AL12" s="29" t="s">
        <v>390</v>
      </c>
      <c r="AM12" s="29" t="s">
        <v>391</v>
      </c>
      <c r="AN12" s="29" t="s">
        <v>392</v>
      </c>
      <c r="AO12" s="29" t="s">
        <v>393</v>
      </c>
      <c r="AP12" s="29" t="s">
        <v>394</v>
      </c>
      <c r="AQ12" s="29" t="s">
        <v>395</v>
      </c>
      <c r="AR12" s="29" t="s">
        <v>396</v>
      </c>
      <c r="AS12" s="29" t="s">
        <v>397</v>
      </c>
      <c r="AT12" s="29" t="s">
        <v>398</v>
      </c>
      <c r="AU12" s="29" t="s">
        <v>399</v>
      </c>
      <c r="AV12" s="29" t="s">
        <v>400</v>
      </c>
      <c r="AW12" s="29" t="s">
        <v>401</v>
      </c>
      <c r="AX12" s="29" t="s">
        <v>402</v>
      </c>
      <c r="AY12" s="29" t="s">
        <v>403</v>
      </c>
      <c r="AZ12" s="29" t="s">
        <v>404</v>
      </c>
      <c r="BA12" s="29" t="s">
        <v>405</v>
      </c>
      <c r="BB12" s="29" t="s">
        <v>406</v>
      </c>
      <c r="BC12" s="29" t="s">
        <v>407</v>
      </c>
    </row>
    <row r="13" spans="1:55" ht="12.75" customHeight="1">
      <c r="A13" s="14"/>
      <c r="B13" s="325"/>
      <c r="C13" s="329"/>
      <c r="D13" s="318"/>
      <c r="E13" s="97" t="s">
        <v>106</v>
      </c>
      <c r="F13" s="84"/>
      <c r="G13" s="31" t="s">
        <v>107</v>
      </c>
      <c r="H13" s="31" t="s">
        <v>108</v>
      </c>
      <c r="I13" s="31" t="s">
        <v>109</v>
      </c>
      <c r="J13" s="31" t="s">
        <v>110</v>
      </c>
      <c r="K13" s="31" t="s">
        <v>111</v>
      </c>
      <c r="L13" s="32" t="s">
        <v>112</v>
      </c>
      <c r="M13" s="31" t="s">
        <v>113</v>
      </c>
      <c r="N13" s="31" t="s">
        <v>114</v>
      </c>
      <c r="O13" s="84"/>
      <c r="P13" s="31" t="s">
        <v>115</v>
      </c>
      <c r="Q13" s="31" t="s">
        <v>116</v>
      </c>
      <c r="R13" s="31" t="s">
        <v>117</v>
      </c>
      <c r="S13" s="36" t="s">
        <v>118</v>
      </c>
      <c r="T13" s="31" t="s">
        <v>119</v>
      </c>
      <c r="U13" s="31" t="s">
        <v>120</v>
      </c>
      <c r="V13" s="31" t="s">
        <v>121</v>
      </c>
      <c r="W13" s="31" t="s">
        <v>122</v>
      </c>
      <c r="X13" s="84"/>
      <c r="Y13" s="31" t="s">
        <v>123</v>
      </c>
      <c r="Z13" s="31" t="s">
        <v>124</v>
      </c>
      <c r="AA13" s="31" t="s">
        <v>125</v>
      </c>
      <c r="AB13" s="31" t="s">
        <v>408</v>
      </c>
      <c r="AC13" s="31" t="s">
        <v>409</v>
      </c>
      <c r="AD13" s="31" t="s">
        <v>410</v>
      </c>
      <c r="AE13" s="31" t="s">
        <v>411</v>
      </c>
      <c r="AF13" s="31" t="s">
        <v>412</v>
      </c>
      <c r="AG13" s="31" t="s">
        <v>413</v>
      </c>
      <c r="AH13" s="31" t="s">
        <v>414</v>
      </c>
      <c r="AI13" s="31" t="s">
        <v>415</v>
      </c>
      <c r="AJ13" s="31" t="s">
        <v>416</v>
      </c>
      <c r="AK13" s="31" t="s">
        <v>417</v>
      </c>
      <c r="AL13" s="31" t="s">
        <v>418</v>
      </c>
      <c r="AM13" s="31" t="s">
        <v>419</v>
      </c>
      <c r="AN13" s="31" t="s">
        <v>420</v>
      </c>
      <c r="AO13" s="31" t="s">
        <v>421</v>
      </c>
      <c r="AP13" s="31" t="s">
        <v>422</v>
      </c>
      <c r="AQ13" s="31" t="s">
        <v>423</v>
      </c>
      <c r="AR13" s="31" t="s">
        <v>424</v>
      </c>
      <c r="AS13" s="31" t="s">
        <v>425</v>
      </c>
      <c r="AT13" s="31" t="s">
        <v>426</v>
      </c>
      <c r="AU13" s="31" t="s">
        <v>427</v>
      </c>
      <c r="AV13" s="31" t="s">
        <v>428</v>
      </c>
      <c r="AW13" s="31" t="s">
        <v>429</v>
      </c>
      <c r="AX13" s="31" t="s">
        <v>430</v>
      </c>
      <c r="AY13" s="31" t="s">
        <v>431</v>
      </c>
      <c r="AZ13" s="31" t="s">
        <v>432</v>
      </c>
      <c r="BA13" s="31" t="s">
        <v>433</v>
      </c>
      <c r="BB13" s="31" t="s">
        <v>434</v>
      </c>
      <c r="BC13" s="31" t="s">
        <v>435</v>
      </c>
    </row>
    <row r="14" spans="1:55" ht="12.75" customHeight="1">
      <c r="A14" s="14"/>
      <c r="B14" s="325"/>
      <c r="C14" s="329"/>
      <c r="D14" s="318"/>
      <c r="E14" s="139" t="s">
        <v>126</v>
      </c>
      <c r="F14" s="84"/>
      <c r="G14" s="29" t="s">
        <v>127</v>
      </c>
      <c r="H14" s="29" t="s">
        <v>127</v>
      </c>
      <c r="I14" s="29" t="s">
        <v>128</v>
      </c>
      <c r="J14" s="29" t="s">
        <v>128</v>
      </c>
      <c r="K14" s="29" t="s">
        <v>129</v>
      </c>
      <c r="L14" s="30" t="s">
        <v>129</v>
      </c>
      <c r="M14" s="29" t="s">
        <v>130</v>
      </c>
      <c r="N14" s="29" t="s">
        <v>130</v>
      </c>
      <c r="O14" s="84"/>
      <c r="P14" s="29" t="s">
        <v>131</v>
      </c>
      <c r="Q14" s="29" t="s">
        <v>132</v>
      </c>
      <c r="R14" s="29" t="s">
        <v>132</v>
      </c>
      <c r="S14" s="35" t="s">
        <v>133</v>
      </c>
      <c r="T14" s="29" t="s">
        <v>133</v>
      </c>
      <c r="U14" s="29" t="s">
        <v>134</v>
      </c>
      <c r="V14" s="29" t="s">
        <v>134</v>
      </c>
      <c r="W14" s="29" t="s">
        <v>135</v>
      </c>
      <c r="X14" s="84"/>
      <c r="Y14" s="29" t="s">
        <v>135</v>
      </c>
      <c r="Z14" s="29" t="s">
        <v>136</v>
      </c>
      <c r="AA14" s="29" t="s">
        <v>136</v>
      </c>
      <c r="AB14" s="29" t="s">
        <v>136</v>
      </c>
      <c r="AC14" s="29" t="s">
        <v>436</v>
      </c>
      <c r="AD14" s="29" t="s">
        <v>436</v>
      </c>
      <c r="AE14" s="29" t="s">
        <v>436</v>
      </c>
      <c r="AF14" s="29" t="s">
        <v>436</v>
      </c>
      <c r="AG14" s="29" t="s">
        <v>437</v>
      </c>
      <c r="AH14" s="29" t="s">
        <v>437</v>
      </c>
      <c r="AI14" s="29" t="s">
        <v>437</v>
      </c>
      <c r="AJ14" s="29" t="s">
        <v>437</v>
      </c>
      <c r="AK14" s="29" t="s">
        <v>438</v>
      </c>
      <c r="AL14" s="29" t="s">
        <v>438</v>
      </c>
      <c r="AM14" s="29" t="s">
        <v>438</v>
      </c>
      <c r="AN14" s="29" t="s">
        <v>438</v>
      </c>
      <c r="AO14" s="29" t="s">
        <v>439</v>
      </c>
      <c r="AP14" s="29" t="s">
        <v>439</v>
      </c>
      <c r="AQ14" s="29" t="s">
        <v>439</v>
      </c>
      <c r="AR14" s="29" t="s">
        <v>439</v>
      </c>
      <c r="AS14" s="29" t="s">
        <v>440</v>
      </c>
      <c r="AT14" s="29" t="s">
        <v>440</v>
      </c>
      <c r="AU14" s="29" t="s">
        <v>440</v>
      </c>
      <c r="AV14" s="29" t="s">
        <v>440</v>
      </c>
      <c r="AW14" s="29" t="s">
        <v>441</v>
      </c>
      <c r="AX14" s="29" t="s">
        <v>441</v>
      </c>
      <c r="AY14" s="29" t="s">
        <v>441</v>
      </c>
      <c r="AZ14" s="29" t="s">
        <v>441</v>
      </c>
      <c r="BA14" s="29" t="s">
        <v>442</v>
      </c>
      <c r="BB14" s="29" t="s">
        <v>442</v>
      </c>
      <c r="BC14" s="29" t="s">
        <v>442</v>
      </c>
    </row>
    <row r="15" spans="1:55" ht="12.75" customHeight="1">
      <c r="A15" s="14"/>
      <c r="B15" s="312" t="s">
        <v>137</v>
      </c>
      <c r="C15" s="108" t="s">
        <v>138</v>
      </c>
      <c r="D15" s="307" t="s">
        <v>139</v>
      </c>
      <c r="E15" s="331"/>
      <c r="F15" s="84"/>
      <c r="G15" s="106">
        <f>IF('2a Aggregate costs'!H$15="-","-",SUM('2a Aggregate costs'!H$15,'2a Aggregate costs'!H$16,'2a Aggregate costs'!H$17,'2a Aggregate costs'!H38)*'3a Demand'!$C$9+'2a Aggregate costs'!H$18)</f>
        <v>68.565771367263309</v>
      </c>
      <c r="H15" s="106">
        <f>IF('2a Aggregate costs'!I$15="-","-",SUM('2a Aggregate costs'!I$15,'2a Aggregate costs'!I$16,'2a Aggregate costs'!I$17,'2a Aggregate costs'!I38)*'3a Demand'!$C$9+'2a Aggregate costs'!I$18)</f>
        <v>68.545523907361414</v>
      </c>
      <c r="I15" s="106">
        <f>IF('2a Aggregate costs'!J$15="-","-",SUM('2a Aggregate costs'!J$15,'2a Aggregate costs'!J$16,'2a Aggregate costs'!J$17,'2a Aggregate costs'!J38)*'3a Demand'!$C$9+'2a Aggregate costs'!J$18)</f>
        <v>83.614794006957538</v>
      </c>
      <c r="J15" s="106">
        <f>IF('2a Aggregate costs'!K$15="-","-",SUM('2a Aggregate costs'!K$15,'2a Aggregate costs'!K$16,'2a Aggregate costs'!K$17,'2a Aggregate costs'!K38)*'3a Demand'!$C$9+'2a Aggregate costs'!K$18)</f>
        <v>83.537954562762394</v>
      </c>
      <c r="K15" s="106">
        <f>IF('2a Aggregate costs'!L$15="-","-",SUM('2a Aggregate costs'!L$15,'2a Aggregate costs'!L$16,'2a Aggregate costs'!L$17,'2a Aggregate costs'!L38)*'3a Demand'!$C$9+'2a Aggregate costs'!L$18)</f>
        <v>88.918000091064357</v>
      </c>
      <c r="L15" s="106">
        <f>IF('2a Aggregate costs'!M$15="-","-",SUM('2a Aggregate costs'!M$15,'2a Aggregate costs'!M$16,'2a Aggregate costs'!M$17,'2a Aggregate costs'!M38)*'3a Demand'!$C$9+'2a Aggregate costs'!M$18)</f>
        <v>89.232750584499058</v>
      </c>
      <c r="M15" s="106">
        <f>IF('2a Aggregate costs'!N$15="-","-",SUM('2a Aggregate costs'!N$15,'2a Aggregate costs'!N$16,'2a Aggregate costs'!N$17,'2a Aggregate costs'!N38)*'3a Demand'!$C$9+'2a Aggregate costs'!N$18)</f>
        <v>103.19089658237827</v>
      </c>
      <c r="N15" s="106">
        <f>IF('2a Aggregate costs'!O$15="-","-",SUM('2a Aggregate costs'!O$15,'2a Aggregate costs'!O$16,'2a Aggregate costs'!O$17,'2a Aggregate costs'!O38)*'3a Demand'!$C$9+'2a Aggregate costs'!O$18)</f>
        <v>103.26009605959037</v>
      </c>
      <c r="O15" s="84"/>
      <c r="P15" s="106">
        <f>IF('2a Aggregate costs'!Q$15="-","-",SUM('2a Aggregate costs'!Q$15,'2a Aggregate costs'!Q$16,'2a Aggregate costs'!Q$17,'2a Aggregate costs'!Q38)*'3a Demand'!$C$9+'2a Aggregate costs'!Q$18)</f>
        <v>103.26009605959037</v>
      </c>
      <c r="Q15" s="106">
        <f>IF('2a Aggregate costs'!R$15="-","-",SUM('2a Aggregate costs'!R$15,'2a Aggregate costs'!R$16,'2a Aggregate costs'!R$17,'2a Aggregate costs'!R38)*'3a Demand'!$C$9+'2a Aggregate costs'!R$18)</f>
        <v>110.39599487540659</v>
      </c>
      <c r="R15" s="106">
        <f>IF('2a Aggregate costs'!S$15="-","-",SUM('2a Aggregate costs'!S$15,'2a Aggregate costs'!S$16,'2a Aggregate costs'!S$17,'2a Aggregate costs'!S38)*'3a Demand'!$C$9+'2a Aggregate costs'!S$18)</f>
        <v>111.7072095389764</v>
      </c>
      <c r="S15" s="106">
        <f>IF('2a Aggregate costs'!T$15="-","-",SUM('2a Aggregate costs'!T$15,'2a Aggregate costs'!T$16,'2a Aggregate costs'!T$17,'2a Aggregate costs'!T38)*'3a Demand'!$C$9+'2a Aggregate costs'!T$18)</f>
        <v>114.90065469882065</v>
      </c>
      <c r="T15" s="106">
        <f>IF('2a Aggregate costs'!U$15="-","-",SUM('2a Aggregate costs'!U$15,'2a Aggregate costs'!U$16,'2a Aggregate costs'!U$17,'2a Aggregate costs'!U38)*'3a Demand'!$C$9+'2a Aggregate costs'!U$18)</f>
        <v>114.4180160814398</v>
      </c>
      <c r="U15" s="106">
        <f>IF('2a Aggregate costs'!V$15="-","-",SUM('2a Aggregate costs'!V$15,'2a Aggregate costs'!V$16,'2a Aggregate costs'!V$17,'2a Aggregate costs'!V38)*'3a Demand'!$C$9+'2a Aggregate costs'!V$18)</f>
        <v>121.05350272737377</v>
      </c>
      <c r="V15" s="106">
        <f>IF('2a Aggregate costs'!W$15="-","-",SUM('2a Aggregate costs'!W$15,'2a Aggregate costs'!W$16,'2a Aggregate costs'!W$17,'2a Aggregate costs'!W38)*'3a Demand'!$C$9+'2a Aggregate costs'!W$18)</f>
        <v>120.46168627822081</v>
      </c>
      <c r="W15" s="106">
        <f>IF('2a Aggregate costs'!X$15="-","-",SUM('2a Aggregate costs'!X$15,'2a Aggregate costs'!X$16,'2a Aggregate costs'!X$17,'2a Aggregate costs'!X38)*'3a Demand'!$C$9+'2a Aggregate costs'!X$18)</f>
        <v>126.57531856556605</v>
      </c>
      <c r="X15" s="84"/>
      <c r="Y15" s="106">
        <f>IF('2a Aggregate costs'!Z$15="-","-",SUM('2a Aggregate costs'!Z$15,'2a Aggregate costs'!Z$16,'2a Aggregate costs'!Z$17,'2a Aggregate costs'!Z38)*'3a Demand'!$C$9+'2a Aggregate costs'!Z$18)</f>
        <v>125.50081957998127</v>
      </c>
      <c r="Z15" s="106">
        <f>IF('2a Aggregate costs'!AA$15="-","-",SUM('2a Aggregate costs'!AA$15,'2a Aggregate costs'!AA$16,'2a Aggregate costs'!AA$17,'2a Aggregate costs'!AA38)*'3a Demand'!$C$9+'2a Aggregate costs'!AA$18)</f>
        <v>139.73123662685865</v>
      </c>
      <c r="AA15" s="106" t="str">
        <f>IF('2a Aggregate costs'!AB$15="-","-",SUM('2a Aggregate costs'!AB$15,'2a Aggregate costs'!AB$16,'2a Aggregate costs'!AB$17,'2a Aggregate costs'!AB38)*'3a Demand'!$C$9+'2a Aggregate costs'!AB$18)</f>
        <v>-</v>
      </c>
      <c r="AB15" s="106" t="str">
        <f>IF('2a Aggregate costs'!AC$15="-","-",SUM('2a Aggregate costs'!AC$15,'2a Aggregate costs'!AC$16,'2a Aggregate costs'!AC$17,'2a Aggregate costs'!AC38)*'3a Demand'!$C$9+'2a Aggregate costs'!AC$18)</f>
        <v>-</v>
      </c>
      <c r="AC15" s="106" t="str">
        <f>IF('2a Aggregate costs'!AD$15="-","-",SUM('2a Aggregate costs'!AD$15,'2a Aggregate costs'!AD$16,'2a Aggregate costs'!AD$17,'2a Aggregate costs'!AD38)*'3a Demand'!$C$9+'2a Aggregate costs'!AD$18)</f>
        <v>-</v>
      </c>
      <c r="AD15" s="106" t="str">
        <f>IF('2a Aggregate costs'!AE$15="-","-",SUM('2a Aggregate costs'!AE$15,'2a Aggregate costs'!AE$16,'2a Aggregate costs'!AE$17,'2a Aggregate costs'!AE38)*'3a Demand'!$C$9+'2a Aggregate costs'!AE$18)</f>
        <v>-</v>
      </c>
      <c r="AE15" s="106" t="str">
        <f>IF('2a Aggregate costs'!AF$15="-","-",SUM('2a Aggregate costs'!AF$15,'2a Aggregate costs'!AF$16,'2a Aggregate costs'!AF$17,'2a Aggregate costs'!AF38)*'3a Demand'!$C$9+'2a Aggregate costs'!AF$18)</f>
        <v>-</v>
      </c>
      <c r="AF15" s="106" t="str">
        <f>IF('2a Aggregate costs'!AG$15="-","-",SUM('2a Aggregate costs'!AG$15,'2a Aggregate costs'!AG$16,'2a Aggregate costs'!AG$17,'2a Aggregate costs'!AG38)*'3a Demand'!$C$9+'2a Aggregate costs'!AG$18)</f>
        <v>-</v>
      </c>
      <c r="AG15" s="106" t="str">
        <f>IF('2a Aggregate costs'!AH$15="-","-",SUM('2a Aggregate costs'!AH$15,'2a Aggregate costs'!AH$16,'2a Aggregate costs'!AH$17,'2a Aggregate costs'!AH38)*'3a Demand'!$C$9+'2a Aggregate costs'!AH$18)</f>
        <v>-</v>
      </c>
      <c r="AH15" s="106" t="str">
        <f>IF('2a Aggregate costs'!AI$15="-","-",SUM('2a Aggregate costs'!AI$15,'2a Aggregate costs'!AI$16,'2a Aggregate costs'!AI$17,'2a Aggregate costs'!AI38)*'3a Demand'!$C$9+'2a Aggregate costs'!AI$18)</f>
        <v>-</v>
      </c>
      <c r="AI15" s="106" t="str">
        <f>IF('2a Aggregate costs'!AJ$15="-","-",SUM('2a Aggregate costs'!AJ$15,'2a Aggregate costs'!AJ$16,'2a Aggregate costs'!AJ$17,'2a Aggregate costs'!AJ38)*'3a Demand'!$C$9+'2a Aggregate costs'!AJ$18)</f>
        <v>-</v>
      </c>
      <c r="AJ15" s="106" t="str">
        <f>IF('2a Aggregate costs'!AK$15="-","-",SUM('2a Aggregate costs'!AK$15,'2a Aggregate costs'!AK$16,'2a Aggregate costs'!AK$17,'2a Aggregate costs'!AK38)*'3a Demand'!$C$9+'2a Aggregate costs'!AK$18)</f>
        <v>-</v>
      </c>
      <c r="AK15" s="106" t="str">
        <f>IF('2a Aggregate costs'!AL$15="-","-",SUM('2a Aggregate costs'!AL$15,'2a Aggregate costs'!AL$16,'2a Aggregate costs'!AL$17,'2a Aggregate costs'!AL38)*'3a Demand'!$C$9+'2a Aggregate costs'!AL$18)</f>
        <v>-</v>
      </c>
      <c r="AL15" s="106" t="str">
        <f>IF('2a Aggregate costs'!AM$15="-","-",SUM('2a Aggregate costs'!AM$15,'2a Aggregate costs'!AM$16,'2a Aggregate costs'!AM$17,'2a Aggregate costs'!AM38)*'3a Demand'!$C$9+'2a Aggregate costs'!AM$18)</f>
        <v>-</v>
      </c>
      <c r="AM15" s="106" t="str">
        <f>IF('2a Aggregate costs'!AN$15="-","-",SUM('2a Aggregate costs'!AN$15,'2a Aggregate costs'!AN$16,'2a Aggregate costs'!AN$17,'2a Aggregate costs'!AN38)*'3a Demand'!$C$9+'2a Aggregate costs'!AN$18)</f>
        <v>-</v>
      </c>
      <c r="AN15" s="106" t="str">
        <f>IF('2a Aggregate costs'!AO$15="-","-",SUM('2a Aggregate costs'!AO$15,'2a Aggregate costs'!AO$16,'2a Aggregate costs'!AO$17,'2a Aggregate costs'!AO38)*'3a Demand'!$C$9+'2a Aggregate costs'!AO$18)</f>
        <v>-</v>
      </c>
      <c r="AO15" s="106" t="str">
        <f>IF('2a Aggregate costs'!AP$15="-","-",SUM('2a Aggregate costs'!AP$15,'2a Aggregate costs'!AP$16,'2a Aggregate costs'!AP$17,'2a Aggregate costs'!AP38)*'3a Demand'!$C$9+'2a Aggregate costs'!AP$18)</f>
        <v>-</v>
      </c>
      <c r="AP15" s="106" t="str">
        <f>IF('2a Aggregate costs'!AQ$15="-","-",SUM('2a Aggregate costs'!AQ$15,'2a Aggregate costs'!AQ$16,'2a Aggregate costs'!AQ$17,'2a Aggregate costs'!AQ38)*'3a Demand'!$C$9+'2a Aggregate costs'!AQ$18)</f>
        <v>-</v>
      </c>
      <c r="AQ15" s="106" t="str">
        <f>IF('2a Aggregate costs'!AR$15="-","-",SUM('2a Aggregate costs'!AR$15,'2a Aggregate costs'!AR$16,'2a Aggregate costs'!AR$17,'2a Aggregate costs'!AR38)*'3a Demand'!$C$9+'2a Aggregate costs'!AR$18)</f>
        <v>-</v>
      </c>
      <c r="AR15" s="106" t="str">
        <f>IF('2a Aggregate costs'!AS$15="-","-",SUM('2a Aggregate costs'!AS$15,'2a Aggregate costs'!AS$16,'2a Aggregate costs'!AS$17,'2a Aggregate costs'!AS38)*'3a Demand'!$C$9+'2a Aggregate costs'!AS$18)</f>
        <v>-</v>
      </c>
      <c r="AS15" s="106" t="str">
        <f>IF('2a Aggregate costs'!AT$15="-","-",SUM('2a Aggregate costs'!AT$15,'2a Aggregate costs'!AT$16,'2a Aggregate costs'!AT$17,'2a Aggregate costs'!AT38)*'3a Demand'!$C$9+'2a Aggregate costs'!AT$18)</f>
        <v>-</v>
      </c>
      <c r="AT15" s="106" t="str">
        <f>IF('2a Aggregate costs'!AU$15="-","-",SUM('2a Aggregate costs'!AU$15,'2a Aggregate costs'!AU$16,'2a Aggregate costs'!AU$17,'2a Aggregate costs'!AU38)*'3a Demand'!$C$9+'2a Aggregate costs'!AU$18)</f>
        <v>-</v>
      </c>
      <c r="AU15" s="106" t="str">
        <f>IF('2a Aggregate costs'!AV$15="-","-",SUM('2a Aggregate costs'!AV$15,'2a Aggregate costs'!AV$16,'2a Aggregate costs'!AV$17,'2a Aggregate costs'!AV38)*'3a Demand'!$C$9+'2a Aggregate costs'!AV$18)</f>
        <v>-</v>
      </c>
      <c r="AV15" s="106" t="str">
        <f>IF('2a Aggregate costs'!AW$15="-","-",SUM('2a Aggregate costs'!AW$15,'2a Aggregate costs'!AW$16,'2a Aggregate costs'!AW$17,'2a Aggregate costs'!AW38)*'3a Demand'!$C$9+'2a Aggregate costs'!AW$18)</f>
        <v>-</v>
      </c>
      <c r="AW15" s="106" t="str">
        <f>IF('2a Aggregate costs'!AX$15="-","-",SUM('2a Aggregate costs'!AX$15,'2a Aggregate costs'!AX$16,'2a Aggregate costs'!AX$17,'2a Aggregate costs'!AX38)*'3a Demand'!$C$9+'2a Aggregate costs'!AX$18)</f>
        <v>-</v>
      </c>
      <c r="AX15" s="106" t="str">
        <f>IF('2a Aggregate costs'!AY$15="-","-",SUM('2a Aggregate costs'!AY$15,'2a Aggregate costs'!AY$16,'2a Aggregate costs'!AY$17,'2a Aggregate costs'!AY38)*'3a Demand'!$C$9+'2a Aggregate costs'!AY$18)</f>
        <v>-</v>
      </c>
      <c r="AY15" s="106" t="str">
        <f>IF('2a Aggregate costs'!AZ$15="-","-",SUM('2a Aggregate costs'!AZ$15,'2a Aggregate costs'!AZ$16,'2a Aggregate costs'!AZ$17,'2a Aggregate costs'!AZ38)*'3a Demand'!$C$9+'2a Aggregate costs'!AZ$18)</f>
        <v>-</v>
      </c>
      <c r="AZ15" s="106" t="str">
        <f>IF('2a Aggregate costs'!BA$15="-","-",SUM('2a Aggregate costs'!BA$15,'2a Aggregate costs'!BA$16,'2a Aggregate costs'!BA$17,'2a Aggregate costs'!BA38)*'3a Demand'!$C$9+'2a Aggregate costs'!BA$18)</f>
        <v>-</v>
      </c>
      <c r="BA15" s="106" t="str">
        <f>IF('2a Aggregate costs'!BB$15="-","-",SUM('2a Aggregate costs'!BB$15,'2a Aggregate costs'!BB$16,'2a Aggregate costs'!BB$17,'2a Aggregate costs'!BB38)*'3a Demand'!$C$9+'2a Aggregate costs'!BB$18)</f>
        <v>-</v>
      </c>
      <c r="BB15" s="106" t="str">
        <f>IF('2a Aggregate costs'!BC$15="-","-",SUM('2a Aggregate costs'!BC$15,'2a Aggregate costs'!BC$16,'2a Aggregate costs'!BC$17,'2a Aggregate costs'!BC38)*'3a Demand'!$C$9+'2a Aggregate costs'!BC$18)</f>
        <v>-</v>
      </c>
      <c r="BC15" s="106" t="str">
        <f>IF('2a Aggregate costs'!BD$15="-","-",SUM('2a Aggregate costs'!BD$15,'2a Aggregate costs'!BD$16,'2a Aggregate costs'!BD$17,'2a Aggregate costs'!BD38)*'3a Demand'!$C$9+'2a Aggregate costs'!BD$18)</f>
        <v>-</v>
      </c>
    </row>
    <row r="16" spans="1:55" ht="12.75" customHeight="1">
      <c r="A16" s="14"/>
      <c r="B16" s="313"/>
      <c r="C16" s="108" t="s">
        <v>140</v>
      </c>
      <c r="D16" s="307"/>
      <c r="E16" s="331"/>
      <c r="F16" s="84"/>
      <c r="G16" s="106">
        <f>IF('2a Aggregate costs'!H$15="-","-",SUM('2a Aggregate costs'!H$15,'2a Aggregate costs'!H$16,'2a Aggregate costs'!H$17,'2a Aggregate costs'!H39)*'3a Demand'!$C$9+'2a Aggregate costs'!H$18)</f>
        <v>68.549277733799528</v>
      </c>
      <c r="H16" s="106">
        <f>IF('2a Aggregate costs'!I$15="-","-",SUM('2a Aggregate costs'!I$15,'2a Aggregate costs'!I$16,'2a Aggregate costs'!I$17,'2a Aggregate costs'!I39)*'3a Demand'!$C$9+'2a Aggregate costs'!I$18)</f>
        <v>68.529294772291379</v>
      </c>
      <c r="I16" s="106">
        <f>IF('2a Aggregate costs'!J$15="-","-",SUM('2a Aggregate costs'!J$15,'2a Aggregate costs'!J$16,'2a Aggregate costs'!J$17,'2a Aggregate costs'!J39)*'3a Demand'!$C$9+'2a Aggregate costs'!J$18)</f>
        <v>83.598175372645827</v>
      </c>
      <c r="J16" s="106">
        <f>IF('2a Aggregate costs'!K$15="-","-",SUM('2a Aggregate costs'!K$15,'2a Aggregate costs'!K$16,'2a Aggregate costs'!K$17,'2a Aggregate costs'!K39)*'3a Demand'!$C$9+'2a Aggregate costs'!K$18)</f>
        <v>83.520615948275136</v>
      </c>
      <c r="K16" s="106">
        <f>IF('2a Aggregate costs'!L$15="-","-",SUM('2a Aggregate costs'!L$15,'2a Aggregate costs'!L$16,'2a Aggregate costs'!L$17,'2a Aggregate costs'!L39)*'3a Demand'!$C$9+'2a Aggregate costs'!L$18)</f>
        <v>88.900349381516335</v>
      </c>
      <c r="L16" s="106">
        <f>IF('2a Aggregate costs'!M$15="-","-",SUM('2a Aggregate costs'!M$15,'2a Aggregate costs'!M$16,'2a Aggregate costs'!M$17,'2a Aggregate costs'!M39)*'3a Demand'!$C$9+'2a Aggregate costs'!M$18)</f>
        <v>89.215421715439106</v>
      </c>
      <c r="M16" s="106">
        <f>IF('2a Aggregate costs'!N$15="-","-",SUM('2a Aggregate costs'!N$15,'2a Aggregate costs'!N$16,'2a Aggregate costs'!N$17,'2a Aggregate costs'!N39)*'3a Demand'!$C$9+'2a Aggregate costs'!N$18)</f>
        <v>103.1814964830757</v>
      </c>
      <c r="N16" s="106">
        <f>IF('2a Aggregate costs'!O$15="-","-",SUM('2a Aggregate costs'!O$15,'2a Aggregate costs'!O$16,'2a Aggregate costs'!O$17,'2a Aggregate costs'!O39)*'3a Demand'!$C$9+'2a Aggregate costs'!O$18)</f>
        <v>103.25048926507061</v>
      </c>
      <c r="O16" s="84"/>
      <c r="P16" s="106">
        <f>IF('2a Aggregate costs'!Q$15="-","-",SUM('2a Aggregate costs'!Q$15,'2a Aggregate costs'!Q$16,'2a Aggregate costs'!Q$17,'2a Aggregate costs'!Q39)*'3a Demand'!$C$9+'2a Aggregate costs'!Q$18)</f>
        <v>103.25048926507061</v>
      </c>
      <c r="Q16" s="106">
        <f>IF('2a Aggregate costs'!R$15="-","-",SUM('2a Aggregate costs'!R$15,'2a Aggregate costs'!R$16,'2a Aggregate costs'!R$17,'2a Aggregate costs'!R39)*'3a Demand'!$C$9+'2a Aggregate costs'!R$18)</f>
        <v>110.37944693268375</v>
      </c>
      <c r="R16" s="106">
        <f>IF('2a Aggregate costs'!S$15="-","-",SUM('2a Aggregate costs'!S$15,'2a Aggregate costs'!S$16,'2a Aggregate costs'!S$17,'2a Aggregate costs'!S39)*'3a Demand'!$C$9+'2a Aggregate costs'!S$18)</f>
        <v>111.69006213727795</v>
      </c>
      <c r="S16" s="106">
        <f>IF('2a Aggregate costs'!T$15="-","-",SUM('2a Aggregate costs'!T$15,'2a Aggregate costs'!T$16,'2a Aggregate costs'!T$17,'2a Aggregate costs'!T39)*'3a Demand'!$C$9+'2a Aggregate costs'!T$18)</f>
        <v>114.8843354440319</v>
      </c>
      <c r="T16" s="106">
        <f>IF('2a Aggregate costs'!U$15="-","-",SUM('2a Aggregate costs'!U$15,'2a Aggregate costs'!U$16,'2a Aggregate costs'!U$17,'2a Aggregate costs'!U39)*'3a Demand'!$C$9+'2a Aggregate costs'!U$18)</f>
        <v>114.39960231359808</v>
      </c>
      <c r="U16" s="106">
        <f>IF('2a Aggregate costs'!V$15="-","-",SUM('2a Aggregate costs'!V$15,'2a Aggregate costs'!V$16,'2a Aggregate costs'!V$17,'2a Aggregate costs'!V39)*'3a Demand'!$C$9+'2a Aggregate costs'!V$18)</f>
        <v>121.02780814466783</v>
      </c>
      <c r="V16" s="106">
        <f>IF('2a Aggregate costs'!W$15="-","-",SUM('2a Aggregate costs'!W$15,'2a Aggregate costs'!W$16,'2a Aggregate costs'!W$17,'2a Aggregate costs'!W39)*'3a Demand'!$C$9+'2a Aggregate costs'!W$18)</f>
        <v>120.43774198122743</v>
      </c>
      <c r="W16" s="106">
        <f>IF('2a Aggregate costs'!X$15="-","-",SUM('2a Aggregate costs'!X$15,'2a Aggregate costs'!X$16,'2a Aggregate costs'!X$17,'2a Aggregate costs'!X39)*'3a Demand'!$C$9+'2a Aggregate costs'!X$18)</f>
        <v>126.5450819719328</v>
      </c>
      <c r="X16" s="84"/>
      <c r="Y16" s="106">
        <f>IF('2a Aggregate costs'!Z$15="-","-",SUM('2a Aggregate costs'!Z$15,'2a Aggregate costs'!Z$16,'2a Aggregate costs'!Z$17,'2a Aggregate costs'!Z39)*'3a Demand'!$C$9+'2a Aggregate costs'!Z$18)</f>
        <v>125.47176062822518</v>
      </c>
      <c r="Z16" s="106">
        <f>IF('2a Aggregate costs'!AA$15="-","-",SUM('2a Aggregate costs'!AA$15,'2a Aggregate costs'!AA$16,'2a Aggregate costs'!AA$17,'2a Aggregate costs'!AA39)*'3a Demand'!$C$9+'2a Aggregate costs'!AA$18)</f>
        <v>139.70703572397574</v>
      </c>
      <c r="AA16" s="106" t="str">
        <f>IF('2a Aggregate costs'!AB$15="-","-",SUM('2a Aggregate costs'!AB$15,'2a Aggregate costs'!AB$16,'2a Aggregate costs'!AB$17,'2a Aggregate costs'!AB39)*'3a Demand'!$C$9+'2a Aggregate costs'!AB$18)</f>
        <v>-</v>
      </c>
      <c r="AB16" s="106" t="str">
        <f>IF('2a Aggregate costs'!AC$15="-","-",SUM('2a Aggregate costs'!AC$15,'2a Aggregate costs'!AC$16,'2a Aggregate costs'!AC$17,'2a Aggregate costs'!AC39)*'3a Demand'!$C$9+'2a Aggregate costs'!AC$18)</f>
        <v>-</v>
      </c>
      <c r="AC16" s="106" t="str">
        <f>IF('2a Aggregate costs'!AD$15="-","-",SUM('2a Aggregate costs'!AD$15,'2a Aggregate costs'!AD$16,'2a Aggregate costs'!AD$17,'2a Aggregate costs'!AD39)*'3a Demand'!$C$9+'2a Aggregate costs'!AD$18)</f>
        <v>-</v>
      </c>
      <c r="AD16" s="106" t="str">
        <f>IF('2a Aggregate costs'!AE$15="-","-",SUM('2a Aggregate costs'!AE$15,'2a Aggregate costs'!AE$16,'2a Aggregate costs'!AE$17,'2a Aggregate costs'!AE39)*'3a Demand'!$C$9+'2a Aggregate costs'!AE$18)</f>
        <v>-</v>
      </c>
      <c r="AE16" s="106" t="str">
        <f>IF('2a Aggregate costs'!AF$15="-","-",SUM('2a Aggregate costs'!AF$15,'2a Aggregate costs'!AF$16,'2a Aggregate costs'!AF$17,'2a Aggregate costs'!AF39)*'3a Demand'!$C$9+'2a Aggregate costs'!AF$18)</f>
        <v>-</v>
      </c>
      <c r="AF16" s="106" t="str">
        <f>IF('2a Aggregate costs'!AG$15="-","-",SUM('2a Aggregate costs'!AG$15,'2a Aggregate costs'!AG$16,'2a Aggregate costs'!AG$17,'2a Aggregate costs'!AG39)*'3a Demand'!$C$9+'2a Aggregate costs'!AG$18)</f>
        <v>-</v>
      </c>
      <c r="AG16" s="106" t="str">
        <f>IF('2a Aggregate costs'!AH$15="-","-",SUM('2a Aggregate costs'!AH$15,'2a Aggregate costs'!AH$16,'2a Aggregate costs'!AH$17,'2a Aggregate costs'!AH39)*'3a Demand'!$C$9+'2a Aggregate costs'!AH$18)</f>
        <v>-</v>
      </c>
      <c r="AH16" s="106" t="str">
        <f>IF('2a Aggregate costs'!AI$15="-","-",SUM('2a Aggregate costs'!AI$15,'2a Aggregate costs'!AI$16,'2a Aggregate costs'!AI$17,'2a Aggregate costs'!AI39)*'3a Demand'!$C$9+'2a Aggregate costs'!AI$18)</f>
        <v>-</v>
      </c>
      <c r="AI16" s="106" t="str">
        <f>IF('2a Aggregate costs'!AJ$15="-","-",SUM('2a Aggregate costs'!AJ$15,'2a Aggregate costs'!AJ$16,'2a Aggregate costs'!AJ$17,'2a Aggregate costs'!AJ39)*'3a Demand'!$C$9+'2a Aggregate costs'!AJ$18)</f>
        <v>-</v>
      </c>
      <c r="AJ16" s="106" t="str">
        <f>IF('2a Aggregate costs'!AK$15="-","-",SUM('2a Aggregate costs'!AK$15,'2a Aggregate costs'!AK$16,'2a Aggregate costs'!AK$17,'2a Aggregate costs'!AK39)*'3a Demand'!$C$9+'2a Aggregate costs'!AK$18)</f>
        <v>-</v>
      </c>
      <c r="AK16" s="106" t="str">
        <f>IF('2a Aggregate costs'!AL$15="-","-",SUM('2a Aggregate costs'!AL$15,'2a Aggregate costs'!AL$16,'2a Aggregate costs'!AL$17,'2a Aggregate costs'!AL39)*'3a Demand'!$C$9+'2a Aggregate costs'!AL$18)</f>
        <v>-</v>
      </c>
      <c r="AL16" s="106" t="str">
        <f>IF('2a Aggregate costs'!AM$15="-","-",SUM('2a Aggregate costs'!AM$15,'2a Aggregate costs'!AM$16,'2a Aggregate costs'!AM$17,'2a Aggregate costs'!AM39)*'3a Demand'!$C$9+'2a Aggregate costs'!AM$18)</f>
        <v>-</v>
      </c>
      <c r="AM16" s="106" t="str">
        <f>IF('2a Aggregate costs'!AN$15="-","-",SUM('2a Aggregate costs'!AN$15,'2a Aggregate costs'!AN$16,'2a Aggregate costs'!AN$17,'2a Aggregate costs'!AN39)*'3a Demand'!$C$9+'2a Aggregate costs'!AN$18)</f>
        <v>-</v>
      </c>
      <c r="AN16" s="106" t="str">
        <f>IF('2a Aggregate costs'!AO$15="-","-",SUM('2a Aggregate costs'!AO$15,'2a Aggregate costs'!AO$16,'2a Aggregate costs'!AO$17,'2a Aggregate costs'!AO39)*'3a Demand'!$C$9+'2a Aggregate costs'!AO$18)</f>
        <v>-</v>
      </c>
      <c r="AO16" s="106" t="str">
        <f>IF('2a Aggregate costs'!AP$15="-","-",SUM('2a Aggregate costs'!AP$15,'2a Aggregate costs'!AP$16,'2a Aggregate costs'!AP$17,'2a Aggregate costs'!AP39)*'3a Demand'!$C$9+'2a Aggregate costs'!AP$18)</f>
        <v>-</v>
      </c>
      <c r="AP16" s="106" t="str">
        <f>IF('2a Aggregate costs'!AQ$15="-","-",SUM('2a Aggregate costs'!AQ$15,'2a Aggregate costs'!AQ$16,'2a Aggregate costs'!AQ$17,'2a Aggregate costs'!AQ39)*'3a Demand'!$C$9+'2a Aggregate costs'!AQ$18)</f>
        <v>-</v>
      </c>
      <c r="AQ16" s="106" t="str">
        <f>IF('2a Aggregate costs'!AR$15="-","-",SUM('2a Aggregate costs'!AR$15,'2a Aggregate costs'!AR$16,'2a Aggregate costs'!AR$17,'2a Aggregate costs'!AR39)*'3a Demand'!$C$9+'2a Aggregate costs'!AR$18)</f>
        <v>-</v>
      </c>
      <c r="AR16" s="106" t="str">
        <f>IF('2a Aggregate costs'!AS$15="-","-",SUM('2a Aggregate costs'!AS$15,'2a Aggregate costs'!AS$16,'2a Aggregate costs'!AS$17,'2a Aggregate costs'!AS39)*'3a Demand'!$C$9+'2a Aggregate costs'!AS$18)</f>
        <v>-</v>
      </c>
      <c r="AS16" s="106" t="str">
        <f>IF('2a Aggregate costs'!AT$15="-","-",SUM('2a Aggregate costs'!AT$15,'2a Aggregate costs'!AT$16,'2a Aggregate costs'!AT$17,'2a Aggregate costs'!AT39)*'3a Demand'!$C$9+'2a Aggregate costs'!AT$18)</f>
        <v>-</v>
      </c>
      <c r="AT16" s="106" t="str">
        <f>IF('2a Aggregate costs'!AU$15="-","-",SUM('2a Aggregate costs'!AU$15,'2a Aggregate costs'!AU$16,'2a Aggregate costs'!AU$17,'2a Aggregate costs'!AU39)*'3a Demand'!$C$9+'2a Aggregate costs'!AU$18)</f>
        <v>-</v>
      </c>
      <c r="AU16" s="106" t="str">
        <f>IF('2a Aggregate costs'!AV$15="-","-",SUM('2a Aggregate costs'!AV$15,'2a Aggregate costs'!AV$16,'2a Aggregate costs'!AV$17,'2a Aggregate costs'!AV39)*'3a Demand'!$C$9+'2a Aggregate costs'!AV$18)</f>
        <v>-</v>
      </c>
      <c r="AV16" s="106" t="str">
        <f>IF('2a Aggregate costs'!AW$15="-","-",SUM('2a Aggregate costs'!AW$15,'2a Aggregate costs'!AW$16,'2a Aggregate costs'!AW$17,'2a Aggregate costs'!AW39)*'3a Demand'!$C$9+'2a Aggregate costs'!AW$18)</f>
        <v>-</v>
      </c>
      <c r="AW16" s="106" t="str">
        <f>IF('2a Aggregate costs'!AX$15="-","-",SUM('2a Aggregate costs'!AX$15,'2a Aggregate costs'!AX$16,'2a Aggregate costs'!AX$17,'2a Aggregate costs'!AX39)*'3a Demand'!$C$9+'2a Aggregate costs'!AX$18)</f>
        <v>-</v>
      </c>
      <c r="AX16" s="106" t="str">
        <f>IF('2a Aggregate costs'!AY$15="-","-",SUM('2a Aggregate costs'!AY$15,'2a Aggregate costs'!AY$16,'2a Aggregate costs'!AY$17,'2a Aggregate costs'!AY39)*'3a Demand'!$C$9+'2a Aggregate costs'!AY$18)</f>
        <v>-</v>
      </c>
      <c r="AY16" s="106" t="str">
        <f>IF('2a Aggregate costs'!AZ$15="-","-",SUM('2a Aggregate costs'!AZ$15,'2a Aggregate costs'!AZ$16,'2a Aggregate costs'!AZ$17,'2a Aggregate costs'!AZ39)*'3a Demand'!$C$9+'2a Aggregate costs'!AZ$18)</f>
        <v>-</v>
      </c>
      <c r="AZ16" s="106" t="str">
        <f>IF('2a Aggregate costs'!BA$15="-","-",SUM('2a Aggregate costs'!BA$15,'2a Aggregate costs'!BA$16,'2a Aggregate costs'!BA$17,'2a Aggregate costs'!BA39)*'3a Demand'!$C$9+'2a Aggregate costs'!BA$18)</f>
        <v>-</v>
      </c>
      <c r="BA16" s="106" t="str">
        <f>IF('2a Aggregate costs'!BB$15="-","-",SUM('2a Aggregate costs'!BB$15,'2a Aggregate costs'!BB$16,'2a Aggregate costs'!BB$17,'2a Aggregate costs'!BB39)*'3a Demand'!$C$9+'2a Aggregate costs'!BB$18)</f>
        <v>-</v>
      </c>
      <c r="BB16" s="106" t="str">
        <f>IF('2a Aggregate costs'!BC$15="-","-",SUM('2a Aggregate costs'!BC$15,'2a Aggregate costs'!BC$16,'2a Aggregate costs'!BC$17,'2a Aggregate costs'!BC39)*'3a Demand'!$C$9+'2a Aggregate costs'!BC$18)</f>
        <v>-</v>
      </c>
      <c r="BC16" s="106" t="str">
        <f>IF('2a Aggregate costs'!BD$15="-","-",SUM('2a Aggregate costs'!BD$15,'2a Aggregate costs'!BD$16,'2a Aggregate costs'!BD$17,'2a Aggregate costs'!BD39)*'3a Demand'!$C$9+'2a Aggregate costs'!BD$18)</f>
        <v>-</v>
      </c>
    </row>
    <row r="17" spans="1:55" ht="12.75" customHeight="1">
      <c r="A17" s="14"/>
      <c r="B17" s="313"/>
      <c r="C17" s="108" t="s">
        <v>141</v>
      </c>
      <c r="D17" s="307"/>
      <c r="E17" s="331"/>
      <c r="F17" s="84"/>
      <c r="G17" s="106">
        <f>IF('2a Aggregate costs'!H$15="-","-",SUM('2a Aggregate costs'!H$15,'2a Aggregate costs'!H$16,'2a Aggregate costs'!H$17,'2a Aggregate costs'!H40)*'3a Demand'!$C$9+'2a Aggregate costs'!H$18)</f>
        <v>68.556743260928414</v>
      </c>
      <c r="H17" s="106">
        <f>IF('2a Aggregate costs'!I$15="-","-",SUM('2a Aggregate costs'!I$15,'2a Aggregate costs'!I$16,'2a Aggregate costs'!I$17,'2a Aggregate costs'!I40)*'3a Demand'!$C$9+'2a Aggregate costs'!I$18)</f>
        <v>68.536640579290776</v>
      </c>
      <c r="I17" s="106">
        <f>IF('2a Aggregate costs'!J$15="-","-",SUM('2a Aggregate costs'!J$15,'2a Aggregate costs'!J$16,'2a Aggregate costs'!J$17,'2a Aggregate costs'!J40)*'3a Demand'!$C$9+'2a Aggregate costs'!J$18)</f>
        <v>83.605697479013202</v>
      </c>
      <c r="J17" s="106">
        <f>IF('2a Aggregate costs'!K$15="-","-",SUM('2a Aggregate costs'!K$15,'2a Aggregate costs'!K$16,'2a Aggregate costs'!K$17,'2a Aggregate costs'!K40)*'3a Demand'!$C$9+'2a Aggregate costs'!K$18)</f>
        <v>83.528463939872381</v>
      </c>
      <c r="K17" s="106">
        <f>IF('2a Aggregate costs'!L$15="-","-",SUM('2a Aggregate costs'!L$15,'2a Aggregate costs'!L$16,'2a Aggregate costs'!L$17,'2a Aggregate costs'!L40)*'3a Demand'!$C$9+'2a Aggregate costs'!L$18)</f>
        <v>88.908338636962327</v>
      </c>
      <c r="L17" s="106">
        <f>IF('2a Aggregate costs'!M$15="-","-",SUM('2a Aggregate costs'!M$15,'2a Aggregate costs'!M$16,'2a Aggregate costs'!M$17,'2a Aggregate costs'!M40)*'3a Demand'!$C$9+'2a Aggregate costs'!M$18)</f>
        <v>89.223265295955429</v>
      </c>
      <c r="M17" s="106">
        <f>IF('2a Aggregate costs'!N$15="-","-",SUM('2a Aggregate costs'!N$15,'2a Aggregate costs'!N$16,'2a Aggregate costs'!N$17,'2a Aggregate costs'!N40)*'3a Demand'!$C$9+'2a Aggregate costs'!N$18)</f>
        <v>103.19079248395576</v>
      </c>
      <c r="N17" s="106">
        <f>IF('2a Aggregate costs'!O$15="-","-",SUM('2a Aggregate costs'!O$15,'2a Aggregate costs'!O$16,'2a Aggregate costs'!O$17,'2a Aggregate costs'!O40)*'3a Demand'!$C$9+'2a Aggregate costs'!O$18)</f>
        <v>103.25998967218713</v>
      </c>
      <c r="O17" s="84"/>
      <c r="P17" s="106">
        <f>IF('2a Aggregate costs'!Q$15="-","-",SUM('2a Aggregate costs'!Q$15,'2a Aggregate costs'!Q$16,'2a Aggregate costs'!Q$17,'2a Aggregate costs'!Q40)*'3a Demand'!$C$9+'2a Aggregate costs'!Q$18)</f>
        <v>103.25998967218713</v>
      </c>
      <c r="Q17" s="106">
        <f>IF('2a Aggregate costs'!R$15="-","-",SUM('2a Aggregate costs'!R$15,'2a Aggregate costs'!R$16,'2a Aggregate costs'!R$17,'2a Aggregate costs'!R40)*'3a Demand'!$C$9+'2a Aggregate costs'!R$18)</f>
        <v>110.39101593552665</v>
      </c>
      <c r="R17" s="106">
        <f>IF('2a Aggregate costs'!S$15="-","-",SUM('2a Aggregate costs'!S$15,'2a Aggregate costs'!S$16,'2a Aggregate costs'!S$17,'2a Aggregate costs'!S40)*'3a Demand'!$C$9+'2a Aggregate costs'!S$18)</f>
        <v>111.70205324303423</v>
      </c>
      <c r="S17" s="106">
        <f>IF('2a Aggregate costs'!T$15="-","-",SUM('2a Aggregate costs'!T$15,'2a Aggregate costs'!T$16,'2a Aggregate costs'!T$17,'2a Aggregate costs'!T40)*'3a Demand'!$C$9+'2a Aggregate costs'!T$18)</f>
        <v>114.89522129686249</v>
      </c>
      <c r="T17" s="106">
        <f>IF('2a Aggregate costs'!U$15="-","-",SUM('2a Aggregate costs'!U$15,'2a Aggregate costs'!U$16,'2a Aggregate costs'!U$17,'2a Aggregate costs'!U40)*'3a Demand'!$C$9+'2a Aggregate costs'!U$18)</f>
        <v>114.41188769241774</v>
      </c>
      <c r="U17" s="106">
        <f>IF('2a Aggregate costs'!V$15="-","-",SUM('2a Aggregate costs'!V$15,'2a Aggregate costs'!V$16,'2a Aggregate costs'!V$17,'2a Aggregate costs'!V40)*'3a Demand'!$C$9+'2a Aggregate costs'!V$18)</f>
        <v>121.04682014154253</v>
      </c>
      <c r="V17" s="106">
        <f>IF('2a Aggregate costs'!W$15="-","-",SUM('2a Aggregate costs'!W$15,'2a Aggregate costs'!W$16,'2a Aggregate costs'!W$17,'2a Aggregate costs'!W40)*'3a Demand'!$C$9+'2a Aggregate costs'!W$18)</f>
        <v>120.45547361108393</v>
      </c>
      <c r="W17" s="106">
        <f>IF('2a Aggregate costs'!X$15="-","-",SUM('2a Aggregate costs'!X$15,'2a Aggregate costs'!X$16,'2a Aggregate costs'!X$17,'2a Aggregate costs'!X40)*'3a Demand'!$C$9+'2a Aggregate costs'!X$18)</f>
        <v>126.57473445968105</v>
      </c>
      <c r="X17" s="84"/>
      <c r="Y17" s="106">
        <f>IF('2a Aggregate costs'!Z$15="-","-",SUM('2a Aggregate costs'!Z$15,'2a Aggregate costs'!Z$16,'2a Aggregate costs'!Z$17,'2a Aggregate costs'!Z40)*'3a Demand'!$C$9+'2a Aggregate costs'!Z$18)</f>
        <v>125.50026418089986</v>
      </c>
      <c r="Z17" s="106">
        <f>IF('2a Aggregate costs'!AA$15="-","-",SUM('2a Aggregate costs'!AA$15,'2a Aggregate costs'!AA$16,'2a Aggregate costs'!AA$17,'2a Aggregate costs'!AA40)*'3a Demand'!$C$9+'2a Aggregate costs'!AA$18)</f>
        <v>139.71909746280016</v>
      </c>
      <c r="AA17" s="106" t="str">
        <f>IF('2a Aggregate costs'!AB$15="-","-",SUM('2a Aggregate costs'!AB$15,'2a Aggregate costs'!AB$16,'2a Aggregate costs'!AB$17,'2a Aggregate costs'!AB40)*'3a Demand'!$C$9+'2a Aggregate costs'!AB$18)</f>
        <v>-</v>
      </c>
      <c r="AB17" s="106" t="str">
        <f>IF('2a Aggregate costs'!AC$15="-","-",SUM('2a Aggregate costs'!AC$15,'2a Aggregate costs'!AC$16,'2a Aggregate costs'!AC$17,'2a Aggregate costs'!AC40)*'3a Demand'!$C$9+'2a Aggregate costs'!AC$18)</f>
        <v>-</v>
      </c>
      <c r="AC17" s="106" t="str">
        <f>IF('2a Aggregate costs'!AD$15="-","-",SUM('2a Aggregate costs'!AD$15,'2a Aggregate costs'!AD$16,'2a Aggregate costs'!AD$17,'2a Aggregate costs'!AD40)*'3a Demand'!$C$9+'2a Aggregate costs'!AD$18)</f>
        <v>-</v>
      </c>
      <c r="AD17" s="106" t="str">
        <f>IF('2a Aggregate costs'!AE$15="-","-",SUM('2a Aggregate costs'!AE$15,'2a Aggregate costs'!AE$16,'2a Aggregate costs'!AE$17,'2a Aggregate costs'!AE40)*'3a Demand'!$C$9+'2a Aggregate costs'!AE$18)</f>
        <v>-</v>
      </c>
      <c r="AE17" s="106" t="str">
        <f>IF('2a Aggregate costs'!AF$15="-","-",SUM('2a Aggregate costs'!AF$15,'2a Aggregate costs'!AF$16,'2a Aggregate costs'!AF$17,'2a Aggregate costs'!AF40)*'3a Demand'!$C$9+'2a Aggregate costs'!AF$18)</f>
        <v>-</v>
      </c>
      <c r="AF17" s="106" t="str">
        <f>IF('2a Aggregate costs'!AG$15="-","-",SUM('2a Aggregate costs'!AG$15,'2a Aggregate costs'!AG$16,'2a Aggregate costs'!AG$17,'2a Aggregate costs'!AG40)*'3a Demand'!$C$9+'2a Aggregate costs'!AG$18)</f>
        <v>-</v>
      </c>
      <c r="AG17" s="106" t="str">
        <f>IF('2a Aggregate costs'!AH$15="-","-",SUM('2a Aggregate costs'!AH$15,'2a Aggregate costs'!AH$16,'2a Aggregate costs'!AH$17,'2a Aggregate costs'!AH40)*'3a Demand'!$C$9+'2a Aggregate costs'!AH$18)</f>
        <v>-</v>
      </c>
      <c r="AH17" s="106" t="str">
        <f>IF('2a Aggregate costs'!AI$15="-","-",SUM('2a Aggregate costs'!AI$15,'2a Aggregate costs'!AI$16,'2a Aggregate costs'!AI$17,'2a Aggregate costs'!AI40)*'3a Demand'!$C$9+'2a Aggregate costs'!AI$18)</f>
        <v>-</v>
      </c>
      <c r="AI17" s="106" t="str">
        <f>IF('2a Aggregate costs'!AJ$15="-","-",SUM('2a Aggregate costs'!AJ$15,'2a Aggregate costs'!AJ$16,'2a Aggregate costs'!AJ$17,'2a Aggregate costs'!AJ40)*'3a Demand'!$C$9+'2a Aggregate costs'!AJ$18)</f>
        <v>-</v>
      </c>
      <c r="AJ17" s="106" t="str">
        <f>IF('2a Aggregate costs'!AK$15="-","-",SUM('2a Aggregate costs'!AK$15,'2a Aggregate costs'!AK$16,'2a Aggregate costs'!AK$17,'2a Aggregate costs'!AK40)*'3a Demand'!$C$9+'2a Aggregate costs'!AK$18)</f>
        <v>-</v>
      </c>
      <c r="AK17" s="106" t="str">
        <f>IF('2a Aggregate costs'!AL$15="-","-",SUM('2a Aggregate costs'!AL$15,'2a Aggregate costs'!AL$16,'2a Aggregate costs'!AL$17,'2a Aggregate costs'!AL40)*'3a Demand'!$C$9+'2a Aggregate costs'!AL$18)</f>
        <v>-</v>
      </c>
      <c r="AL17" s="106" t="str">
        <f>IF('2a Aggregate costs'!AM$15="-","-",SUM('2a Aggregate costs'!AM$15,'2a Aggregate costs'!AM$16,'2a Aggregate costs'!AM$17,'2a Aggregate costs'!AM40)*'3a Demand'!$C$9+'2a Aggregate costs'!AM$18)</f>
        <v>-</v>
      </c>
      <c r="AM17" s="106" t="str">
        <f>IF('2a Aggregate costs'!AN$15="-","-",SUM('2a Aggregate costs'!AN$15,'2a Aggregate costs'!AN$16,'2a Aggregate costs'!AN$17,'2a Aggregate costs'!AN40)*'3a Demand'!$C$9+'2a Aggregate costs'!AN$18)</f>
        <v>-</v>
      </c>
      <c r="AN17" s="106" t="str">
        <f>IF('2a Aggregate costs'!AO$15="-","-",SUM('2a Aggregate costs'!AO$15,'2a Aggregate costs'!AO$16,'2a Aggregate costs'!AO$17,'2a Aggregate costs'!AO40)*'3a Demand'!$C$9+'2a Aggregate costs'!AO$18)</f>
        <v>-</v>
      </c>
      <c r="AO17" s="106" t="str">
        <f>IF('2a Aggregate costs'!AP$15="-","-",SUM('2a Aggregate costs'!AP$15,'2a Aggregate costs'!AP$16,'2a Aggregate costs'!AP$17,'2a Aggregate costs'!AP40)*'3a Demand'!$C$9+'2a Aggregate costs'!AP$18)</f>
        <v>-</v>
      </c>
      <c r="AP17" s="106" t="str">
        <f>IF('2a Aggregate costs'!AQ$15="-","-",SUM('2a Aggregate costs'!AQ$15,'2a Aggregate costs'!AQ$16,'2a Aggregate costs'!AQ$17,'2a Aggregate costs'!AQ40)*'3a Demand'!$C$9+'2a Aggregate costs'!AQ$18)</f>
        <v>-</v>
      </c>
      <c r="AQ17" s="106" t="str">
        <f>IF('2a Aggregate costs'!AR$15="-","-",SUM('2a Aggregate costs'!AR$15,'2a Aggregate costs'!AR$16,'2a Aggregate costs'!AR$17,'2a Aggregate costs'!AR40)*'3a Demand'!$C$9+'2a Aggregate costs'!AR$18)</f>
        <v>-</v>
      </c>
      <c r="AR17" s="106" t="str">
        <f>IF('2a Aggregate costs'!AS$15="-","-",SUM('2a Aggregate costs'!AS$15,'2a Aggregate costs'!AS$16,'2a Aggregate costs'!AS$17,'2a Aggregate costs'!AS40)*'3a Demand'!$C$9+'2a Aggregate costs'!AS$18)</f>
        <v>-</v>
      </c>
      <c r="AS17" s="106" t="str">
        <f>IF('2a Aggregate costs'!AT$15="-","-",SUM('2a Aggregate costs'!AT$15,'2a Aggregate costs'!AT$16,'2a Aggregate costs'!AT$17,'2a Aggregate costs'!AT40)*'3a Demand'!$C$9+'2a Aggregate costs'!AT$18)</f>
        <v>-</v>
      </c>
      <c r="AT17" s="106" t="str">
        <f>IF('2a Aggregate costs'!AU$15="-","-",SUM('2a Aggregate costs'!AU$15,'2a Aggregate costs'!AU$16,'2a Aggregate costs'!AU$17,'2a Aggregate costs'!AU40)*'3a Demand'!$C$9+'2a Aggregate costs'!AU$18)</f>
        <v>-</v>
      </c>
      <c r="AU17" s="106" t="str">
        <f>IF('2a Aggregate costs'!AV$15="-","-",SUM('2a Aggregate costs'!AV$15,'2a Aggregate costs'!AV$16,'2a Aggregate costs'!AV$17,'2a Aggregate costs'!AV40)*'3a Demand'!$C$9+'2a Aggregate costs'!AV$18)</f>
        <v>-</v>
      </c>
      <c r="AV17" s="106" t="str">
        <f>IF('2a Aggregate costs'!AW$15="-","-",SUM('2a Aggregate costs'!AW$15,'2a Aggregate costs'!AW$16,'2a Aggregate costs'!AW$17,'2a Aggregate costs'!AW40)*'3a Demand'!$C$9+'2a Aggregate costs'!AW$18)</f>
        <v>-</v>
      </c>
      <c r="AW17" s="106" t="str">
        <f>IF('2a Aggregate costs'!AX$15="-","-",SUM('2a Aggregate costs'!AX$15,'2a Aggregate costs'!AX$16,'2a Aggregate costs'!AX$17,'2a Aggregate costs'!AX40)*'3a Demand'!$C$9+'2a Aggregate costs'!AX$18)</f>
        <v>-</v>
      </c>
      <c r="AX17" s="106" t="str">
        <f>IF('2a Aggregate costs'!AY$15="-","-",SUM('2a Aggregate costs'!AY$15,'2a Aggregate costs'!AY$16,'2a Aggregate costs'!AY$17,'2a Aggregate costs'!AY40)*'3a Demand'!$C$9+'2a Aggregate costs'!AY$18)</f>
        <v>-</v>
      </c>
      <c r="AY17" s="106" t="str">
        <f>IF('2a Aggregate costs'!AZ$15="-","-",SUM('2a Aggregate costs'!AZ$15,'2a Aggregate costs'!AZ$16,'2a Aggregate costs'!AZ$17,'2a Aggregate costs'!AZ40)*'3a Demand'!$C$9+'2a Aggregate costs'!AZ$18)</f>
        <v>-</v>
      </c>
      <c r="AZ17" s="106" t="str">
        <f>IF('2a Aggregate costs'!BA$15="-","-",SUM('2a Aggregate costs'!BA$15,'2a Aggregate costs'!BA$16,'2a Aggregate costs'!BA$17,'2a Aggregate costs'!BA40)*'3a Demand'!$C$9+'2a Aggregate costs'!BA$18)</f>
        <v>-</v>
      </c>
      <c r="BA17" s="106" t="str">
        <f>IF('2a Aggregate costs'!BB$15="-","-",SUM('2a Aggregate costs'!BB$15,'2a Aggregate costs'!BB$16,'2a Aggregate costs'!BB$17,'2a Aggregate costs'!BB40)*'3a Demand'!$C$9+'2a Aggregate costs'!BB$18)</f>
        <v>-</v>
      </c>
      <c r="BB17" s="106" t="str">
        <f>IF('2a Aggregate costs'!BC$15="-","-",SUM('2a Aggregate costs'!BC$15,'2a Aggregate costs'!BC$16,'2a Aggregate costs'!BC$17,'2a Aggregate costs'!BC40)*'3a Demand'!$C$9+'2a Aggregate costs'!BC$18)</f>
        <v>-</v>
      </c>
      <c r="BC17" s="106" t="str">
        <f>IF('2a Aggregate costs'!BD$15="-","-",SUM('2a Aggregate costs'!BD$15,'2a Aggregate costs'!BD$16,'2a Aggregate costs'!BD$17,'2a Aggregate costs'!BD40)*'3a Demand'!$C$9+'2a Aggregate costs'!BD$18)</f>
        <v>-</v>
      </c>
    </row>
    <row r="18" spans="1:55" ht="12.75" customHeight="1">
      <c r="A18" s="14"/>
      <c r="B18" s="313"/>
      <c r="C18" s="108" t="s">
        <v>142</v>
      </c>
      <c r="D18" s="307"/>
      <c r="E18" s="331"/>
      <c r="F18" s="84"/>
      <c r="G18" s="106">
        <f>IF('2a Aggregate costs'!H$15="-","-",SUM('2a Aggregate costs'!H$15,'2a Aggregate costs'!H$16,'2a Aggregate costs'!H$17,'2a Aggregate costs'!H41)*'3a Demand'!$C$9+'2a Aggregate costs'!H$18)</f>
        <v>68.565747177307713</v>
      </c>
      <c r="H18" s="106">
        <f>IF('2a Aggregate costs'!I$15="-","-",SUM('2a Aggregate costs'!I$15,'2a Aggregate costs'!I$16,'2a Aggregate costs'!I$17,'2a Aggregate costs'!I41)*'3a Demand'!$C$9+'2a Aggregate costs'!I$18)</f>
        <v>68.545500105325445</v>
      </c>
      <c r="I18" s="106">
        <f>IF('2a Aggregate costs'!J$15="-","-",SUM('2a Aggregate costs'!J$15,'2a Aggregate costs'!J$16,'2a Aggregate costs'!J$17,'2a Aggregate costs'!J41)*'3a Demand'!$C$9+'2a Aggregate costs'!J$18)</f>
        <v>83.614769633672708</v>
      </c>
      <c r="J18" s="106">
        <f>IF('2a Aggregate costs'!K$15="-","-",SUM('2a Aggregate costs'!K$15,'2a Aggregate costs'!K$16,'2a Aggregate costs'!K$17,'2a Aggregate costs'!K41)*'3a Demand'!$C$9+'2a Aggregate costs'!K$18)</f>
        <v>83.537929133537489</v>
      </c>
      <c r="K18" s="106">
        <f>IF('2a Aggregate costs'!L$15="-","-",SUM('2a Aggregate costs'!L$15,'2a Aggregate costs'!L$16,'2a Aggregate costs'!L$17,'2a Aggregate costs'!L41)*'3a Demand'!$C$9+'2a Aggregate costs'!L$18)</f>
        <v>88.91797420411342</v>
      </c>
      <c r="L18" s="106">
        <f>IF('2a Aggregate costs'!M$15="-","-",SUM('2a Aggregate costs'!M$15,'2a Aggregate costs'!M$16,'2a Aggregate costs'!M$17,'2a Aggregate costs'!M41)*'3a Demand'!$C$9+'2a Aggregate costs'!M$18)</f>
        <v>89.232725169567033</v>
      </c>
      <c r="M18" s="106">
        <f>IF('2a Aggregate costs'!N$15="-","-",SUM('2a Aggregate costs'!N$15,'2a Aggregate costs'!N$16,'2a Aggregate costs'!N$17,'2a Aggregate costs'!N41)*'3a Demand'!$C$9+'2a Aggregate costs'!N$18)</f>
        <v>103.20523416154967</v>
      </c>
      <c r="N18" s="106">
        <f>IF('2a Aggregate costs'!O$15="-","-",SUM('2a Aggregate costs'!O$15,'2a Aggregate costs'!O$16,'2a Aggregate costs'!O$17,'2a Aggregate costs'!O41)*'3a Demand'!$C$9+'2a Aggregate costs'!O$18)</f>
        <v>103.27474890235051</v>
      </c>
      <c r="O18" s="84"/>
      <c r="P18" s="106">
        <f>IF('2a Aggregate costs'!Q$15="-","-",SUM('2a Aggregate costs'!Q$15,'2a Aggregate costs'!Q$16,'2a Aggregate costs'!Q$17,'2a Aggregate costs'!Q41)*'3a Demand'!$C$9+'2a Aggregate costs'!Q$18)</f>
        <v>103.27474890235051</v>
      </c>
      <c r="Q18" s="106">
        <f>IF('2a Aggregate costs'!R$15="-","-",SUM('2a Aggregate costs'!R$15,'2a Aggregate costs'!R$16,'2a Aggregate costs'!R$17,'2a Aggregate costs'!R41)*'3a Demand'!$C$9+'2a Aggregate costs'!R$18)</f>
        <v>110.40834451903547</v>
      </c>
      <c r="R18" s="106">
        <f>IF('2a Aggregate costs'!S$15="-","-",SUM('2a Aggregate costs'!S$15,'2a Aggregate costs'!S$16,'2a Aggregate costs'!S$17,'2a Aggregate costs'!S41)*'3a Demand'!$C$9+'2a Aggregate costs'!S$18)</f>
        <v>111.72002066613638</v>
      </c>
      <c r="S18" s="106">
        <f>IF('2a Aggregate costs'!T$15="-","-",SUM('2a Aggregate costs'!T$15,'2a Aggregate costs'!T$16,'2a Aggregate costs'!T$17,'2a Aggregate costs'!T41)*'3a Demand'!$C$9+'2a Aggregate costs'!T$18)</f>
        <v>114.92100619219393</v>
      </c>
      <c r="T18" s="106">
        <f>IF('2a Aggregate costs'!U$15="-","-",SUM('2a Aggregate costs'!U$15,'2a Aggregate costs'!U$16,'2a Aggregate costs'!U$17,'2a Aggregate costs'!U41)*'3a Demand'!$C$9+'2a Aggregate costs'!U$18)</f>
        <v>114.44093718956309</v>
      </c>
      <c r="U18" s="106">
        <f>IF('2a Aggregate costs'!V$15="-","-",SUM('2a Aggregate costs'!V$15,'2a Aggregate costs'!V$16,'2a Aggregate costs'!V$17,'2a Aggregate costs'!V41)*'3a Demand'!$C$9+'2a Aggregate costs'!V$18)</f>
        <v>121.08265454459803</v>
      </c>
      <c r="V18" s="106">
        <f>IF('2a Aggregate costs'!W$15="-","-",SUM('2a Aggregate costs'!W$15,'2a Aggregate costs'!W$16,'2a Aggregate costs'!W$17,'2a Aggregate costs'!W41)*'3a Demand'!$C$9+'2a Aggregate costs'!W$18)</f>
        <v>120.48875645470467</v>
      </c>
      <c r="W18" s="106">
        <f>IF('2a Aggregate costs'!X$15="-","-",SUM('2a Aggregate costs'!X$15,'2a Aggregate costs'!X$16,'2a Aggregate costs'!X$17,'2a Aggregate costs'!X41)*'3a Demand'!$C$9+'2a Aggregate costs'!X$18)</f>
        <v>126.60981518104413</v>
      </c>
      <c r="X18" s="84"/>
      <c r="Y18" s="106">
        <f>IF('2a Aggregate costs'!Z$15="-","-",SUM('2a Aggregate costs'!Z$15,'2a Aggregate costs'!Z$16,'2a Aggregate costs'!Z$17,'2a Aggregate costs'!Z41)*'3a Demand'!$C$9+'2a Aggregate costs'!Z$18)</f>
        <v>125.53404322940914</v>
      </c>
      <c r="Z18" s="106">
        <f>IF('2a Aggregate costs'!AA$15="-","-",SUM('2a Aggregate costs'!AA$15,'2a Aggregate costs'!AA$16,'2a Aggregate costs'!AA$17,'2a Aggregate costs'!AA41)*'3a Demand'!$C$9+'2a Aggregate costs'!AA$18)</f>
        <v>139.75948252334319</v>
      </c>
      <c r="AA18" s="106" t="str">
        <f>IF('2a Aggregate costs'!AB$15="-","-",SUM('2a Aggregate costs'!AB$15,'2a Aggregate costs'!AB$16,'2a Aggregate costs'!AB$17,'2a Aggregate costs'!AB41)*'3a Demand'!$C$9+'2a Aggregate costs'!AB$18)</f>
        <v>-</v>
      </c>
      <c r="AB18" s="106" t="str">
        <f>IF('2a Aggregate costs'!AC$15="-","-",SUM('2a Aggregate costs'!AC$15,'2a Aggregate costs'!AC$16,'2a Aggregate costs'!AC$17,'2a Aggregate costs'!AC41)*'3a Demand'!$C$9+'2a Aggregate costs'!AC$18)</f>
        <v>-</v>
      </c>
      <c r="AC18" s="106" t="str">
        <f>IF('2a Aggregate costs'!AD$15="-","-",SUM('2a Aggregate costs'!AD$15,'2a Aggregate costs'!AD$16,'2a Aggregate costs'!AD$17,'2a Aggregate costs'!AD41)*'3a Demand'!$C$9+'2a Aggregate costs'!AD$18)</f>
        <v>-</v>
      </c>
      <c r="AD18" s="106" t="str">
        <f>IF('2a Aggregate costs'!AE$15="-","-",SUM('2a Aggregate costs'!AE$15,'2a Aggregate costs'!AE$16,'2a Aggregate costs'!AE$17,'2a Aggregate costs'!AE41)*'3a Demand'!$C$9+'2a Aggregate costs'!AE$18)</f>
        <v>-</v>
      </c>
      <c r="AE18" s="106" t="str">
        <f>IF('2a Aggregate costs'!AF$15="-","-",SUM('2a Aggregate costs'!AF$15,'2a Aggregate costs'!AF$16,'2a Aggregate costs'!AF$17,'2a Aggregate costs'!AF41)*'3a Demand'!$C$9+'2a Aggregate costs'!AF$18)</f>
        <v>-</v>
      </c>
      <c r="AF18" s="106" t="str">
        <f>IF('2a Aggregate costs'!AG$15="-","-",SUM('2a Aggregate costs'!AG$15,'2a Aggregate costs'!AG$16,'2a Aggregate costs'!AG$17,'2a Aggregate costs'!AG41)*'3a Demand'!$C$9+'2a Aggregate costs'!AG$18)</f>
        <v>-</v>
      </c>
      <c r="AG18" s="106" t="str">
        <f>IF('2a Aggregate costs'!AH$15="-","-",SUM('2a Aggregate costs'!AH$15,'2a Aggregate costs'!AH$16,'2a Aggregate costs'!AH$17,'2a Aggregate costs'!AH41)*'3a Demand'!$C$9+'2a Aggregate costs'!AH$18)</f>
        <v>-</v>
      </c>
      <c r="AH18" s="106" t="str">
        <f>IF('2a Aggregate costs'!AI$15="-","-",SUM('2a Aggregate costs'!AI$15,'2a Aggregate costs'!AI$16,'2a Aggregate costs'!AI$17,'2a Aggregate costs'!AI41)*'3a Demand'!$C$9+'2a Aggregate costs'!AI$18)</f>
        <v>-</v>
      </c>
      <c r="AI18" s="106" t="str">
        <f>IF('2a Aggregate costs'!AJ$15="-","-",SUM('2a Aggregate costs'!AJ$15,'2a Aggregate costs'!AJ$16,'2a Aggregate costs'!AJ$17,'2a Aggregate costs'!AJ41)*'3a Demand'!$C$9+'2a Aggregate costs'!AJ$18)</f>
        <v>-</v>
      </c>
      <c r="AJ18" s="106" t="str">
        <f>IF('2a Aggregate costs'!AK$15="-","-",SUM('2a Aggregate costs'!AK$15,'2a Aggregate costs'!AK$16,'2a Aggregate costs'!AK$17,'2a Aggregate costs'!AK41)*'3a Demand'!$C$9+'2a Aggregate costs'!AK$18)</f>
        <v>-</v>
      </c>
      <c r="AK18" s="106" t="str">
        <f>IF('2a Aggregate costs'!AL$15="-","-",SUM('2a Aggregate costs'!AL$15,'2a Aggregate costs'!AL$16,'2a Aggregate costs'!AL$17,'2a Aggregate costs'!AL41)*'3a Demand'!$C$9+'2a Aggregate costs'!AL$18)</f>
        <v>-</v>
      </c>
      <c r="AL18" s="106" t="str">
        <f>IF('2a Aggregate costs'!AM$15="-","-",SUM('2a Aggregate costs'!AM$15,'2a Aggregate costs'!AM$16,'2a Aggregate costs'!AM$17,'2a Aggregate costs'!AM41)*'3a Demand'!$C$9+'2a Aggregate costs'!AM$18)</f>
        <v>-</v>
      </c>
      <c r="AM18" s="106" t="str">
        <f>IF('2a Aggregate costs'!AN$15="-","-",SUM('2a Aggregate costs'!AN$15,'2a Aggregate costs'!AN$16,'2a Aggregate costs'!AN$17,'2a Aggregate costs'!AN41)*'3a Demand'!$C$9+'2a Aggregate costs'!AN$18)</f>
        <v>-</v>
      </c>
      <c r="AN18" s="106" t="str">
        <f>IF('2a Aggregate costs'!AO$15="-","-",SUM('2a Aggregate costs'!AO$15,'2a Aggregate costs'!AO$16,'2a Aggregate costs'!AO$17,'2a Aggregate costs'!AO41)*'3a Demand'!$C$9+'2a Aggregate costs'!AO$18)</f>
        <v>-</v>
      </c>
      <c r="AO18" s="106" t="str">
        <f>IF('2a Aggregate costs'!AP$15="-","-",SUM('2a Aggregate costs'!AP$15,'2a Aggregate costs'!AP$16,'2a Aggregate costs'!AP$17,'2a Aggregate costs'!AP41)*'3a Demand'!$C$9+'2a Aggregate costs'!AP$18)</f>
        <v>-</v>
      </c>
      <c r="AP18" s="106" t="str">
        <f>IF('2a Aggregate costs'!AQ$15="-","-",SUM('2a Aggregate costs'!AQ$15,'2a Aggregate costs'!AQ$16,'2a Aggregate costs'!AQ$17,'2a Aggregate costs'!AQ41)*'3a Demand'!$C$9+'2a Aggregate costs'!AQ$18)</f>
        <v>-</v>
      </c>
      <c r="AQ18" s="106" t="str">
        <f>IF('2a Aggregate costs'!AR$15="-","-",SUM('2a Aggregate costs'!AR$15,'2a Aggregate costs'!AR$16,'2a Aggregate costs'!AR$17,'2a Aggregate costs'!AR41)*'3a Demand'!$C$9+'2a Aggregate costs'!AR$18)</f>
        <v>-</v>
      </c>
      <c r="AR18" s="106" t="str">
        <f>IF('2a Aggregate costs'!AS$15="-","-",SUM('2a Aggregate costs'!AS$15,'2a Aggregate costs'!AS$16,'2a Aggregate costs'!AS$17,'2a Aggregate costs'!AS41)*'3a Demand'!$C$9+'2a Aggregate costs'!AS$18)</f>
        <v>-</v>
      </c>
      <c r="AS18" s="106" t="str">
        <f>IF('2a Aggregate costs'!AT$15="-","-",SUM('2a Aggregate costs'!AT$15,'2a Aggregate costs'!AT$16,'2a Aggregate costs'!AT$17,'2a Aggregate costs'!AT41)*'3a Demand'!$C$9+'2a Aggregate costs'!AT$18)</f>
        <v>-</v>
      </c>
      <c r="AT18" s="106" t="str">
        <f>IF('2a Aggregate costs'!AU$15="-","-",SUM('2a Aggregate costs'!AU$15,'2a Aggregate costs'!AU$16,'2a Aggregate costs'!AU$17,'2a Aggregate costs'!AU41)*'3a Demand'!$C$9+'2a Aggregate costs'!AU$18)</f>
        <v>-</v>
      </c>
      <c r="AU18" s="106" t="str">
        <f>IF('2a Aggregate costs'!AV$15="-","-",SUM('2a Aggregate costs'!AV$15,'2a Aggregate costs'!AV$16,'2a Aggregate costs'!AV$17,'2a Aggregate costs'!AV41)*'3a Demand'!$C$9+'2a Aggregate costs'!AV$18)</f>
        <v>-</v>
      </c>
      <c r="AV18" s="106" t="str">
        <f>IF('2a Aggregate costs'!AW$15="-","-",SUM('2a Aggregate costs'!AW$15,'2a Aggregate costs'!AW$16,'2a Aggregate costs'!AW$17,'2a Aggregate costs'!AW41)*'3a Demand'!$C$9+'2a Aggregate costs'!AW$18)</f>
        <v>-</v>
      </c>
      <c r="AW18" s="106" t="str">
        <f>IF('2a Aggregate costs'!AX$15="-","-",SUM('2a Aggregate costs'!AX$15,'2a Aggregate costs'!AX$16,'2a Aggregate costs'!AX$17,'2a Aggregate costs'!AX41)*'3a Demand'!$C$9+'2a Aggregate costs'!AX$18)</f>
        <v>-</v>
      </c>
      <c r="AX18" s="106" t="str">
        <f>IF('2a Aggregate costs'!AY$15="-","-",SUM('2a Aggregate costs'!AY$15,'2a Aggregate costs'!AY$16,'2a Aggregate costs'!AY$17,'2a Aggregate costs'!AY41)*'3a Demand'!$C$9+'2a Aggregate costs'!AY$18)</f>
        <v>-</v>
      </c>
      <c r="AY18" s="106" t="str">
        <f>IF('2a Aggregate costs'!AZ$15="-","-",SUM('2a Aggregate costs'!AZ$15,'2a Aggregate costs'!AZ$16,'2a Aggregate costs'!AZ$17,'2a Aggregate costs'!AZ41)*'3a Demand'!$C$9+'2a Aggregate costs'!AZ$18)</f>
        <v>-</v>
      </c>
      <c r="AZ18" s="106" t="str">
        <f>IF('2a Aggregate costs'!BA$15="-","-",SUM('2a Aggregate costs'!BA$15,'2a Aggregate costs'!BA$16,'2a Aggregate costs'!BA$17,'2a Aggregate costs'!BA41)*'3a Demand'!$C$9+'2a Aggregate costs'!BA$18)</f>
        <v>-</v>
      </c>
      <c r="BA18" s="106" t="str">
        <f>IF('2a Aggregate costs'!BB$15="-","-",SUM('2a Aggregate costs'!BB$15,'2a Aggregate costs'!BB$16,'2a Aggregate costs'!BB$17,'2a Aggregate costs'!BB41)*'3a Demand'!$C$9+'2a Aggregate costs'!BB$18)</f>
        <v>-</v>
      </c>
      <c r="BB18" s="106" t="str">
        <f>IF('2a Aggregate costs'!BC$15="-","-",SUM('2a Aggregate costs'!BC$15,'2a Aggregate costs'!BC$16,'2a Aggregate costs'!BC$17,'2a Aggregate costs'!BC41)*'3a Demand'!$C$9+'2a Aggregate costs'!BC$18)</f>
        <v>-</v>
      </c>
      <c r="BC18" s="106" t="str">
        <f>IF('2a Aggregate costs'!BD$15="-","-",SUM('2a Aggregate costs'!BD$15,'2a Aggregate costs'!BD$16,'2a Aggregate costs'!BD$17,'2a Aggregate costs'!BD41)*'3a Demand'!$C$9+'2a Aggregate costs'!BD$18)</f>
        <v>-</v>
      </c>
    </row>
    <row r="19" spans="1:55" ht="12.75" customHeight="1">
      <c r="A19" s="14"/>
      <c r="B19" s="313"/>
      <c r="C19" s="108" t="s">
        <v>143</v>
      </c>
      <c r="D19" s="307"/>
      <c r="E19" s="331"/>
      <c r="F19" s="84"/>
      <c r="G19" s="106">
        <f>IF('2a Aggregate costs'!H$15="-","-",SUM('2a Aggregate costs'!H$15,'2a Aggregate costs'!H$16,'2a Aggregate costs'!H$17,'2a Aggregate costs'!H42)*'3a Demand'!$C$9+'2a Aggregate costs'!H$18)</f>
        <v>68.550813167100358</v>
      </c>
      <c r="H19" s="106">
        <f>IF('2a Aggregate costs'!I$15="-","-",SUM('2a Aggregate costs'!I$15,'2a Aggregate costs'!I$16,'2a Aggregate costs'!I$17,'2a Aggregate costs'!I42)*'3a Demand'!$C$9+'2a Aggregate costs'!I$18)</f>
        <v>68.530805582779863</v>
      </c>
      <c r="I19" s="106">
        <f>IF('2a Aggregate costs'!J$15="-","-",SUM('2a Aggregate costs'!J$15,'2a Aggregate costs'!J$16,'2a Aggregate costs'!J$17,'2a Aggregate costs'!J42)*'3a Demand'!$C$9+'2a Aggregate costs'!J$18)</f>
        <v>83.599722442586042</v>
      </c>
      <c r="J19" s="106">
        <f>IF('2a Aggregate costs'!K$15="-","-",SUM('2a Aggregate costs'!K$15,'2a Aggregate costs'!K$16,'2a Aggregate costs'!K$17,'2a Aggregate costs'!K42)*'3a Demand'!$C$9+'2a Aggregate costs'!K$18)</f>
        <v>83.522230042957943</v>
      </c>
      <c r="K19" s="106">
        <f>IF('2a Aggregate costs'!L$15="-","-",SUM('2a Aggregate costs'!L$15,'2a Aggregate costs'!L$16,'2a Aggregate costs'!L$17,'2a Aggregate costs'!L42)*'3a Demand'!$C$9+'2a Aggregate costs'!L$18)</f>
        <v>88.901992529903438</v>
      </c>
      <c r="L19" s="106">
        <f>IF('2a Aggregate costs'!M$15="-","-",SUM('2a Aggregate costs'!M$15,'2a Aggregate costs'!M$16,'2a Aggregate costs'!M$17,'2a Aggregate costs'!M42)*'3a Demand'!$C$9+'2a Aggregate costs'!M$18)</f>
        <v>89.21703490289589</v>
      </c>
      <c r="M19" s="106">
        <f>IF('2a Aggregate costs'!N$15="-","-",SUM('2a Aggregate costs'!N$15,'2a Aggregate costs'!N$16,'2a Aggregate costs'!N$17,'2a Aggregate costs'!N42)*'3a Demand'!$C$9+'2a Aggregate costs'!N$18)</f>
        <v>103.1814234863363</v>
      </c>
      <c r="N19" s="106">
        <f>IF('2a Aggregate costs'!O$15="-","-",SUM('2a Aggregate costs'!O$15,'2a Aggregate costs'!O$16,'2a Aggregate costs'!O$17,'2a Aggregate costs'!O42)*'3a Demand'!$C$9+'2a Aggregate costs'!O$18)</f>
        <v>103.2504146632336</v>
      </c>
      <c r="O19" s="84"/>
      <c r="P19" s="106">
        <f>IF('2a Aggregate costs'!Q$15="-","-",SUM('2a Aggregate costs'!Q$15,'2a Aggregate costs'!Q$16,'2a Aggregate costs'!Q$17,'2a Aggregate costs'!Q42)*'3a Demand'!$C$9+'2a Aggregate costs'!Q$18)</f>
        <v>103.2504146632336</v>
      </c>
      <c r="Q19" s="106">
        <f>IF('2a Aggregate costs'!R$15="-","-",SUM('2a Aggregate costs'!R$15,'2a Aggregate costs'!R$16,'2a Aggregate costs'!R$17,'2a Aggregate costs'!R42)*'3a Demand'!$C$9+'2a Aggregate costs'!R$18)</f>
        <v>110.38159085908389</v>
      </c>
      <c r="R19" s="106">
        <f>IF('2a Aggregate costs'!S$15="-","-",SUM('2a Aggregate costs'!S$15,'2a Aggregate costs'!S$16,'2a Aggregate costs'!S$17,'2a Aggregate costs'!S42)*'3a Demand'!$C$9+'2a Aggregate costs'!S$18)</f>
        <v>111.69228468957603</v>
      </c>
      <c r="S19" s="106">
        <f>IF('2a Aggregate costs'!T$15="-","-",SUM('2a Aggregate costs'!T$15,'2a Aggregate costs'!T$16,'2a Aggregate costs'!T$17,'2a Aggregate costs'!T42)*'3a Demand'!$C$9+'2a Aggregate costs'!T$18)</f>
        <v>114.89110859099678</v>
      </c>
      <c r="T19" s="106">
        <f>IF('2a Aggregate costs'!U$15="-","-",SUM('2a Aggregate costs'!U$15,'2a Aggregate costs'!U$16,'2a Aggregate costs'!U$17,'2a Aggregate costs'!U42)*'3a Demand'!$C$9+'2a Aggregate costs'!U$18)</f>
        <v>114.40723325319138</v>
      </c>
      <c r="U19" s="106">
        <f>IF('2a Aggregate costs'!V$15="-","-",SUM('2a Aggregate costs'!V$15,'2a Aggregate costs'!V$16,'2a Aggregate costs'!V$17,'2a Aggregate costs'!V42)*'3a Demand'!$C$9+'2a Aggregate costs'!V$18)</f>
        <v>121.04034142400069</v>
      </c>
      <c r="V19" s="106">
        <f>IF('2a Aggregate costs'!W$15="-","-",SUM('2a Aggregate costs'!W$15,'2a Aggregate costs'!W$16,'2a Aggregate costs'!W$17,'2a Aggregate costs'!W42)*'3a Demand'!$C$9+'2a Aggregate costs'!W$18)</f>
        <v>120.44939213964373</v>
      </c>
      <c r="W19" s="106">
        <f>IF('2a Aggregate costs'!X$15="-","-",SUM('2a Aggregate costs'!X$15,'2a Aggregate costs'!X$16,'2a Aggregate costs'!X$17,'2a Aggregate costs'!X42)*'3a Demand'!$C$9+'2a Aggregate costs'!X$18)</f>
        <v>126.56135408710406</v>
      </c>
      <c r="X19" s="84"/>
      <c r="Y19" s="106">
        <f>IF('2a Aggregate costs'!Z$15="-","-",SUM('2a Aggregate costs'!Z$15,'2a Aggregate costs'!Z$16,'2a Aggregate costs'!Z$17,'2a Aggregate costs'!Z42)*'3a Demand'!$C$9+'2a Aggregate costs'!Z$18)</f>
        <v>125.48742132045453</v>
      </c>
      <c r="Z19" s="106">
        <f>IF('2a Aggregate costs'!AA$15="-","-",SUM('2a Aggregate costs'!AA$15,'2a Aggregate costs'!AA$16,'2a Aggregate costs'!AA$17,'2a Aggregate costs'!AA42)*'3a Demand'!$C$9+'2a Aggregate costs'!AA$18)</f>
        <v>139.70823031516235</v>
      </c>
      <c r="AA19" s="106" t="str">
        <f>IF('2a Aggregate costs'!AB$15="-","-",SUM('2a Aggregate costs'!AB$15,'2a Aggregate costs'!AB$16,'2a Aggregate costs'!AB$17,'2a Aggregate costs'!AB42)*'3a Demand'!$C$9+'2a Aggregate costs'!AB$18)</f>
        <v>-</v>
      </c>
      <c r="AB19" s="106" t="str">
        <f>IF('2a Aggregate costs'!AC$15="-","-",SUM('2a Aggregate costs'!AC$15,'2a Aggregate costs'!AC$16,'2a Aggregate costs'!AC$17,'2a Aggregate costs'!AC42)*'3a Demand'!$C$9+'2a Aggregate costs'!AC$18)</f>
        <v>-</v>
      </c>
      <c r="AC19" s="106" t="str">
        <f>IF('2a Aggregate costs'!AD$15="-","-",SUM('2a Aggregate costs'!AD$15,'2a Aggregate costs'!AD$16,'2a Aggregate costs'!AD$17,'2a Aggregate costs'!AD42)*'3a Demand'!$C$9+'2a Aggregate costs'!AD$18)</f>
        <v>-</v>
      </c>
      <c r="AD19" s="106" t="str">
        <f>IF('2a Aggregate costs'!AE$15="-","-",SUM('2a Aggregate costs'!AE$15,'2a Aggregate costs'!AE$16,'2a Aggregate costs'!AE$17,'2a Aggregate costs'!AE42)*'3a Demand'!$C$9+'2a Aggregate costs'!AE$18)</f>
        <v>-</v>
      </c>
      <c r="AE19" s="106" t="str">
        <f>IF('2a Aggregate costs'!AF$15="-","-",SUM('2a Aggregate costs'!AF$15,'2a Aggregate costs'!AF$16,'2a Aggregate costs'!AF$17,'2a Aggregate costs'!AF42)*'3a Demand'!$C$9+'2a Aggregate costs'!AF$18)</f>
        <v>-</v>
      </c>
      <c r="AF19" s="106" t="str">
        <f>IF('2a Aggregate costs'!AG$15="-","-",SUM('2a Aggregate costs'!AG$15,'2a Aggregate costs'!AG$16,'2a Aggregate costs'!AG$17,'2a Aggregate costs'!AG42)*'3a Demand'!$C$9+'2a Aggregate costs'!AG$18)</f>
        <v>-</v>
      </c>
      <c r="AG19" s="106" t="str">
        <f>IF('2a Aggregate costs'!AH$15="-","-",SUM('2a Aggregate costs'!AH$15,'2a Aggregate costs'!AH$16,'2a Aggregate costs'!AH$17,'2a Aggregate costs'!AH42)*'3a Demand'!$C$9+'2a Aggregate costs'!AH$18)</f>
        <v>-</v>
      </c>
      <c r="AH19" s="106" t="str">
        <f>IF('2a Aggregate costs'!AI$15="-","-",SUM('2a Aggregate costs'!AI$15,'2a Aggregate costs'!AI$16,'2a Aggregate costs'!AI$17,'2a Aggregate costs'!AI42)*'3a Demand'!$C$9+'2a Aggregate costs'!AI$18)</f>
        <v>-</v>
      </c>
      <c r="AI19" s="106" t="str">
        <f>IF('2a Aggregate costs'!AJ$15="-","-",SUM('2a Aggregate costs'!AJ$15,'2a Aggregate costs'!AJ$16,'2a Aggregate costs'!AJ$17,'2a Aggregate costs'!AJ42)*'3a Demand'!$C$9+'2a Aggregate costs'!AJ$18)</f>
        <v>-</v>
      </c>
      <c r="AJ19" s="106" t="str">
        <f>IF('2a Aggregate costs'!AK$15="-","-",SUM('2a Aggregate costs'!AK$15,'2a Aggregate costs'!AK$16,'2a Aggregate costs'!AK$17,'2a Aggregate costs'!AK42)*'3a Demand'!$C$9+'2a Aggregate costs'!AK$18)</f>
        <v>-</v>
      </c>
      <c r="AK19" s="106" t="str">
        <f>IF('2a Aggregate costs'!AL$15="-","-",SUM('2a Aggregate costs'!AL$15,'2a Aggregate costs'!AL$16,'2a Aggregate costs'!AL$17,'2a Aggregate costs'!AL42)*'3a Demand'!$C$9+'2a Aggregate costs'!AL$18)</f>
        <v>-</v>
      </c>
      <c r="AL19" s="106" t="str">
        <f>IF('2a Aggregate costs'!AM$15="-","-",SUM('2a Aggregate costs'!AM$15,'2a Aggregate costs'!AM$16,'2a Aggregate costs'!AM$17,'2a Aggregate costs'!AM42)*'3a Demand'!$C$9+'2a Aggregate costs'!AM$18)</f>
        <v>-</v>
      </c>
      <c r="AM19" s="106" t="str">
        <f>IF('2a Aggregate costs'!AN$15="-","-",SUM('2a Aggregate costs'!AN$15,'2a Aggregate costs'!AN$16,'2a Aggregate costs'!AN$17,'2a Aggregate costs'!AN42)*'3a Demand'!$C$9+'2a Aggregate costs'!AN$18)</f>
        <v>-</v>
      </c>
      <c r="AN19" s="106" t="str">
        <f>IF('2a Aggregate costs'!AO$15="-","-",SUM('2a Aggregate costs'!AO$15,'2a Aggregate costs'!AO$16,'2a Aggregate costs'!AO$17,'2a Aggregate costs'!AO42)*'3a Demand'!$C$9+'2a Aggregate costs'!AO$18)</f>
        <v>-</v>
      </c>
      <c r="AO19" s="106" t="str">
        <f>IF('2a Aggregate costs'!AP$15="-","-",SUM('2a Aggregate costs'!AP$15,'2a Aggregate costs'!AP$16,'2a Aggregate costs'!AP$17,'2a Aggregate costs'!AP42)*'3a Demand'!$C$9+'2a Aggregate costs'!AP$18)</f>
        <v>-</v>
      </c>
      <c r="AP19" s="106" t="str">
        <f>IF('2a Aggregate costs'!AQ$15="-","-",SUM('2a Aggregate costs'!AQ$15,'2a Aggregate costs'!AQ$16,'2a Aggregate costs'!AQ$17,'2a Aggregate costs'!AQ42)*'3a Demand'!$C$9+'2a Aggregate costs'!AQ$18)</f>
        <v>-</v>
      </c>
      <c r="AQ19" s="106" t="str">
        <f>IF('2a Aggregate costs'!AR$15="-","-",SUM('2a Aggregate costs'!AR$15,'2a Aggregate costs'!AR$16,'2a Aggregate costs'!AR$17,'2a Aggregate costs'!AR42)*'3a Demand'!$C$9+'2a Aggregate costs'!AR$18)</f>
        <v>-</v>
      </c>
      <c r="AR19" s="106" t="str">
        <f>IF('2a Aggregate costs'!AS$15="-","-",SUM('2a Aggregate costs'!AS$15,'2a Aggregate costs'!AS$16,'2a Aggregate costs'!AS$17,'2a Aggregate costs'!AS42)*'3a Demand'!$C$9+'2a Aggregate costs'!AS$18)</f>
        <v>-</v>
      </c>
      <c r="AS19" s="106" t="str">
        <f>IF('2a Aggregate costs'!AT$15="-","-",SUM('2a Aggregate costs'!AT$15,'2a Aggregate costs'!AT$16,'2a Aggregate costs'!AT$17,'2a Aggregate costs'!AT42)*'3a Demand'!$C$9+'2a Aggregate costs'!AT$18)</f>
        <v>-</v>
      </c>
      <c r="AT19" s="106" t="str">
        <f>IF('2a Aggregate costs'!AU$15="-","-",SUM('2a Aggregate costs'!AU$15,'2a Aggregate costs'!AU$16,'2a Aggregate costs'!AU$17,'2a Aggregate costs'!AU42)*'3a Demand'!$C$9+'2a Aggregate costs'!AU$18)</f>
        <v>-</v>
      </c>
      <c r="AU19" s="106" t="str">
        <f>IF('2a Aggregate costs'!AV$15="-","-",SUM('2a Aggregate costs'!AV$15,'2a Aggregate costs'!AV$16,'2a Aggregate costs'!AV$17,'2a Aggregate costs'!AV42)*'3a Demand'!$C$9+'2a Aggregate costs'!AV$18)</f>
        <v>-</v>
      </c>
      <c r="AV19" s="106" t="str">
        <f>IF('2a Aggregate costs'!AW$15="-","-",SUM('2a Aggregate costs'!AW$15,'2a Aggregate costs'!AW$16,'2a Aggregate costs'!AW$17,'2a Aggregate costs'!AW42)*'3a Demand'!$C$9+'2a Aggregate costs'!AW$18)</f>
        <v>-</v>
      </c>
      <c r="AW19" s="106" t="str">
        <f>IF('2a Aggregate costs'!AX$15="-","-",SUM('2a Aggregate costs'!AX$15,'2a Aggregate costs'!AX$16,'2a Aggregate costs'!AX$17,'2a Aggregate costs'!AX42)*'3a Demand'!$C$9+'2a Aggregate costs'!AX$18)</f>
        <v>-</v>
      </c>
      <c r="AX19" s="106" t="str">
        <f>IF('2a Aggregate costs'!AY$15="-","-",SUM('2a Aggregate costs'!AY$15,'2a Aggregate costs'!AY$16,'2a Aggregate costs'!AY$17,'2a Aggregate costs'!AY42)*'3a Demand'!$C$9+'2a Aggregate costs'!AY$18)</f>
        <v>-</v>
      </c>
      <c r="AY19" s="106" t="str">
        <f>IF('2a Aggregate costs'!AZ$15="-","-",SUM('2a Aggregate costs'!AZ$15,'2a Aggregate costs'!AZ$16,'2a Aggregate costs'!AZ$17,'2a Aggregate costs'!AZ42)*'3a Demand'!$C$9+'2a Aggregate costs'!AZ$18)</f>
        <v>-</v>
      </c>
      <c r="AZ19" s="106" t="str">
        <f>IF('2a Aggregate costs'!BA$15="-","-",SUM('2a Aggregate costs'!BA$15,'2a Aggregate costs'!BA$16,'2a Aggregate costs'!BA$17,'2a Aggregate costs'!BA42)*'3a Demand'!$C$9+'2a Aggregate costs'!BA$18)</f>
        <v>-</v>
      </c>
      <c r="BA19" s="106" t="str">
        <f>IF('2a Aggregate costs'!BB$15="-","-",SUM('2a Aggregate costs'!BB$15,'2a Aggregate costs'!BB$16,'2a Aggregate costs'!BB$17,'2a Aggregate costs'!BB42)*'3a Demand'!$C$9+'2a Aggregate costs'!BB$18)</f>
        <v>-</v>
      </c>
      <c r="BB19" s="106" t="str">
        <f>IF('2a Aggregate costs'!BC$15="-","-",SUM('2a Aggregate costs'!BC$15,'2a Aggregate costs'!BC$16,'2a Aggregate costs'!BC$17,'2a Aggregate costs'!BC42)*'3a Demand'!$C$9+'2a Aggregate costs'!BC$18)</f>
        <v>-</v>
      </c>
      <c r="BC19" s="106" t="str">
        <f>IF('2a Aggregate costs'!BD$15="-","-",SUM('2a Aggregate costs'!BD$15,'2a Aggregate costs'!BD$16,'2a Aggregate costs'!BD$17,'2a Aggregate costs'!BD42)*'3a Demand'!$C$9+'2a Aggregate costs'!BD$18)</f>
        <v>-</v>
      </c>
    </row>
    <row r="20" spans="1:55" ht="12.75" customHeight="1">
      <c r="A20" s="14"/>
      <c r="B20" s="313"/>
      <c r="C20" s="108" t="s">
        <v>144</v>
      </c>
      <c r="D20" s="307"/>
      <c r="E20" s="331"/>
      <c r="F20" s="84"/>
      <c r="G20" s="106">
        <f>IF('2a Aggregate costs'!H$15="-","-",SUM('2a Aggregate costs'!H$15,'2a Aggregate costs'!H$16,'2a Aggregate costs'!H$17,'2a Aggregate costs'!H43)*'3a Demand'!$C$9+'2a Aggregate costs'!H$18)</f>
        <v>68.556725848640852</v>
      </c>
      <c r="H20" s="106">
        <f>IF('2a Aggregate costs'!I$15="-","-",SUM('2a Aggregate costs'!I$15,'2a Aggregate costs'!I$16,'2a Aggregate costs'!I$17,'2a Aggregate costs'!I43)*'3a Demand'!$C$9+'2a Aggregate costs'!I$18)</f>
        <v>68.536623446233506</v>
      </c>
      <c r="I20" s="106">
        <f>IF('2a Aggregate costs'!J$15="-","-",SUM('2a Aggregate costs'!J$15,'2a Aggregate costs'!J$16,'2a Aggregate costs'!J$17,'2a Aggregate costs'!J43)*'3a Demand'!$C$9+'2a Aggregate costs'!J$18)</f>
        <v>83.605679934762563</v>
      </c>
      <c r="J20" s="106">
        <f>IF('2a Aggregate costs'!K$15="-","-",SUM('2a Aggregate costs'!K$15,'2a Aggregate costs'!K$16,'2a Aggregate costs'!K$17,'2a Aggregate costs'!K43)*'3a Demand'!$C$9+'2a Aggregate costs'!K$18)</f>
        <v>83.528445635540479</v>
      </c>
      <c r="K20" s="106">
        <f>IF('2a Aggregate costs'!L$15="-","-",SUM('2a Aggregate costs'!L$15,'2a Aggregate costs'!L$16,'2a Aggregate costs'!L$17,'2a Aggregate costs'!L43)*'3a Demand'!$C$9+'2a Aggregate costs'!L$18)</f>
        <v>88.908320003152454</v>
      </c>
      <c r="L20" s="106">
        <f>IF('2a Aggregate costs'!M$15="-","-",SUM('2a Aggregate costs'!M$15,'2a Aggregate costs'!M$16,'2a Aggregate costs'!M$17,'2a Aggregate costs'!M43)*'3a Demand'!$C$9+'2a Aggregate costs'!M$18)</f>
        <v>89.223247001911744</v>
      </c>
      <c r="M20" s="106">
        <f>IF('2a Aggregate costs'!N$15="-","-",SUM('2a Aggregate costs'!N$15,'2a Aggregate costs'!N$16,'2a Aggregate costs'!N$17,'2a Aggregate costs'!N43)*'3a Demand'!$C$9+'2a Aggregate costs'!N$18)</f>
        <v>103.18595324217736</v>
      </c>
      <c r="N20" s="106">
        <f>IF('2a Aggregate costs'!O$15="-","-",SUM('2a Aggregate costs'!O$15,'2a Aggregate costs'!O$16,'2a Aggregate costs'!O$17,'2a Aggregate costs'!O43)*'3a Demand'!$C$9+'2a Aggregate costs'!O$18)</f>
        <v>103.25504402215726</v>
      </c>
      <c r="O20" s="84"/>
      <c r="P20" s="106">
        <f>IF('2a Aggregate costs'!Q$15="-","-",SUM('2a Aggregate costs'!Q$15,'2a Aggregate costs'!Q$16,'2a Aggregate costs'!Q$17,'2a Aggregate costs'!Q43)*'3a Demand'!$C$9+'2a Aggregate costs'!Q$18)</f>
        <v>103.25504402215726</v>
      </c>
      <c r="Q20" s="106">
        <f>IF('2a Aggregate costs'!R$15="-","-",SUM('2a Aggregate costs'!R$15,'2a Aggregate costs'!R$16,'2a Aggregate costs'!R$17,'2a Aggregate costs'!R43)*'3a Demand'!$C$9+'2a Aggregate costs'!R$18)</f>
        <v>110.38189529315571</v>
      </c>
      <c r="R20" s="106">
        <f>IF('2a Aggregate costs'!S$15="-","-",SUM('2a Aggregate costs'!S$15,'2a Aggregate costs'!S$16,'2a Aggregate costs'!S$17,'2a Aggregate costs'!S43)*'3a Demand'!$C$9+'2a Aggregate costs'!S$18)</f>
        <v>111.69260010496798</v>
      </c>
      <c r="S20" s="106">
        <f>IF('2a Aggregate costs'!T$15="-","-",SUM('2a Aggregate costs'!T$15,'2a Aggregate costs'!T$16,'2a Aggregate costs'!T$17,'2a Aggregate costs'!T43)*'3a Demand'!$C$9+'2a Aggregate costs'!T$18)</f>
        <v>114.88427922557452</v>
      </c>
      <c r="T20" s="106">
        <f>IF('2a Aggregate costs'!U$15="-","-",SUM('2a Aggregate costs'!U$15,'2a Aggregate costs'!U$16,'2a Aggregate costs'!U$17,'2a Aggregate costs'!U43)*'3a Demand'!$C$9+'2a Aggregate costs'!U$18)</f>
        <v>114.39954261523624</v>
      </c>
      <c r="U20" s="106">
        <f>IF('2a Aggregate costs'!V$15="-","-",SUM('2a Aggregate costs'!V$15,'2a Aggregate costs'!V$16,'2a Aggregate costs'!V$17,'2a Aggregate costs'!V43)*'3a Demand'!$C$9+'2a Aggregate costs'!V$18)</f>
        <v>121.02891942338647</v>
      </c>
      <c r="V20" s="106">
        <f>IF('2a Aggregate costs'!W$15="-","-",SUM('2a Aggregate costs'!W$15,'2a Aggregate costs'!W$16,'2a Aggregate costs'!W$17,'2a Aggregate costs'!W43)*'3a Demand'!$C$9+'2a Aggregate costs'!W$18)</f>
        <v>120.43876818656001</v>
      </c>
      <c r="W20" s="106">
        <f>IF('2a Aggregate costs'!X$15="-","-",SUM('2a Aggregate costs'!X$15,'2a Aggregate costs'!X$16,'2a Aggregate costs'!X$17,'2a Aggregate costs'!X43)*'3a Demand'!$C$9+'2a Aggregate costs'!X$18)</f>
        <v>126.54810698331491</v>
      </c>
      <c r="X20" s="84"/>
      <c r="Y20" s="106">
        <f>IF('2a Aggregate costs'!Z$15="-","-",SUM('2a Aggregate costs'!Z$15,'2a Aggregate costs'!Z$16,'2a Aggregate costs'!Z$17,'2a Aggregate costs'!Z43)*'3a Demand'!$C$9+'2a Aggregate costs'!Z$18)</f>
        <v>125.47467603569308</v>
      </c>
      <c r="Z20" s="106">
        <f>IF('2a Aggregate costs'!AA$15="-","-",SUM('2a Aggregate costs'!AA$15,'2a Aggregate costs'!AA$16,'2a Aggregate costs'!AA$17,'2a Aggregate costs'!AA43)*'3a Demand'!$C$9+'2a Aggregate costs'!AA$18)</f>
        <v>139.70107990471317</v>
      </c>
      <c r="AA20" s="106" t="str">
        <f>IF('2a Aggregate costs'!AB$15="-","-",SUM('2a Aggregate costs'!AB$15,'2a Aggregate costs'!AB$16,'2a Aggregate costs'!AB$17,'2a Aggregate costs'!AB43)*'3a Demand'!$C$9+'2a Aggregate costs'!AB$18)</f>
        <v>-</v>
      </c>
      <c r="AB20" s="106" t="str">
        <f>IF('2a Aggregate costs'!AC$15="-","-",SUM('2a Aggregate costs'!AC$15,'2a Aggregate costs'!AC$16,'2a Aggregate costs'!AC$17,'2a Aggregate costs'!AC43)*'3a Demand'!$C$9+'2a Aggregate costs'!AC$18)</f>
        <v>-</v>
      </c>
      <c r="AC20" s="106" t="str">
        <f>IF('2a Aggregate costs'!AD$15="-","-",SUM('2a Aggregate costs'!AD$15,'2a Aggregate costs'!AD$16,'2a Aggregate costs'!AD$17,'2a Aggregate costs'!AD43)*'3a Demand'!$C$9+'2a Aggregate costs'!AD$18)</f>
        <v>-</v>
      </c>
      <c r="AD20" s="106" t="str">
        <f>IF('2a Aggregate costs'!AE$15="-","-",SUM('2a Aggregate costs'!AE$15,'2a Aggregate costs'!AE$16,'2a Aggregate costs'!AE$17,'2a Aggregate costs'!AE43)*'3a Demand'!$C$9+'2a Aggregate costs'!AE$18)</f>
        <v>-</v>
      </c>
      <c r="AE20" s="106" t="str">
        <f>IF('2a Aggregate costs'!AF$15="-","-",SUM('2a Aggregate costs'!AF$15,'2a Aggregate costs'!AF$16,'2a Aggregate costs'!AF$17,'2a Aggregate costs'!AF43)*'3a Demand'!$C$9+'2a Aggregate costs'!AF$18)</f>
        <v>-</v>
      </c>
      <c r="AF20" s="106" t="str">
        <f>IF('2a Aggregate costs'!AG$15="-","-",SUM('2a Aggregate costs'!AG$15,'2a Aggregate costs'!AG$16,'2a Aggregate costs'!AG$17,'2a Aggregate costs'!AG43)*'3a Demand'!$C$9+'2a Aggregate costs'!AG$18)</f>
        <v>-</v>
      </c>
      <c r="AG20" s="106" t="str">
        <f>IF('2a Aggregate costs'!AH$15="-","-",SUM('2a Aggregate costs'!AH$15,'2a Aggregate costs'!AH$16,'2a Aggregate costs'!AH$17,'2a Aggregate costs'!AH43)*'3a Demand'!$C$9+'2a Aggregate costs'!AH$18)</f>
        <v>-</v>
      </c>
      <c r="AH20" s="106" t="str">
        <f>IF('2a Aggregate costs'!AI$15="-","-",SUM('2a Aggregate costs'!AI$15,'2a Aggregate costs'!AI$16,'2a Aggregate costs'!AI$17,'2a Aggregate costs'!AI43)*'3a Demand'!$C$9+'2a Aggregate costs'!AI$18)</f>
        <v>-</v>
      </c>
      <c r="AI20" s="106" t="str">
        <f>IF('2a Aggregate costs'!AJ$15="-","-",SUM('2a Aggregate costs'!AJ$15,'2a Aggregate costs'!AJ$16,'2a Aggregate costs'!AJ$17,'2a Aggregate costs'!AJ43)*'3a Demand'!$C$9+'2a Aggregate costs'!AJ$18)</f>
        <v>-</v>
      </c>
      <c r="AJ20" s="106" t="str">
        <f>IF('2a Aggregate costs'!AK$15="-","-",SUM('2a Aggregate costs'!AK$15,'2a Aggregate costs'!AK$16,'2a Aggregate costs'!AK$17,'2a Aggregate costs'!AK43)*'3a Demand'!$C$9+'2a Aggregate costs'!AK$18)</f>
        <v>-</v>
      </c>
      <c r="AK20" s="106" t="str">
        <f>IF('2a Aggregate costs'!AL$15="-","-",SUM('2a Aggregate costs'!AL$15,'2a Aggregate costs'!AL$16,'2a Aggregate costs'!AL$17,'2a Aggregate costs'!AL43)*'3a Demand'!$C$9+'2a Aggregate costs'!AL$18)</f>
        <v>-</v>
      </c>
      <c r="AL20" s="106" t="str">
        <f>IF('2a Aggregate costs'!AM$15="-","-",SUM('2a Aggregate costs'!AM$15,'2a Aggregate costs'!AM$16,'2a Aggregate costs'!AM$17,'2a Aggregate costs'!AM43)*'3a Demand'!$C$9+'2a Aggregate costs'!AM$18)</f>
        <v>-</v>
      </c>
      <c r="AM20" s="106" t="str">
        <f>IF('2a Aggregate costs'!AN$15="-","-",SUM('2a Aggregate costs'!AN$15,'2a Aggregate costs'!AN$16,'2a Aggregate costs'!AN$17,'2a Aggregate costs'!AN43)*'3a Demand'!$C$9+'2a Aggregate costs'!AN$18)</f>
        <v>-</v>
      </c>
      <c r="AN20" s="106" t="str">
        <f>IF('2a Aggregate costs'!AO$15="-","-",SUM('2a Aggregate costs'!AO$15,'2a Aggregate costs'!AO$16,'2a Aggregate costs'!AO$17,'2a Aggregate costs'!AO43)*'3a Demand'!$C$9+'2a Aggregate costs'!AO$18)</f>
        <v>-</v>
      </c>
      <c r="AO20" s="106" t="str">
        <f>IF('2a Aggregate costs'!AP$15="-","-",SUM('2a Aggregate costs'!AP$15,'2a Aggregate costs'!AP$16,'2a Aggregate costs'!AP$17,'2a Aggregate costs'!AP43)*'3a Demand'!$C$9+'2a Aggregate costs'!AP$18)</f>
        <v>-</v>
      </c>
      <c r="AP20" s="106" t="str">
        <f>IF('2a Aggregate costs'!AQ$15="-","-",SUM('2a Aggregate costs'!AQ$15,'2a Aggregate costs'!AQ$16,'2a Aggregate costs'!AQ$17,'2a Aggregate costs'!AQ43)*'3a Demand'!$C$9+'2a Aggregate costs'!AQ$18)</f>
        <v>-</v>
      </c>
      <c r="AQ20" s="106" t="str">
        <f>IF('2a Aggregate costs'!AR$15="-","-",SUM('2a Aggregate costs'!AR$15,'2a Aggregate costs'!AR$16,'2a Aggregate costs'!AR$17,'2a Aggregate costs'!AR43)*'3a Demand'!$C$9+'2a Aggregate costs'!AR$18)</f>
        <v>-</v>
      </c>
      <c r="AR20" s="106" t="str">
        <f>IF('2a Aggregate costs'!AS$15="-","-",SUM('2a Aggregate costs'!AS$15,'2a Aggregate costs'!AS$16,'2a Aggregate costs'!AS$17,'2a Aggregate costs'!AS43)*'3a Demand'!$C$9+'2a Aggregate costs'!AS$18)</f>
        <v>-</v>
      </c>
      <c r="AS20" s="106" t="str">
        <f>IF('2a Aggregate costs'!AT$15="-","-",SUM('2a Aggregate costs'!AT$15,'2a Aggregate costs'!AT$16,'2a Aggregate costs'!AT$17,'2a Aggregate costs'!AT43)*'3a Demand'!$C$9+'2a Aggregate costs'!AT$18)</f>
        <v>-</v>
      </c>
      <c r="AT20" s="106" t="str">
        <f>IF('2a Aggregate costs'!AU$15="-","-",SUM('2a Aggregate costs'!AU$15,'2a Aggregate costs'!AU$16,'2a Aggregate costs'!AU$17,'2a Aggregate costs'!AU43)*'3a Demand'!$C$9+'2a Aggregate costs'!AU$18)</f>
        <v>-</v>
      </c>
      <c r="AU20" s="106" t="str">
        <f>IF('2a Aggregate costs'!AV$15="-","-",SUM('2a Aggregate costs'!AV$15,'2a Aggregate costs'!AV$16,'2a Aggregate costs'!AV$17,'2a Aggregate costs'!AV43)*'3a Demand'!$C$9+'2a Aggregate costs'!AV$18)</f>
        <v>-</v>
      </c>
      <c r="AV20" s="106" t="str">
        <f>IF('2a Aggregate costs'!AW$15="-","-",SUM('2a Aggregate costs'!AW$15,'2a Aggregate costs'!AW$16,'2a Aggregate costs'!AW$17,'2a Aggregate costs'!AW43)*'3a Demand'!$C$9+'2a Aggregate costs'!AW$18)</f>
        <v>-</v>
      </c>
      <c r="AW20" s="106" t="str">
        <f>IF('2a Aggregate costs'!AX$15="-","-",SUM('2a Aggregate costs'!AX$15,'2a Aggregate costs'!AX$16,'2a Aggregate costs'!AX$17,'2a Aggregate costs'!AX43)*'3a Demand'!$C$9+'2a Aggregate costs'!AX$18)</f>
        <v>-</v>
      </c>
      <c r="AX20" s="106" t="str">
        <f>IF('2a Aggregate costs'!AY$15="-","-",SUM('2a Aggregate costs'!AY$15,'2a Aggregate costs'!AY$16,'2a Aggregate costs'!AY$17,'2a Aggregate costs'!AY43)*'3a Demand'!$C$9+'2a Aggregate costs'!AY$18)</f>
        <v>-</v>
      </c>
      <c r="AY20" s="106" t="str">
        <f>IF('2a Aggregate costs'!AZ$15="-","-",SUM('2a Aggregate costs'!AZ$15,'2a Aggregate costs'!AZ$16,'2a Aggregate costs'!AZ$17,'2a Aggregate costs'!AZ43)*'3a Demand'!$C$9+'2a Aggregate costs'!AZ$18)</f>
        <v>-</v>
      </c>
      <c r="AZ20" s="106" t="str">
        <f>IF('2a Aggregate costs'!BA$15="-","-",SUM('2a Aggregate costs'!BA$15,'2a Aggregate costs'!BA$16,'2a Aggregate costs'!BA$17,'2a Aggregate costs'!BA43)*'3a Demand'!$C$9+'2a Aggregate costs'!BA$18)</f>
        <v>-</v>
      </c>
      <c r="BA20" s="106" t="str">
        <f>IF('2a Aggregate costs'!BB$15="-","-",SUM('2a Aggregate costs'!BB$15,'2a Aggregate costs'!BB$16,'2a Aggregate costs'!BB$17,'2a Aggregate costs'!BB43)*'3a Demand'!$C$9+'2a Aggregate costs'!BB$18)</f>
        <v>-</v>
      </c>
      <c r="BB20" s="106" t="str">
        <f>IF('2a Aggregate costs'!BC$15="-","-",SUM('2a Aggregate costs'!BC$15,'2a Aggregate costs'!BC$16,'2a Aggregate costs'!BC$17,'2a Aggregate costs'!BC43)*'3a Demand'!$C$9+'2a Aggregate costs'!BC$18)</f>
        <v>-</v>
      </c>
      <c r="BC20" s="106" t="str">
        <f>IF('2a Aggregate costs'!BD$15="-","-",SUM('2a Aggregate costs'!BD$15,'2a Aggregate costs'!BD$16,'2a Aggregate costs'!BD$17,'2a Aggregate costs'!BD43)*'3a Demand'!$C$9+'2a Aggregate costs'!BD$18)</f>
        <v>-</v>
      </c>
    </row>
    <row r="21" spans="1:55" ht="12.75" customHeight="1">
      <c r="A21" s="14"/>
      <c r="B21" s="313"/>
      <c r="C21" s="108" t="s">
        <v>145</v>
      </c>
      <c r="D21" s="307"/>
      <c r="E21" s="331"/>
      <c r="F21" s="84"/>
      <c r="G21" s="106">
        <f>IF('2a Aggregate costs'!H$15="-","-",SUM('2a Aggregate costs'!H$15,'2a Aggregate costs'!H$16,'2a Aggregate costs'!H$17,'2a Aggregate costs'!H44)*'3a Demand'!$C$9+'2a Aggregate costs'!H$18)</f>
        <v>68.560160005926562</v>
      </c>
      <c r="H21" s="106">
        <f>IF('2a Aggregate costs'!I$15="-","-",SUM('2a Aggregate costs'!I$15,'2a Aggregate costs'!I$16,'2a Aggregate costs'!I$17,'2a Aggregate costs'!I44)*'3a Demand'!$C$9+'2a Aggregate costs'!I$18)</f>
        <v>68.5400025320222</v>
      </c>
      <c r="I21" s="106">
        <f>IF('2a Aggregate costs'!J$15="-","-",SUM('2a Aggregate costs'!J$15,'2a Aggregate costs'!J$16,'2a Aggregate costs'!J$17,'2a Aggregate costs'!J44)*'3a Demand'!$C$9+'2a Aggregate costs'!J$18)</f>
        <v>83.609140118610185</v>
      </c>
      <c r="J21" s="106">
        <f>IF('2a Aggregate costs'!K$15="-","-",SUM('2a Aggregate costs'!K$15,'2a Aggregate costs'!K$16,'2a Aggregate costs'!K$17,'2a Aggregate costs'!K44)*'3a Demand'!$C$9+'2a Aggregate costs'!K$18)</f>
        <v>83.532055727240163</v>
      </c>
      <c r="K21" s="106">
        <f>IF('2a Aggregate costs'!L$15="-","-",SUM('2a Aggregate costs'!L$15,'2a Aggregate costs'!L$16,'2a Aggregate costs'!L$17,'2a Aggregate costs'!L44)*'3a Demand'!$C$9+'2a Aggregate costs'!L$18)</f>
        <v>88.911995076502734</v>
      </c>
      <c r="L21" s="106">
        <f>IF('2a Aggregate costs'!M$15="-","-",SUM('2a Aggregate costs'!M$15,'2a Aggregate costs'!M$16,'2a Aggregate costs'!M$17,'2a Aggregate costs'!M44)*'3a Demand'!$C$9+'2a Aggregate costs'!M$18)</f>
        <v>89.226855064505457</v>
      </c>
      <c r="M21" s="106">
        <f>IF('2a Aggregate costs'!N$15="-","-",SUM('2a Aggregate costs'!N$15,'2a Aggregate costs'!N$16,'2a Aggregate costs'!N$17,'2a Aggregate costs'!N44)*'3a Demand'!$C$9+'2a Aggregate costs'!N$18)</f>
        <v>103.19700321494943</v>
      </c>
      <c r="N21" s="106">
        <f>IF('2a Aggregate costs'!O$15="-","-",SUM('2a Aggregate costs'!O$15,'2a Aggregate costs'!O$16,'2a Aggregate costs'!O$17,'2a Aggregate costs'!O44)*'3a Demand'!$C$9+'2a Aggregate costs'!O$18)</f>
        <v>103.26633696858828</v>
      </c>
      <c r="O21" s="84"/>
      <c r="P21" s="106">
        <f>IF('2a Aggregate costs'!Q$15="-","-",SUM('2a Aggregate costs'!Q$15,'2a Aggregate costs'!Q$16,'2a Aggregate costs'!Q$17,'2a Aggregate costs'!Q44)*'3a Demand'!$C$9+'2a Aggregate costs'!Q$18)</f>
        <v>103.26633696858828</v>
      </c>
      <c r="Q21" s="106">
        <f>IF('2a Aggregate costs'!R$15="-","-",SUM('2a Aggregate costs'!R$15,'2a Aggregate costs'!R$16,'2a Aggregate costs'!R$17,'2a Aggregate costs'!R44)*'3a Demand'!$C$9+'2a Aggregate costs'!R$18)</f>
        <v>110.39805303597517</v>
      </c>
      <c r="R21" s="106">
        <f>IF('2a Aggregate costs'!S$15="-","-",SUM('2a Aggregate costs'!S$15,'2a Aggregate costs'!S$16,'2a Aggregate costs'!S$17,'2a Aggregate costs'!S44)*'3a Demand'!$C$9+'2a Aggregate costs'!S$18)</f>
        <v>111.709341177252</v>
      </c>
      <c r="S21" s="106">
        <f>IF('2a Aggregate costs'!T$15="-","-",SUM('2a Aggregate costs'!T$15,'2a Aggregate costs'!T$16,'2a Aggregate costs'!T$17,'2a Aggregate costs'!T44)*'3a Demand'!$C$9+'2a Aggregate costs'!T$18)</f>
        <v>114.90278601608806</v>
      </c>
      <c r="T21" s="106">
        <f>IF('2a Aggregate costs'!U$15="-","-",SUM('2a Aggregate costs'!U$15,'2a Aggregate costs'!U$16,'2a Aggregate costs'!U$17,'2a Aggregate costs'!U44)*'3a Demand'!$C$9+'2a Aggregate costs'!U$18)</f>
        <v>114.42039745696937</v>
      </c>
      <c r="U21" s="106">
        <f>IF('2a Aggregate costs'!V$15="-","-",SUM('2a Aggregate costs'!V$15,'2a Aggregate costs'!V$16,'2a Aggregate costs'!V$17,'2a Aggregate costs'!V44)*'3a Demand'!$C$9+'2a Aggregate costs'!V$18)</f>
        <v>121.04798172649346</v>
      </c>
      <c r="V21" s="106">
        <f>IF('2a Aggregate costs'!W$15="-","-",SUM('2a Aggregate costs'!W$15,'2a Aggregate costs'!W$16,'2a Aggregate costs'!W$17,'2a Aggregate costs'!W44)*'3a Demand'!$C$9+'2a Aggregate costs'!W$18)</f>
        <v>120.45651370700574</v>
      </c>
      <c r="W21" s="106">
        <f>IF('2a Aggregate costs'!X$15="-","-",SUM('2a Aggregate costs'!X$15,'2a Aggregate costs'!X$16,'2a Aggregate costs'!X$17,'2a Aggregate costs'!X44)*'3a Demand'!$C$9+'2a Aggregate costs'!X$18)</f>
        <v>126.56471480313334</v>
      </c>
      <c r="X21" s="84"/>
      <c r="Y21" s="106">
        <f>IF('2a Aggregate costs'!Z$15="-","-",SUM('2a Aggregate costs'!Z$15,'2a Aggregate costs'!Z$16,'2a Aggregate costs'!Z$17,'2a Aggregate costs'!Z44)*'3a Demand'!$C$9+'2a Aggregate costs'!Z$18)</f>
        <v>125.48824111996691</v>
      </c>
      <c r="Z21" s="106">
        <f>IF('2a Aggregate costs'!AA$15="-","-",SUM('2a Aggregate costs'!AA$15,'2a Aggregate costs'!AA$16,'2a Aggregate costs'!AA$17,'2a Aggregate costs'!AA44)*'3a Demand'!$C$9+'2a Aggregate costs'!AA$18)</f>
        <v>139.69964210852015</v>
      </c>
      <c r="AA21" s="106" t="str">
        <f>IF('2a Aggregate costs'!AB$15="-","-",SUM('2a Aggregate costs'!AB$15,'2a Aggregate costs'!AB$16,'2a Aggregate costs'!AB$17,'2a Aggregate costs'!AB44)*'3a Demand'!$C$9+'2a Aggregate costs'!AB$18)</f>
        <v>-</v>
      </c>
      <c r="AB21" s="106" t="str">
        <f>IF('2a Aggregate costs'!AC$15="-","-",SUM('2a Aggregate costs'!AC$15,'2a Aggregate costs'!AC$16,'2a Aggregate costs'!AC$17,'2a Aggregate costs'!AC44)*'3a Demand'!$C$9+'2a Aggregate costs'!AC$18)</f>
        <v>-</v>
      </c>
      <c r="AC21" s="106" t="str">
        <f>IF('2a Aggregate costs'!AD$15="-","-",SUM('2a Aggregate costs'!AD$15,'2a Aggregate costs'!AD$16,'2a Aggregate costs'!AD$17,'2a Aggregate costs'!AD44)*'3a Demand'!$C$9+'2a Aggregate costs'!AD$18)</f>
        <v>-</v>
      </c>
      <c r="AD21" s="106" t="str">
        <f>IF('2a Aggregate costs'!AE$15="-","-",SUM('2a Aggregate costs'!AE$15,'2a Aggregate costs'!AE$16,'2a Aggregate costs'!AE$17,'2a Aggregate costs'!AE44)*'3a Demand'!$C$9+'2a Aggregate costs'!AE$18)</f>
        <v>-</v>
      </c>
      <c r="AE21" s="106" t="str">
        <f>IF('2a Aggregate costs'!AF$15="-","-",SUM('2a Aggregate costs'!AF$15,'2a Aggregate costs'!AF$16,'2a Aggregate costs'!AF$17,'2a Aggregate costs'!AF44)*'3a Demand'!$C$9+'2a Aggregate costs'!AF$18)</f>
        <v>-</v>
      </c>
      <c r="AF21" s="106" t="str">
        <f>IF('2a Aggregate costs'!AG$15="-","-",SUM('2a Aggregate costs'!AG$15,'2a Aggregate costs'!AG$16,'2a Aggregate costs'!AG$17,'2a Aggregate costs'!AG44)*'3a Demand'!$C$9+'2a Aggregate costs'!AG$18)</f>
        <v>-</v>
      </c>
      <c r="AG21" s="106" t="str">
        <f>IF('2a Aggregate costs'!AH$15="-","-",SUM('2a Aggregate costs'!AH$15,'2a Aggregate costs'!AH$16,'2a Aggregate costs'!AH$17,'2a Aggregate costs'!AH44)*'3a Demand'!$C$9+'2a Aggregate costs'!AH$18)</f>
        <v>-</v>
      </c>
      <c r="AH21" s="106" t="str">
        <f>IF('2a Aggregate costs'!AI$15="-","-",SUM('2a Aggregate costs'!AI$15,'2a Aggregate costs'!AI$16,'2a Aggregate costs'!AI$17,'2a Aggregate costs'!AI44)*'3a Demand'!$C$9+'2a Aggregate costs'!AI$18)</f>
        <v>-</v>
      </c>
      <c r="AI21" s="106" t="str">
        <f>IF('2a Aggregate costs'!AJ$15="-","-",SUM('2a Aggregate costs'!AJ$15,'2a Aggregate costs'!AJ$16,'2a Aggregate costs'!AJ$17,'2a Aggregate costs'!AJ44)*'3a Demand'!$C$9+'2a Aggregate costs'!AJ$18)</f>
        <v>-</v>
      </c>
      <c r="AJ21" s="106" t="str">
        <f>IF('2a Aggregate costs'!AK$15="-","-",SUM('2a Aggregate costs'!AK$15,'2a Aggregate costs'!AK$16,'2a Aggregate costs'!AK$17,'2a Aggregate costs'!AK44)*'3a Demand'!$C$9+'2a Aggregate costs'!AK$18)</f>
        <v>-</v>
      </c>
      <c r="AK21" s="106" t="str">
        <f>IF('2a Aggregate costs'!AL$15="-","-",SUM('2a Aggregate costs'!AL$15,'2a Aggregate costs'!AL$16,'2a Aggregate costs'!AL$17,'2a Aggregate costs'!AL44)*'3a Demand'!$C$9+'2a Aggregate costs'!AL$18)</f>
        <v>-</v>
      </c>
      <c r="AL21" s="106" t="str">
        <f>IF('2a Aggregate costs'!AM$15="-","-",SUM('2a Aggregate costs'!AM$15,'2a Aggregate costs'!AM$16,'2a Aggregate costs'!AM$17,'2a Aggregate costs'!AM44)*'3a Demand'!$C$9+'2a Aggregate costs'!AM$18)</f>
        <v>-</v>
      </c>
      <c r="AM21" s="106" t="str">
        <f>IF('2a Aggregate costs'!AN$15="-","-",SUM('2a Aggregate costs'!AN$15,'2a Aggregate costs'!AN$16,'2a Aggregate costs'!AN$17,'2a Aggregate costs'!AN44)*'3a Demand'!$C$9+'2a Aggregate costs'!AN$18)</f>
        <v>-</v>
      </c>
      <c r="AN21" s="106" t="str">
        <f>IF('2a Aggregate costs'!AO$15="-","-",SUM('2a Aggregate costs'!AO$15,'2a Aggregate costs'!AO$16,'2a Aggregate costs'!AO$17,'2a Aggregate costs'!AO44)*'3a Demand'!$C$9+'2a Aggregate costs'!AO$18)</f>
        <v>-</v>
      </c>
      <c r="AO21" s="106" t="str">
        <f>IF('2a Aggregate costs'!AP$15="-","-",SUM('2a Aggregate costs'!AP$15,'2a Aggregate costs'!AP$16,'2a Aggregate costs'!AP$17,'2a Aggregate costs'!AP44)*'3a Demand'!$C$9+'2a Aggregate costs'!AP$18)</f>
        <v>-</v>
      </c>
      <c r="AP21" s="106" t="str">
        <f>IF('2a Aggregate costs'!AQ$15="-","-",SUM('2a Aggregate costs'!AQ$15,'2a Aggregate costs'!AQ$16,'2a Aggregate costs'!AQ$17,'2a Aggregate costs'!AQ44)*'3a Demand'!$C$9+'2a Aggregate costs'!AQ$18)</f>
        <v>-</v>
      </c>
      <c r="AQ21" s="106" t="str">
        <f>IF('2a Aggregate costs'!AR$15="-","-",SUM('2a Aggregate costs'!AR$15,'2a Aggregate costs'!AR$16,'2a Aggregate costs'!AR$17,'2a Aggregate costs'!AR44)*'3a Demand'!$C$9+'2a Aggregate costs'!AR$18)</f>
        <v>-</v>
      </c>
      <c r="AR21" s="106" t="str">
        <f>IF('2a Aggregate costs'!AS$15="-","-",SUM('2a Aggregate costs'!AS$15,'2a Aggregate costs'!AS$16,'2a Aggregate costs'!AS$17,'2a Aggregate costs'!AS44)*'3a Demand'!$C$9+'2a Aggregate costs'!AS$18)</f>
        <v>-</v>
      </c>
      <c r="AS21" s="106" t="str">
        <f>IF('2a Aggregate costs'!AT$15="-","-",SUM('2a Aggregate costs'!AT$15,'2a Aggregate costs'!AT$16,'2a Aggregate costs'!AT$17,'2a Aggregate costs'!AT44)*'3a Demand'!$C$9+'2a Aggregate costs'!AT$18)</f>
        <v>-</v>
      </c>
      <c r="AT21" s="106" t="str">
        <f>IF('2a Aggregate costs'!AU$15="-","-",SUM('2a Aggregate costs'!AU$15,'2a Aggregate costs'!AU$16,'2a Aggregate costs'!AU$17,'2a Aggregate costs'!AU44)*'3a Demand'!$C$9+'2a Aggregate costs'!AU$18)</f>
        <v>-</v>
      </c>
      <c r="AU21" s="106" t="str">
        <f>IF('2a Aggregate costs'!AV$15="-","-",SUM('2a Aggregate costs'!AV$15,'2a Aggregate costs'!AV$16,'2a Aggregate costs'!AV$17,'2a Aggregate costs'!AV44)*'3a Demand'!$C$9+'2a Aggregate costs'!AV$18)</f>
        <v>-</v>
      </c>
      <c r="AV21" s="106" t="str">
        <f>IF('2a Aggregate costs'!AW$15="-","-",SUM('2a Aggregate costs'!AW$15,'2a Aggregate costs'!AW$16,'2a Aggregate costs'!AW$17,'2a Aggregate costs'!AW44)*'3a Demand'!$C$9+'2a Aggregate costs'!AW$18)</f>
        <v>-</v>
      </c>
      <c r="AW21" s="106" t="str">
        <f>IF('2a Aggregate costs'!AX$15="-","-",SUM('2a Aggregate costs'!AX$15,'2a Aggregate costs'!AX$16,'2a Aggregate costs'!AX$17,'2a Aggregate costs'!AX44)*'3a Demand'!$C$9+'2a Aggregate costs'!AX$18)</f>
        <v>-</v>
      </c>
      <c r="AX21" s="106" t="str">
        <f>IF('2a Aggregate costs'!AY$15="-","-",SUM('2a Aggregate costs'!AY$15,'2a Aggregate costs'!AY$16,'2a Aggregate costs'!AY$17,'2a Aggregate costs'!AY44)*'3a Demand'!$C$9+'2a Aggregate costs'!AY$18)</f>
        <v>-</v>
      </c>
      <c r="AY21" s="106" t="str">
        <f>IF('2a Aggregate costs'!AZ$15="-","-",SUM('2a Aggregate costs'!AZ$15,'2a Aggregate costs'!AZ$16,'2a Aggregate costs'!AZ$17,'2a Aggregate costs'!AZ44)*'3a Demand'!$C$9+'2a Aggregate costs'!AZ$18)</f>
        <v>-</v>
      </c>
      <c r="AZ21" s="106" t="str">
        <f>IF('2a Aggregate costs'!BA$15="-","-",SUM('2a Aggregate costs'!BA$15,'2a Aggregate costs'!BA$16,'2a Aggregate costs'!BA$17,'2a Aggregate costs'!BA44)*'3a Demand'!$C$9+'2a Aggregate costs'!BA$18)</f>
        <v>-</v>
      </c>
      <c r="BA21" s="106" t="str">
        <f>IF('2a Aggregate costs'!BB$15="-","-",SUM('2a Aggregate costs'!BB$15,'2a Aggregate costs'!BB$16,'2a Aggregate costs'!BB$17,'2a Aggregate costs'!BB44)*'3a Demand'!$C$9+'2a Aggregate costs'!BB$18)</f>
        <v>-</v>
      </c>
      <c r="BB21" s="106" t="str">
        <f>IF('2a Aggregate costs'!BC$15="-","-",SUM('2a Aggregate costs'!BC$15,'2a Aggregate costs'!BC$16,'2a Aggregate costs'!BC$17,'2a Aggregate costs'!BC44)*'3a Demand'!$C$9+'2a Aggregate costs'!BC$18)</f>
        <v>-</v>
      </c>
      <c r="BC21" s="106" t="str">
        <f>IF('2a Aggregate costs'!BD$15="-","-",SUM('2a Aggregate costs'!BD$15,'2a Aggregate costs'!BD$16,'2a Aggregate costs'!BD$17,'2a Aggregate costs'!BD44)*'3a Demand'!$C$9+'2a Aggregate costs'!BD$18)</f>
        <v>-</v>
      </c>
    </row>
    <row r="22" spans="1:55" ht="12.75" customHeight="1">
      <c r="A22" s="14"/>
      <c r="B22" s="313"/>
      <c r="C22" s="108" t="s">
        <v>146</v>
      </c>
      <c r="D22" s="307"/>
      <c r="E22" s="331"/>
      <c r="F22" s="28"/>
      <c r="G22" s="106">
        <f>IF('2a Aggregate costs'!H$15="-","-",SUM('2a Aggregate costs'!H$15,'2a Aggregate costs'!H$16,'2a Aggregate costs'!H$17,'2a Aggregate costs'!H45)*'3a Demand'!$C$9+'2a Aggregate costs'!H$18)</f>
        <v>68.547386682423578</v>
      </c>
      <c r="H22" s="106">
        <f>IF('2a Aggregate costs'!I$15="-","-",SUM('2a Aggregate costs'!I$15,'2a Aggregate costs'!I$16,'2a Aggregate costs'!I$17,'2a Aggregate costs'!I45)*'3a Demand'!$C$9+'2a Aggregate costs'!I$18)</f>
        <v>68.527434046559122</v>
      </c>
      <c r="I22" s="106">
        <f>IF('2a Aggregate costs'!J$15="-","-",SUM('2a Aggregate costs'!J$15,'2a Aggregate costs'!J$16,'2a Aggregate costs'!J$17,'2a Aggregate costs'!J45)*'3a Demand'!$C$9+'2a Aggregate costs'!J$18)</f>
        <v>83.596269989495994</v>
      </c>
      <c r="J22" s="106">
        <f>IF('2a Aggregate costs'!K$15="-","-",SUM('2a Aggregate costs'!K$15,'2a Aggregate costs'!K$16,'2a Aggregate costs'!K$17,'2a Aggregate costs'!K45)*'3a Demand'!$C$9+'2a Aggregate costs'!K$18)</f>
        <v>83.518628016940596</v>
      </c>
      <c r="K22" s="106">
        <f>IF('2a Aggregate costs'!L$15="-","-",SUM('2a Aggregate costs'!L$15,'2a Aggregate costs'!L$16,'2a Aggregate costs'!L$17,'2a Aggregate costs'!L45)*'3a Demand'!$C$9+'2a Aggregate costs'!L$18)</f>
        <v>88.898325667417765</v>
      </c>
      <c r="L22" s="106">
        <f>IF('2a Aggregate costs'!M$15="-","-",SUM('2a Aggregate costs'!M$15,'2a Aggregate costs'!M$16,'2a Aggregate costs'!M$17,'2a Aggregate costs'!M45)*'3a Demand'!$C$9+'2a Aggregate costs'!M$18)</f>
        <v>89.213434901451066</v>
      </c>
      <c r="M22" s="106">
        <f>IF('2a Aggregate costs'!N$15="-","-",SUM('2a Aggregate costs'!N$15,'2a Aggregate costs'!N$16,'2a Aggregate costs'!N$17,'2a Aggregate costs'!N45)*'3a Demand'!$C$9+'2a Aggregate costs'!N$18)</f>
        <v>103.18004779359447</v>
      </c>
      <c r="N22" s="106">
        <f>IF('2a Aggregate costs'!O$15="-","-",SUM('2a Aggregate costs'!O$15,'2a Aggregate costs'!O$16,'2a Aggregate costs'!O$17,'2a Aggregate costs'!O45)*'3a Demand'!$C$9+'2a Aggregate costs'!O$18)</f>
        <v>103.24900872090601</v>
      </c>
      <c r="O22" s="84"/>
      <c r="P22" s="106">
        <f>IF('2a Aggregate costs'!Q$15="-","-",SUM('2a Aggregate costs'!Q$15,'2a Aggregate costs'!Q$16,'2a Aggregate costs'!Q$17,'2a Aggregate costs'!Q45)*'3a Demand'!$C$9+'2a Aggregate costs'!Q$18)</f>
        <v>103.24900872090601</v>
      </c>
      <c r="Q22" s="106">
        <f>IF('2a Aggregate costs'!R$15="-","-",SUM('2a Aggregate costs'!R$15,'2a Aggregate costs'!R$16,'2a Aggregate costs'!R$17,'2a Aggregate costs'!R45)*'3a Demand'!$C$9+'2a Aggregate costs'!R$18)</f>
        <v>110.38013724600586</v>
      </c>
      <c r="R22" s="106">
        <f>IF('2a Aggregate costs'!S$15="-","-",SUM('2a Aggregate costs'!S$15,'2a Aggregate costs'!S$16,'2a Aggregate costs'!S$17,'2a Aggregate costs'!S45)*'3a Demand'!$C$9+'2a Aggregate costs'!S$18)</f>
        <v>111.6946549390581</v>
      </c>
      <c r="S22" s="106">
        <f>IF('2a Aggregate costs'!T$15="-","-",SUM('2a Aggregate costs'!T$15,'2a Aggregate costs'!T$16,'2a Aggregate costs'!T$17,'2a Aggregate costs'!T45)*'3a Demand'!$C$9+'2a Aggregate costs'!T$18)</f>
        <v>114.88906356222863</v>
      </c>
      <c r="T22" s="106">
        <f>IF('2a Aggregate costs'!U$15="-","-",SUM('2a Aggregate costs'!U$15,'2a Aggregate costs'!U$16,'2a Aggregate costs'!U$17,'2a Aggregate costs'!U45)*'3a Demand'!$C$9+'2a Aggregate costs'!U$18)</f>
        <v>114.40848643406545</v>
      </c>
      <c r="U22" s="106">
        <f>IF('2a Aggregate costs'!V$15="-","-",SUM('2a Aggregate costs'!V$15,'2a Aggregate costs'!V$16,'2a Aggregate costs'!V$17,'2a Aggregate costs'!V45)*'3a Demand'!$C$9+'2a Aggregate costs'!V$18)</f>
        <v>121.04212798149379</v>
      </c>
      <c r="V22" s="106">
        <f>IF('2a Aggregate costs'!W$15="-","-",SUM('2a Aggregate costs'!W$15,'2a Aggregate costs'!W$16,'2a Aggregate costs'!W$17,'2a Aggregate costs'!W45)*'3a Demand'!$C$9+'2a Aggregate costs'!W$18)</f>
        <v>120.44834141433503</v>
      </c>
      <c r="W22" s="106">
        <f>IF('2a Aggregate costs'!X$15="-","-",SUM('2a Aggregate costs'!X$15,'2a Aggregate costs'!X$16,'2a Aggregate costs'!X$17,'2a Aggregate costs'!X45)*'3a Demand'!$C$9+'2a Aggregate costs'!X$18)</f>
        <v>126.55616762721465</v>
      </c>
      <c r="X22" s="84"/>
      <c r="Y22" s="106">
        <f>IF('2a Aggregate costs'!Z$15="-","-",SUM('2a Aggregate costs'!Z$15,'2a Aggregate costs'!Z$16,'2a Aggregate costs'!Z$17,'2a Aggregate costs'!Z45)*'3a Demand'!$C$9+'2a Aggregate costs'!Z$18)</f>
        <v>125.48206645212916</v>
      </c>
      <c r="Z22" s="106">
        <f>IF('2a Aggregate costs'!AA$15="-","-",SUM('2a Aggregate costs'!AA$15,'2a Aggregate costs'!AA$16,'2a Aggregate costs'!AA$17,'2a Aggregate costs'!AA45)*'3a Demand'!$C$9+'2a Aggregate costs'!AA$18)</f>
        <v>139.70644438429181</v>
      </c>
      <c r="AA22" s="106" t="str">
        <f>IF('2a Aggregate costs'!AB$15="-","-",SUM('2a Aggregate costs'!AB$15,'2a Aggregate costs'!AB$16,'2a Aggregate costs'!AB$17,'2a Aggregate costs'!AB45)*'3a Demand'!$C$9+'2a Aggregate costs'!AB$18)</f>
        <v>-</v>
      </c>
      <c r="AB22" s="106" t="str">
        <f>IF('2a Aggregate costs'!AC$15="-","-",SUM('2a Aggregate costs'!AC$15,'2a Aggregate costs'!AC$16,'2a Aggregate costs'!AC$17,'2a Aggregate costs'!AC45)*'3a Demand'!$C$9+'2a Aggregate costs'!AC$18)</f>
        <v>-</v>
      </c>
      <c r="AC22" s="106" t="str">
        <f>IF('2a Aggregate costs'!AD$15="-","-",SUM('2a Aggregate costs'!AD$15,'2a Aggregate costs'!AD$16,'2a Aggregate costs'!AD$17,'2a Aggregate costs'!AD45)*'3a Demand'!$C$9+'2a Aggregate costs'!AD$18)</f>
        <v>-</v>
      </c>
      <c r="AD22" s="106" t="str">
        <f>IF('2a Aggregate costs'!AE$15="-","-",SUM('2a Aggregate costs'!AE$15,'2a Aggregate costs'!AE$16,'2a Aggregate costs'!AE$17,'2a Aggregate costs'!AE45)*'3a Demand'!$C$9+'2a Aggregate costs'!AE$18)</f>
        <v>-</v>
      </c>
      <c r="AE22" s="106" t="str">
        <f>IF('2a Aggregate costs'!AF$15="-","-",SUM('2a Aggregate costs'!AF$15,'2a Aggregate costs'!AF$16,'2a Aggregate costs'!AF$17,'2a Aggregate costs'!AF45)*'3a Demand'!$C$9+'2a Aggregate costs'!AF$18)</f>
        <v>-</v>
      </c>
      <c r="AF22" s="106" t="str">
        <f>IF('2a Aggregate costs'!AG$15="-","-",SUM('2a Aggregate costs'!AG$15,'2a Aggregate costs'!AG$16,'2a Aggregate costs'!AG$17,'2a Aggregate costs'!AG45)*'3a Demand'!$C$9+'2a Aggregate costs'!AG$18)</f>
        <v>-</v>
      </c>
      <c r="AG22" s="106" t="str">
        <f>IF('2a Aggregate costs'!AH$15="-","-",SUM('2a Aggregate costs'!AH$15,'2a Aggregate costs'!AH$16,'2a Aggregate costs'!AH$17,'2a Aggregate costs'!AH45)*'3a Demand'!$C$9+'2a Aggregate costs'!AH$18)</f>
        <v>-</v>
      </c>
      <c r="AH22" s="106" t="str">
        <f>IF('2a Aggregate costs'!AI$15="-","-",SUM('2a Aggregate costs'!AI$15,'2a Aggregate costs'!AI$16,'2a Aggregate costs'!AI$17,'2a Aggregate costs'!AI45)*'3a Demand'!$C$9+'2a Aggregate costs'!AI$18)</f>
        <v>-</v>
      </c>
      <c r="AI22" s="106" t="str">
        <f>IF('2a Aggregate costs'!AJ$15="-","-",SUM('2a Aggregate costs'!AJ$15,'2a Aggregate costs'!AJ$16,'2a Aggregate costs'!AJ$17,'2a Aggregate costs'!AJ45)*'3a Demand'!$C$9+'2a Aggregate costs'!AJ$18)</f>
        <v>-</v>
      </c>
      <c r="AJ22" s="106" t="str">
        <f>IF('2a Aggregate costs'!AK$15="-","-",SUM('2a Aggregate costs'!AK$15,'2a Aggregate costs'!AK$16,'2a Aggregate costs'!AK$17,'2a Aggregate costs'!AK45)*'3a Demand'!$C$9+'2a Aggregate costs'!AK$18)</f>
        <v>-</v>
      </c>
      <c r="AK22" s="106" t="str">
        <f>IF('2a Aggregate costs'!AL$15="-","-",SUM('2a Aggregate costs'!AL$15,'2a Aggregate costs'!AL$16,'2a Aggregate costs'!AL$17,'2a Aggregate costs'!AL45)*'3a Demand'!$C$9+'2a Aggregate costs'!AL$18)</f>
        <v>-</v>
      </c>
      <c r="AL22" s="106" t="str">
        <f>IF('2a Aggregate costs'!AM$15="-","-",SUM('2a Aggregate costs'!AM$15,'2a Aggregate costs'!AM$16,'2a Aggregate costs'!AM$17,'2a Aggregate costs'!AM45)*'3a Demand'!$C$9+'2a Aggregate costs'!AM$18)</f>
        <v>-</v>
      </c>
      <c r="AM22" s="106" t="str">
        <f>IF('2a Aggregate costs'!AN$15="-","-",SUM('2a Aggregate costs'!AN$15,'2a Aggregate costs'!AN$16,'2a Aggregate costs'!AN$17,'2a Aggregate costs'!AN45)*'3a Demand'!$C$9+'2a Aggregate costs'!AN$18)</f>
        <v>-</v>
      </c>
      <c r="AN22" s="106" t="str">
        <f>IF('2a Aggregate costs'!AO$15="-","-",SUM('2a Aggregate costs'!AO$15,'2a Aggregate costs'!AO$16,'2a Aggregate costs'!AO$17,'2a Aggregate costs'!AO45)*'3a Demand'!$C$9+'2a Aggregate costs'!AO$18)</f>
        <v>-</v>
      </c>
      <c r="AO22" s="106" t="str">
        <f>IF('2a Aggregate costs'!AP$15="-","-",SUM('2a Aggregate costs'!AP$15,'2a Aggregate costs'!AP$16,'2a Aggregate costs'!AP$17,'2a Aggregate costs'!AP45)*'3a Demand'!$C$9+'2a Aggregate costs'!AP$18)</f>
        <v>-</v>
      </c>
      <c r="AP22" s="106" t="str">
        <f>IF('2a Aggregate costs'!AQ$15="-","-",SUM('2a Aggregate costs'!AQ$15,'2a Aggregate costs'!AQ$16,'2a Aggregate costs'!AQ$17,'2a Aggregate costs'!AQ45)*'3a Demand'!$C$9+'2a Aggregate costs'!AQ$18)</f>
        <v>-</v>
      </c>
      <c r="AQ22" s="106" t="str">
        <f>IF('2a Aggregate costs'!AR$15="-","-",SUM('2a Aggregate costs'!AR$15,'2a Aggregate costs'!AR$16,'2a Aggregate costs'!AR$17,'2a Aggregate costs'!AR45)*'3a Demand'!$C$9+'2a Aggregate costs'!AR$18)</f>
        <v>-</v>
      </c>
      <c r="AR22" s="106" t="str">
        <f>IF('2a Aggregate costs'!AS$15="-","-",SUM('2a Aggregate costs'!AS$15,'2a Aggregate costs'!AS$16,'2a Aggregate costs'!AS$17,'2a Aggregate costs'!AS45)*'3a Demand'!$C$9+'2a Aggregate costs'!AS$18)</f>
        <v>-</v>
      </c>
      <c r="AS22" s="106" t="str">
        <f>IF('2a Aggregate costs'!AT$15="-","-",SUM('2a Aggregate costs'!AT$15,'2a Aggregate costs'!AT$16,'2a Aggregate costs'!AT$17,'2a Aggregate costs'!AT45)*'3a Demand'!$C$9+'2a Aggregate costs'!AT$18)</f>
        <v>-</v>
      </c>
      <c r="AT22" s="106" t="str">
        <f>IF('2a Aggregate costs'!AU$15="-","-",SUM('2a Aggregate costs'!AU$15,'2a Aggregate costs'!AU$16,'2a Aggregate costs'!AU$17,'2a Aggregate costs'!AU45)*'3a Demand'!$C$9+'2a Aggregate costs'!AU$18)</f>
        <v>-</v>
      </c>
      <c r="AU22" s="106" t="str">
        <f>IF('2a Aggregate costs'!AV$15="-","-",SUM('2a Aggregate costs'!AV$15,'2a Aggregate costs'!AV$16,'2a Aggregate costs'!AV$17,'2a Aggregate costs'!AV45)*'3a Demand'!$C$9+'2a Aggregate costs'!AV$18)</f>
        <v>-</v>
      </c>
      <c r="AV22" s="106" t="str">
        <f>IF('2a Aggregate costs'!AW$15="-","-",SUM('2a Aggregate costs'!AW$15,'2a Aggregate costs'!AW$16,'2a Aggregate costs'!AW$17,'2a Aggregate costs'!AW45)*'3a Demand'!$C$9+'2a Aggregate costs'!AW$18)</f>
        <v>-</v>
      </c>
      <c r="AW22" s="106" t="str">
        <f>IF('2a Aggregate costs'!AX$15="-","-",SUM('2a Aggregate costs'!AX$15,'2a Aggregate costs'!AX$16,'2a Aggregate costs'!AX$17,'2a Aggregate costs'!AX45)*'3a Demand'!$C$9+'2a Aggregate costs'!AX$18)</f>
        <v>-</v>
      </c>
      <c r="AX22" s="106" t="str">
        <f>IF('2a Aggregate costs'!AY$15="-","-",SUM('2a Aggregate costs'!AY$15,'2a Aggregate costs'!AY$16,'2a Aggregate costs'!AY$17,'2a Aggregate costs'!AY45)*'3a Demand'!$C$9+'2a Aggregate costs'!AY$18)</f>
        <v>-</v>
      </c>
      <c r="AY22" s="106" t="str">
        <f>IF('2a Aggregate costs'!AZ$15="-","-",SUM('2a Aggregate costs'!AZ$15,'2a Aggregate costs'!AZ$16,'2a Aggregate costs'!AZ$17,'2a Aggregate costs'!AZ45)*'3a Demand'!$C$9+'2a Aggregate costs'!AZ$18)</f>
        <v>-</v>
      </c>
      <c r="AZ22" s="106" t="str">
        <f>IF('2a Aggregate costs'!BA$15="-","-",SUM('2a Aggregate costs'!BA$15,'2a Aggregate costs'!BA$16,'2a Aggregate costs'!BA$17,'2a Aggregate costs'!BA45)*'3a Demand'!$C$9+'2a Aggregate costs'!BA$18)</f>
        <v>-</v>
      </c>
      <c r="BA22" s="106" t="str">
        <f>IF('2a Aggregate costs'!BB$15="-","-",SUM('2a Aggregate costs'!BB$15,'2a Aggregate costs'!BB$16,'2a Aggregate costs'!BB$17,'2a Aggregate costs'!BB45)*'3a Demand'!$C$9+'2a Aggregate costs'!BB$18)</f>
        <v>-</v>
      </c>
      <c r="BB22" s="106" t="str">
        <f>IF('2a Aggregate costs'!BC$15="-","-",SUM('2a Aggregate costs'!BC$15,'2a Aggregate costs'!BC$16,'2a Aggregate costs'!BC$17,'2a Aggregate costs'!BC45)*'3a Demand'!$C$9+'2a Aggregate costs'!BC$18)</f>
        <v>-</v>
      </c>
      <c r="BC22" s="106" t="str">
        <f>IF('2a Aggregate costs'!BD$15="-","-",SUM('2a Aggregate costs'!BD$15,'2a Aggregate costs'!BD$16,'2a Aggregate costs'!BD$17,'2a Aggregate costs'!BD45)*'3a Demand'!$C$9+'2a Aggregate costs'!BD$18)</f>
        <v>-</v>
      </c>
    </row>
    <row r="23" spans="1:55" ht="12.75" customHeight="1">
      <c r="A23" s="14"/>
      <c r="B23" s="313"/>
      <c r="C23" s="108" t="s">
        <v>147</v>
      </c>
      <c r="D23" s="307"/>
      <c r="E23" s="331"/>
      <c r="F23" s="28"/>
      <c r="G23" s="106">
        <f>IF('2a Aggregate costs'!H$15="-","-",SUM('2a Aggregate costs'!H$15,'2a Aggregate costs'!H$16,'2a Aggregate costs'!H$17,'2a Aggregate costs'!H46)*'3a Demand'!$C$9+'2a Aggregate costs'!H$18)</f>
        <v>68.55579000687797</v>
      </c>
      <c r="H23" s="106">
        <f>IF('2a Aggregate costs'!I$15="-","-",SUM('2a Aggregate costs'!I$15,'2a Aggregate costs'!I$16,'2a Aggregate costs'!I$17,'2a Aggregate costs'!I46)*'3a Demand'!$C$9+'2a Aggregate costs'!I$18)</f>
        <v>68.535702611997237</v>
      </c>
      <c r="I23" s="106">
        <f>IF('2a Aggregate costs'!J$15="-","-",SUM('2a Aggregate costs'!J$15,'2a Aggregate costs'!J$16,'2a Aggregate costs'!J$17,'2a Aggregate costs'!J46)*'3a Demand'!$C$9+'2a Aggregate costs'!J$18)</f>
        <v>83.604737000504613</v>
      </c>
      <c r="J23" s="106">
        <f>IF('2a Aggregate costs'!K$15="-","-",SUM('2a Aggregate costs'!K$15,'2a Aggregate costs'!K$16,'2a Aggregate costs'!K$17,'2a Aggregate costs'!K46)*'3a Demand'!$C$9+'2a Aggregate costs'!K$18)</f>
        <v>83.527461849912925</v>
      </c>
      <c r="K23" s="106">
        <f>IF('2a Aggregate costs'!L$15="-","-",SUM('2a Aggregate costs'!L$15,'2a Aggregate costs'!L$16,'2a Aggregate costs'!L$17,'2a Aggregate costs'!L46)*'3a Demand'!$C$9+'2a Aggregate costs'!L$18)</f>
        <v>88.9073185093836</v>
      </c>
      <c r="L23" s="106">
        <f>IF('2a Aggregate costs'!M$15="-","-",SUM('2a Aggregate costs'!M$15,'2a Aggregate costs'!M$16,'2a Aggregate costs'!M$17,'2a Aggregate costs'!M46)*'3a Demand'!$C$9+'2a Aggregate costs'!M$18)</f>
        <v>89.22226376923561</v>
      </c>
      <c r="M23" s="106">
        <f>IF('2a Aggregate costs'!N$15="-","-",SUM('2a Aggregate costs'!N$15,'2a Aggregate costs'!N$16,'2a Aggregate costs'!N$17,'2a Aggregate costs'!N46)*'3a Demand'!$C$9+'2a Aggregate costs'!N$18)</f>
        <v>103.18509229444641</v>
      </c>
      <c r="N23" s="106">
        <f>IF('2a Aggregate costs'!O$15="-","-",SUM('2a Aggregate costs'!O$15,'2a Aggregate costs'!O$16,'2a Aggregate costs'!O$17,'2a Aggregate costs'!O46)*'3a Demand'!$C$9+'2a Aggregate costs'!O$18)</f>
        <v>103.25416414337329</v>
      </c>
      <c r="O23" s="84"/>
      <c r="P23" s="106">
        <f>IF('2a Aggregate costs'!Q$15="-","-",SUM('2a Aggregate costs'!Q$15,'2a Aggregate costs'!Q$16,'2a Aggregate costs'!Q$17,'2a Aggregate costs'!Q46)*'3a Demand'!$C$9+'2a Aggregate costs'!Q$18)</f>
        <v>103.25416414337329</v>
      </c>
      <c r="Q23" s="106">
        <f>IF('2a Aggregate costs'!R$15="-","-",SUM('2a Aggregate costs'!R$15,'2a Aggregate costs'!R$16,'2a Aggregate costs'!R$17,'2a Aggregate costs'!R46)*'3a Demand'!$C$9+'2a Aggregate costs'!R$18)</f>
        <v>110.38686246643424</v>
      </c>
      <c r="R23" s="106">
        <f>IF('2a Aggregate costs'!S$15="-","-",SUM('2a Aggregate costs'!S$15,'2a Aggregate costs'!S$16,'2a Aggregate costs'!S$17,'2a Aggregate costs'!S46)*'3a Demand'!$C$9+'2a Aggregate costs'!S$18)</f>
        <v>111.69774923055448</v>
      </c>
      <c r="S23" s="106">
        <f>IF('2a Aggregate costs'!T$15="-","-",SUM('2a Aggregate costs'!T$15,'2a Aggregate costs'!T$16,'2a Aggregate costs'!T$17,'2a Aggregate costs'!T46)*'3a Demand'!$C$9+'2a Aggregate costs'!T$18)</f>
        <v>114.8942978176965</v>
      </c>
      <c r="T23" s="106">
        <f>IF('2a Aggregate costs'!U$15="-","-",SUM('2a Aggregate costs'!U$15,'2a Aggregate costs'!U$16,'2a Aggregate costs'!U$17,'2a Aggregate costs'!U46)*'3a Demand'!$C$9+'2a Aggregate costs'!U$18)</f>
        <v>114.41085689696557</v>
      </c>
      <c r="U23" s="106">
        <f>IF('2a Aggregate costs'!V$15="-","-",SUM('2a Aggregate costs'!V$15,'2a Aggregate costs'!V$16,'2a Aggregate costs'!V$17,'2a Aggregate costs'!V46)*'3a Demand'!$C$9+'2a Aggregate costs'!V$18)</f>
        <v>121.04378830690989</v>
      </c>
      <c r="V23" s="106">
        <f>IF('2a Aggregate costs'!W$15="-","-",SUM('2a Aggregate costs'!W$15,'2a Aggregate costs'!W$16,'2a Aggregate costs'!W$17,'2a Aggregate costs'!W46)*'3a Demand'!$C$9+'2a Aggregate costs'!W$18)</f>
        <v>120.45263635701144</v>
      </c>
      <c r="W23" s="106">
        <f>IF('2a Aggregate costs'!X$15="-","-",SUM('2a Aggregate costs'!X$15,'2a Aggregate costs'!X$16,'2a Aggregate costs'!X$17,'2a Aggregate costs'!X46)*'3a Demand'!$C$9+'2a Aggregate costs'!X$18)</f>
        <v>126.56857488821802</v>
      </c>
      <c r="X23" s="84"/>
      <c r="Y23" s="106">
        <f>IF('2a Aggregate costs'!Z$15="-","-",SUM('2a Aggregate costs'!Z$15,'2a Aggregate costs'!Z$16,'2a Aggregate costs'!Z$17,'2a Aggregate costs'!Z46)*'3a Demand'!$C$9+'2a Aggregate costs'!Z$18)</f>
        <v>125.49433359257735</v>
      </c>
      <c r="Z23" s="106">
        <f>IF('2a Aggregate costs'!AA$15="-","-",SUM('2a Aggregate costs'!AA$15,'2a Aggregate costs'!AA$16,'2a Aggregate costs'!AA$17,'2a Aggregate costs'!AA46)*'3a Demand'!$C$9+'2a Aggregate costs'!AA$18)</f>
        <v>139.71641519921286</v>
      </c>
      <c r="AA23" s="106" t="str">
        <f>IF('2a Aggregate costs'!AB$15="-","-",SUM('2a Aggregate costs'!AB$15,'2a Aggregate costs'!AB$16,'2a Aggregate costs'!AB$17,'2a Aggregate costs'!AB46)*'3a Demand'!$C$9+'2a Aggregate costs'!AB$18)</f>
        <v>-</v>
      </c>
      <c r="AB23" s="106" t="str">
        <f>IF('2a Aggregate costs'!AC$15="-","-",SUM('2a Aggregate costs'!AC$15,'2a Aggregate costs'!AC$16,'2a Aggregate costs'!AC$17,'2a Aggregate costs'!AC46)*'3a Demand'!$C$9+'2a Aggregate costs'!AC$18)</f>
        <v>-</v>
      </c>
      <c r="AC23" s="106" t="str">
        <f>IF('2a Aggregate costs'!AD$15="-","-",SUM('2a Aggregate costs'!AD$15,'2a Aggregate costs'!AD$16,'2a Aggregate costs'!AD$17,'2a Aggregate costs'!AD46)*'3a Demand'!$C$9+'2a Aggregate costs'!AD$18)</f>
        <v>-</v>
      </c>
      <c r="AD23" s="106" t="str">
        <f>IF('2a Aggregate costs'!AE$15="-","-",SUM('2a Aggregate costs'!AE$15,'2a Aggregate costs'!AE$16,'2a Aggregate costs'!AE$17,'2a Aggregate costs'!AE46)*'3a Demand'!$C$9+'2a Aggregate costs'!AE$18)</f>
        <v>-</v>
      </c>
      <c r="AE23" s="106" t="str">
        <f>IF('2a Aggregate costs'!AF$15="-","-",SUM('2a Aggregate costs'!AF$15,'2a Aggregate costs'!AF$16,'2a Aggregate costs'!AF$17,'2a Aggregate costs'!AF46)*'3a Demand'!$C$9+'2a Aggregate costs'!AF$18)</f>
        <v>-</v>
      </c>
      <c r="AF23" s="106" t="str">
        <f>IF('2a Aggregate costs'!AG$15="-","-",SUM('2a Aggregate costs'!AG$15,'2a Aggregate costs'!AG$16,'2a Aggregate costs'!AG$17,'2a Aggregate costs'!AG46)*'3a Demand'!$C$9+'2a Aggregate costs'!AG$18)</f>
        <v>-</v>
      </c>
      <c r="AG23" s="106" t="str">
        <f>IF('2a Aggregate costs'!AH$15="-","-",SUM('2a Aggregate costs'!AH$15,'2a Aggregate costs'!AH$16,'2a Aggregate costs'!AH$17,'2a Aggregate costs'!AH46)*'3a Demand'!$C$9+'2a Aggregate costs'!AH$18)</f>
        <v>-</v>
      </c>
      <c r="AH23" s="106" t="str">
        <f>IF('2a Aggregate costs'!AI$15="-","-",SUM('2a Aggregate costs'!AI$15,'2a Aggregate costs'!AI$16,'2a Aggregate costs'!AI$17,'2a Aggregate costs'!AI46)*'3a Demand'!$C$9+'2a Aggregate costs'!AI$18)</f>
        <v>-</v>
      </c>
      <c r="AI23" s="106" t="str">
        <f>IF('2a Aggregate costs'!AJ$15="-","-",SUM('2a Aggregate costs'!AJ$15,'2a Aggregate costs'!AJ$16,'2a Aggregate costs'!AJ$17,'2a Aggregate costs'!AJ46)*'3a Demand'!$C$9+'2a Aggregate costs'!AJ$18)</f>
        <v>-</v>
      </c>
      <c r="AJ23" s="106" t="str">
        <f>IF('2a Aggregate costs'!AK$15="-","-",SUM('2a Aggregate costs'!AK$15,'2a Aggregate costs'!AK$16,'2a Aggregate costs'!AK$17,'2a Aggregate costs'!AK46)*'3a Demand'!$C$9+'2a Aggregate costs'!AK$18)</f>
        <v>-</v>
      </c>
      <c r="AK23" s="106" t="str">
        <f>IF('2a Aggregate costs'!AL$15="-","-",SUM('2a Aggregate costs'!AL$15,'2a Aggregate costs'!AL$16,'2a Aggregate costs'!AL$17,'2a Aggregate costs'!AL46)*'3a Demand'!$C$9+'2a Aggregate costs'!AL$18)</f>
        <v>-</v>
      </c>
      <c r="AL23" s="106" t="str">
        <f>IF('2a Aggregate costs'!AM$15="-","-",SUM('2a Aggregate costs'!AM$15,'2a Aggregate costs'!AM$16,'2a Aggregate costs'!AM$17,'2a Aggregate costs'!AM46)*'3a Demand'!$C$9+'2a Aggregate costs'!AM$18)</f>
        <v>-</v>
      </c>
      <c r="AM23" s="106" t="str">
        <f>IF('2a Aggregate costs'!AN$15="-","-",SUM('2a Aggregate costs'!AN$15,'2a Aggregate costs'!AN$16,'2a Aggregate costs'!AN$17,'2a Aggregate costs'!AN46)*'3a Demand'!$C$9+'2a Aggregate costs'!AN$18)</f>
        <v>-</v>
      </c>
      <c r="AN23" s="106" t="str">
        <f>IF('2a Aggregate costs'!AO$15="-","-",SUM('2a Aggregate costs'!AO$15,'2a Aggregate costs'!AO$16,'2a Aggregate costs'!AO$17,'2a Aggregate costs'!AO46)*'3a Demand'!$C$9+'2a Aggregate costs'!AO$18)</f>
        <v>-</v>
      </c>
      <c r="AO23" s="106" t="str">
        <f>IF('2a Aggregate costs'!AP$15="-","-",SUM('2a Aggregate costs'!AP$15,'2a Aggregate costs'!AP$16,'2a Aggregate costs'!AP$17,'2a Aggregate costs'!AP46)*'3a Demand'!$C$9+'2a Aggregate costs'!AP$18)</f>
        <v>-</v>
      </c>
      <c r="AP23" s="106" t="str">
        <f>IF('2a Aggregate costs'!AQ$15="-","-",SUM('2a Aggregate costs'!AQ$15,'2a Aggregate costs'!AQ$16,'2a Aggregate costs'!AQ$17,'2a Aggregate costs'!AQ46)*'3a Demand'!$C$9+'2a Aggregate costs'!AQ$18)</f>
        <v>-</v>
      </c>
      <c r="AQ23" s="106" t="str">
        <f>IF('2a Aggregate costs'!AR$15="-","-",SUM('2a Aggregate costs'!AR$15,'2a Aggregate costs'!AR$16,'2a Aggregate costs'!AR$17,'2a Aggregate costs'!AR46)*'3a Demand'!$C$9+'2a Aggregate costs'!AR$18)</f>
        <v>-</v>
      </c>
      <c r="AR23" s="106" t="str">
        <f>IF('2a Aggregate costs'!AS$15="-","-",SUM('2a Aggregate costs'!AS$15,'2a Aggregate costs'!AS$16,'2a Aggregate costs'!AS$17,'2a Aggregate costs'!AS46)*'3a Demand'!$C$9+'2a Aggregate costs'!AS$18)</f>
        <v>-</v>
      </c>
      <c r="AS23" s="106" t="str">
        <f>IF('2a Aggregate costs'!AT$15="-","-",SUM('2a Aggregate costs'!AT$15,'2a Aggregate costs'!AT$16,'2a Aggregate costs'!AT$17,'2a Aggregate costs'!AT46)*'3a Demand'!$C$9+'2a Aggregate costs'!AT$18)</f>
        <v>-</v>
      </c>
      <c r="AT23" s="106" t="str">
        <f>IF('2a Aggregate costs'!AU$15="-","-",SUM('2a Aggregate costs'!AU$15,'2a Aggregate costs'!AU$16,'2a Aggregate costs'!AU$17,'2a Aggregate costs'!AU46)*'3a Demand'!$C$9+'2a Aggregate costs'!AU$18)</f>
        <v>-</v>
      </c>
      <c r="AU23" s="106" t="str">
        <f>IF('2a Aggregate costs'!AV$15="-","-",SUM('2a Aggregate costs'!AV$15,'2a Aggregate costs'!AV$16,'2a Aggregate costs'!AV$17,'2a Aggregate costs'!AV46)*'3a Demand'!$C$9+'2a Aggregate costs'!AV$18)</f>
        <v>-</v>
      </c>
      <c r="AV23" s="106" t="str">
        <f>IF('2a Aggregate costs'!AW$15="-","-",SUM('2a Aggregate costs'!AW$15,'2a Aggregate costs'!AW$16,'2a Aggregate costs'!AW$17,'2a Aggregate costs'!AW46)*'3a Demand'!$C$9+'2a Aggregate costs'!AW$18)</f>
        <v>-</v>
      </c>
      <c r="AW23" s="106" t="str">
        <f>IF('2a Aggregate costs'!AX$15="-","-",SUM('2a Aggregate costs'!AX$15,'2a Aggregate costs'!AX$16,'2a Aggregate costs'!AX$17,'2a Aggregate costs'!AX46)*'3a Demand'!$C$9+'2a Aggregate costs'!AX$18)</f>
        <v>-</v>
      </c>
      <c r="AX23" s="106" t="str">
        <f>IF('2a Aggregate costs'!AY$15="-","-",SUM('2a Aggregate costs'!AY$15,'2a Aggregate costs'!AY$16,'2a Aggregate costs'!AY$17,'2a Aggregate costs'!AY46)*'3a Demand'!$C$9+'2a Aggregate costs'!AY$18)</f>
        <v>-</v>
      </c>
      <c r="AY23" s="106" t="str">
        <f>IF('2a Aggregate costs'!AZ$15="-","-",SUM('2a Aggregate costs'!AZ$15,'2a Aggregate costs'!AZ$16,'2a Aggregate costs'!AZ$17,'2a Aggregate costs'!AZ46)*'3a Demand'!$C$9+'2a Aggregate costs'!AZ$18)</f>
        <v>-</v>
      </c>
      <c r="AZ23" s="106" t="str">
        <f>IF('2a Aggregate costs'!BA$15="-","-",SUM('2a Aggregate costs'!BA$15,'2a Aggregate costs'!BA$16,'2a Aggregate costs'!BA$17,'2a Aggregate costs'!BA46)*'3a Demand'!$C$9+'2a Aggregate costs'!BA$18)</f>
        <v>-</v>
      </c>
      <c r="BA23" s="106" t="str">
        <f>IF('2a Aggregate costs'!BB$15="-","-",SUM('2a Aggregate costs'!BB$15,'2a Aggregate costs'!BB$16,'2a Aggregate costs'!BB$17,'2a Aggregate costs'!BB46)*'3a Demand'!$C$9+'2a Aggregate costs'!BB$18)</f>
        <v>-</v>
      </c>
      <c r="BB23" s="106" t="str">
        <f>IF('2a Aggregate costs'!BC$15="-","-",SUM('2a Aggregate costs'!BC$15,'2a Aggregate costs'!BC$16,'2a Aggregate costs'!BC$17,'2a Aggregate costs'!BC46)*'3a Demand'!$C$9+'2a Aggregate costs'!BC$18)</f>
        <v>-</v>
      </c>
      <c r="BC23" s="106" t="str">
        <f>IF('2a Aggregate costs'!BD$15="-","-",SUM('2a Aggregate costs'!BD$15,'2a Aggregate costs'!BD$16,'2a Aggregate costs'!BD$17,'2a Aggregate costs'!BD46)*'3a Demand'!$C$9+'2a Aggregate costs'!BD$18)</f>
        <v>-</v>
      </c>
    </row>
    <row r="24" spans="1:55" ht="12.75" customHeight="1">
      <c r="A24" s="14"/>
      <c r="B24" s="313"/>
      <c r="C24" s="108" t="s">
        <v>148</v>
      </c>
      <c r="D24" s="307"/>
      <c r="E24" s="331"/>
      <c r="F24" s="28"/>
      <c r="G24" s="106">
        <f>IF('2a Aggregate costs'!H$15="-","-",SUM('2a Aggregate costs'!H$15,'2a Aggregate costs'!H$16,'2a Aggregate costs'!H$17,'2a Aggregate costs'!H47)*'3a Demand'!$C$9+'2a Aggregate costs'!H$18)</f>
        <v>68.551645969717612</v>
      </c>
      <c r="H24" s="106">
        <f>IF('2a Aggregate costs'!I$15="-","-",SUM('2a Aggregate costs'!I$15,'2a Aggregate costs'!I$16,'2a Aggregate costs'!I$17,'2a Aggregate costs'!I47)*'3a Demand'!$C$9+'2a Aggregate costs'!I$18)</f>
        <v>68.531625030246786</v>
      </c>
      <c r="I24" s="106">
        <f>IF('2a Aggregate costs'!J$15="-","-",SUM('2a Aggregate costs'!J$15,'2a Aggregate costs'!J$16,'2a Aggregate costs'!J$17,'2a Aggregate costs'!J47)*'3a Demand'!$C$9+'2a Aggregate costs'!J$18)</f>
        <v>83.600561556792172</v>
      </c>
      <c r="J24" s="106">
        <f>IF('2a Aggregate costs'!K$15="-","-",SUM('2a Aggregate costs'!K$15,'2a Aggregate costs'!K$16,'2a Aggregate costs'!K$17,'2a Aggregate costs'!K47)*'3a Demand'!$C$9+'2a Aggregate costs'!K$18)</f>
        <v>83.523105510668344</v>
      </c>
      <c r="K24" s="106">
        <f>IF('2a Aggregate costs'!L$15="-","-",SUM('2a Aggregate costs'!L$15,'2a Aggregate costs'!L$16,'2a Aggregate costs'!L$17,'2a Aggregate costs'!L47)*'3a Demand'!$C$9+'2a Aggregate costs'!L$18)</f>
        <v>88.902883756032622</v>
      </c>
      <c r="L24" s="106">
        <f>IF('2a Aggregate costs'!M$15="-","-",SUM('2a Aggregate costs'!M$15,'2a Aggregate costs'!M$16,'2a Aggregate costs'!M$17,'2a Aggregate costs'!M47)*'3a Demand'!$C$9+'2a Aggregate costs'!M$18)</f>
        <v>89.217909878536574</v>
      </c>
      <c r="M24" s="106">
        <f>IF('2a Aggregate costs'!N$15="-","-",SUM('2a Aggregate costs'!N$15,'2a Aggregate costs'!N$16,'2a Aggregate costs'!N$17,'2a Aggregate costs'!N47)*'3a Demand'!$C$9+'2a Aggregate costs'!N$18)</f>
        <v>103.18045219826936</v>
      </c>
      <c r="N24" s="106">
        <f>IF('2a Aggregate costs'!O$15="-","-",SUM('2a Aggregate costs'!O$15,'2a Aggregate costs'!O$16,'2a Aggregate costs'!O$17,'2a Aggregate costs'!O47)*'3a Demand'!$C$9+'2a Aggregate costs'!O$18)</f>
        <v>103.24942201788187</v>
      </c>
      <c r="O24" s="84"/>
      <c r="P24" s="106">
        <f>IF('2a Aggregate costs'!Q$15="-","-",SUM('2a Aggregate costs'!Q$15,'2a Aggregate costs'!Q$16,'2a Aggregate costs'!Q$17,'2a Aggregate costs'!Q47)*'3a Demand'!$C$9+'2a Aggregate costs'!Q$18)</f>
        <v>103.24942201788187</v>
      </c>
      <c r="Q24" s="106">
        <f>IF('2a Aggregate costs'!R$15="-","-",SUM('2a Aggregate costs'!R$15,'2a Aggregate costs'!R$16,'2a Aggregate costs'!R$17,'2a Aggregate costs'!R47)*'3a Demand'!$C$9+'2a Aggregate costs'!R$18)</f>
        <v>110.3805645564847</v>
      </c>
      <c r="R24" s="106">
        <f>IF('2a Aggregate costs'!S$15="-","-",SUM('2a Aggregate costs'!S$15,'2a Aggregate costs'!S$16,'2a Aggregate costs'!S$17,'2a Aggregate costs'!S47)*'3a Demand'!$C$9+'2a Aggregate costs'!S$18)</f>
        <v>111.69121919139204</v>
      </c>
      <c r="S24" s="106">
        <f>IF('2a Aggregate costs'!T$15="-","-",SUM('2a Aggregate costs'!T$15,'2a Aggregate costs'!T$16,'2a Aggregate costs'!T$17,'2a Aggregate costs'!T47)*'3a Demand'!$C$9+'2a Aggregate costs'!T$18)</f>
        <v>114.88219483508649</v>
      </c>
      <c r="T24" s="106">
        <f>IF('2a Aggregate costs'!U$15="-","-",SUM('2a Aggregate costs'!U$15,'2a Aggregate costs'!U$16,'2a Aggregate costs'!U$17,'2a Aggregate costs'!U47)*'3a Demand'!$C$9+'2a Aggregate costs'!U$18)</f>
        <v>114.39718367156834</v>
      </c>
      <c r="U24" s="106">
        <f>IF('2a Aggregate costs'!V$15="-","-",SUM('2a Aggregate costs'!V$15,'2a Aggregate costs'!V$16,'2a Aggregate costs'!V$17,'2a Aggregate costs'!V47)*'3a Demand'!$C$9+'2a Aggregate costs'!V$18)</f>
        <v>121.02601455728704</v>
      </c>
      <c r="V24" s="106">
        <f>IF('2a Aggregate costs'!W$15="-","-",SUM('2a Aggregate costs'!W$15,'2a Aggregate costs'!W$16,'2a Aggregate costs'!W$17,'2a Aggregate costs'!W47)*'3a Demand'!$C$9+'2a Aggregate costs'!W$18)</f>
        <v>120.43609497203327</v>
      </c>
      <c r="W24" s="106">
        <f>IF('2a Aggregate costs'!X$15="-","-",SUM('2a Aggregate costs'!X$15,'2a Aggregate costs'!X$16,'2a Aggregate costs'!X$17,'2a Aggregate costs'!X47)*'3a Demand'!$C$9+'2a Aggregate costs'!X$18)</f>
        <v>126.55825210065206</v>
      </c>
      <c r="X24" s="84"/>
      <c r="Y24" s="106">
        <f>IF('2a Aggregate costs'!Z$15="-","-",SUM('2a Aggregate costs'!Z$15,'2a Aggregate costs'!Z$16,'2a Aggregate costs'!Z$17,'2a Aggregate costs'!Z47)*'3a Demand'!$C$9+'2a Aggregate costs'!Z$18)</f>
        <v>125.4844290531592</v>
      </c>
      <c r="Z24" s="106">
        <f>IF('2a Aggregate costs'!AA$15="-","-",SUM('2a Aggregate costs'!AA$15,'2a Aggregate costs'!AA$16,'2a Aggregate costs'!AA$17,'2a Aggregate costs'!AA47)*'3a Demand'!$C$9+'2a Aggregate costs'!AA$18)</f>
        <v>139.70484944091874</v>
      </c>
      <c r="AA24" s="106" t="str">
        <f>IF('2a Aggregate costs'!AB$15="-","-",SUM('2a Aggregate costs'!AB$15,'2a Aggregate costs'!AB$16,'2a Aggregate costs'!AB$17,'2a Aggregate costs'!AB47)*'3a Demand'!$C$9+'2a Aggregate costs'!AB$18)</f>
        <v>-</v>
      </c>
      <c r="AB24" s="106" t="str">
        <f>IF('2a Aggregate costs'!AC$15="-","-",SUM('2a Aggregate costs'!AC$15,'2a Aggregate costs'!AC$16,'2a Aggregate costs'!AC$17,'2a Aggregate costs'!AC47)*'3a Demand'!$C$9+'2a Aggregate costs'!AC$18)</f>
        <v>-</v>
      </c>
      <c r="AC24" s="106" t="str">
        <f>IF('2a Aggregate costs'!AD$15="-","-",SUM('2a Aggregate costs'!AD$15,'2a Aggregate costs'!AD$16,'2a Aggregate costs'!AD$17,'2a Aggregate costs'!AD47)*'3a Demand'!$C$9+'2a Aggregate costs'!AD$18)</f>
        <v>-</v>
      </c>
      <c r="AD24" s="106" t="str">
        <f>IF('2a Aggregate costs'!AE$15="-","-",SUM('2a Aggregate costs'!AE$15,'2a Aggregate costs'!AE$16,'2a Aggregate costs'!AE$17,'2a Aggregate costs'!AE47)*'3a Demand'!$C$9+'2a Aggregate costs'!AE$18)</f>
        <v>-</v>
      </c>
      <c r="AE24" s="106" t="str">
        <f>IF('2a Aggregate costs'!AF$15="-","-",SUM('2a Aggregate costs'!AF$15,'2a Aggregate costs'!AF$16,'2a Aggregate costs'!AF$17,'2a Aggregate costs'!AF47)*'3a Demand'!$C$9+'2a Aggregate costs'!AF$18)</f>
        <v>-</v>
      </c>
      <c r="AF24" s="106" t="str">
        <f>IF('2a Aggregate costs'!AG$15="-","-",SUM('2a Aggregate costs'!AG$15,'2a Aggregate costs'!AG$16,'2a Aggregate costs'!AG$17,'2a Aggregate costs'!AG47)*'3a Demand'!$C$9+'2a Aggregate costs'!AG$18)</f>
        <v>-</v>
      </c>
      <c r="AG24" s="106" t="str">
        <f>IF('2a Aggregate costs'!AH$15="-","-",SUM('2a Aggregate costs'!AH$15,'2a Aggregate costs'!AH$16,'2a Aggregate costs'!AH$17,'2a Aggregate costs'!AH47)*'3a Demand'!$C$9+'2a Aggregate costs'!AH$18)</f>
        <v>-</v>
      </c>
      <c r="AH24" s="106" t="str">
        <f>IF('2a Aggregate costs'!AI$15="-","-",SUM('2a Aggregate costs'!AI$15,'2a Aggregate costs'!AI$16,'2a Aggregate costs'!AI$17,'2a Aggregate costs'!AI47)*'3a Demand'!$C$9+'2a Aggregate costs'!AI$18)</f>
        <v>-</v>
      </c>
      <c r="AI24" s="106" t="str">
        <f>IF('2a Aggregate costs'!AJ$15="-","-",SUM('2a Aggregate costs'!AJ$15,'2a Aggregate costs'!AJ$16,'2a Aggregate costs'!AJ$17,'2a Aggregate costs'!AJ47)*'3a Demand'!$C$9+'2a Aggregate costs'!AJ$18)</f>
        <v>-</v>
      </c>
      <c r="AJ24" s="106" t="str">
        <f>IF('2a Aggregate costs'!AK$15="-","-",SUM('2a Aggregate costs'!AK$15,'2a Aggregate costs'!AK$16,'2a Aggregate costs'!AK$17,'2a Aggregate costs'!AK47)*'3a Demand'!$C$9+'2a Aggregate costs'!AK$18)</f>
        <v>-</v>
      </c>
      <c r="AK24" s="106" t="str">
        <f>IF('2a Aggregate costs'!AL$15="-","-",SUM('2a Aggregate costs'!AL$15,'2a Aggregate costs'!AL$16,'2a Aggregate costs'!AL$17,'2a Aggregate costs'!AL47)*'3a Demand'!$C$9+'2a Aggregate costs'!AL$18)</f>
        <v>-</v>
      </c>
      <c r="AL24" s="106" t="str">
        <f>IF('2a Aggregate costs'!AM$15="-","-",SUM('2a Aggregate costs'!AM$15,'2a Aggregate costs'!AM$16,'2a Aggregate costs'!AM$17,'2a Aggregate costs'!AM47)*'3a Demand'!$C$9+'2a Aggregate costs'!AM$18)</f>
        <v>-</v>
      </c>
      <c r="AM24" s="106" t="str">
        <f>IF('2a Aggregate costs'!AN$15="-","-",SUM('2a Aggregate costs'!AN$15,'2a Aggregate costs'!AN$16,'2a Aggregate costs'!AN$17,'2a Aggregate costs'!AN47)*'3a Demand'!$C$9+'2a Aggregate costs'!AN$18)</f>
        <v>-</v>
      </c>
      <c r="AN24" s="106" t="str">
        <f>IF('2a Aggregate costs'!AO$15="-","-",SUM('2a Aggregate costs'!AO$15,'2a Aggregate costs'!AO$16,'2a Aggregate costs'!AO$17,'2a Aggregate costs'!AO47)*'3a Demand'!$C$9+'2a Aggregate costs'!AO$18)</f>
        <v>-</v>
      </c>
      <c r="AO24" s="106" t="str">
        <f>IF('2a Aggregate costs'!AP$15="-","-",SUM('2a Aggregate costs'!AP$15,'2a Aggregate costs'!AP$16,'2a Aggregate costs'!AP$17,'2a Aggregate costs'!AP47)*'3a Demand'!$C$9+'2a Aggregate costs'!AP$18)</f>
        <v>-</v>
      </c>
      <c r="AP24" s="106" t="str">
        <f>IF('2a Aggregate costs'!AQ$15="-","-",SUM('2a Aggregate costs'!AQ$15,'2a Aggregate costs'!AQ$16,'2a Aggregate costs'!AQ$17,'2a Aggregate costs'!AQ47)*'3a Demand'!$C$9+'2a Aggregate costs'!AQ$18)</f>
        <v>-</v>
      </c>
      <c r="AQ24" s="106" t="str">
        <f>IF('2a Aggregate costs'!AR$15="-","-",SUM('2a Aggregate costs'!AR$15,'2a Aggregate costs'!AR$16,'2a Aggregate costs'!AR$17,'2a Aggregate costs'!AR47)*'3a Demand'!$C$9+'2a Aggregate costs'!AR$18)</f>
        <v>-</v>
      </c>
      <c r="AR24" s="106" t="str">
        <f>IF('2a Aggregate costs'!AS$15="-","-",SUM('2a Aggregate costs'!AS$15,'2a Aggregate costs'!AS$16,'2a Aggregate costs'!AS$17,'2a Aggregate costs'!AS47)*'3a Demand'!$C$9+'2a Aggregate costs'!AS$18)</f>
        <v>-</v>
      </c>
      <c r="AS24" s="106" t="str">
        <f>IF('2a Aggregate costs'!AT$15="-","-",SUM('2a Aggregate costs'!AT$15,'2a Aggregate costs'!AT$16,'2a Aggregate costs'!AT$17,'2a Aggregate costs'!AT47)*'3a Demand'!$C$9+'2a Aggregate costs'!AT$18)</f>
        <v>-</v>
      </c>
      <c r="AT24" s="106" t="str">
        <f>IF('2a Aggregate costs'!AU$15="-","-",SUM('2a Aggregate costs'!AU$15,'2a Aggregate costs'!AU$16,'2a Aggregate costs'!AU$17,'2a Aggregate costs'!AU47)*'3a Demand'!$C$9+'2a Aggregate costs'!AU$18)</f>
        <v>-</v>
      </c>
      <c r="AU24" s="106" t="str">
        <f>IF('2a Aggregate costs'!AV$15="-","-",SUM('2a Aggregate costs'!AV$15,'2a Aggregate costs'!AV$16,'2a Aggregate costs'!AV$17,'2a Aggregate costs'!AV47)*'3a Demand'!$C$9+'2a Aggregate costs'!AV$18)</f>
        <v>-</v>
      </c>
      <c r="AV24" s="106" t="str">
        <f>IF('2a Aggregate costs'!AW$15="-","-",SUM('2a Aggregate costs'!AW$15,'2a Aggregate costs'!AW$16,'2a Aggregate costs'!AW$17,'2a Aggregate costs'!AW47)*'3a Demand'!$C$9+'2a Aggregate costs'!AW$18)</f>
        <v>-</v>
      </c>
      <c r="AW24" s="106" t="str">
        <f>IF('2a Aggregate costs'!AX$15="-","-",SUM('2a Aggregate costs'!AX$15,'2a Aggregate costs'!AX$16,'2a Aggregate costs'!AX$17,'2a Aggregate costs'!AX47)*'3a Demand'!$C$9+'2a Aggregate costs'!AX$18)</f>
        <v>-</v>
      </c>
      <c r="AX24" s="106" t="str">
        <f>IF('2a Aggregate costs'!AY$15="-","-",SUM('2a Aggregate costs'!AY$15,'2a Aggregate costs'!AY$16,'2a Aggregate costs'!AY$17,'2a Aggregate costs'!AY47)*'3a Demand'!$C$9+'2a Aggregate costs'!AY$18)</f>
        <v>-</v>
      </c>
      <c r="AY24" s="106" t="str">
        <f>IF('2a Aggregate costs'!AZ$15="-","-",SUM('2a Aggregate costs'!AZ$15,'2a Aggregate costs'!AZ$16,'2a Aggregate costs'!AZ$17,'2a Aggregate costs'!AZ47)*'3a Demand'!$C$9+'2a Aggregate costs'!AZ$18)</f>
        <v>-</v>
      </c>
      <c r="AZ24" s="106" t="str">
        <f>IF('2a Aggregate costs'!BA$15="-","-",SUM('2a Aggregate costs'!BA$15,'2a Aggregate costs'!BA$16,'2a Aggregate costs'!BA$17,'2a Aggregate costs'!BA47)*'3a Demand'!$C$9+'2a Aggregate costs'!BA$18)</f>
        <v>-</v>
      </c>
      <c r="BA24" s="106" t="str">
        <f>IF('2a Aggregate costs'!BB$15="-","-",SUM('2a Aggregate costs'!BB$15,'2a Aggregate costs'!BB$16,'2a Aggregate costs'!BB$17,'2a Aggregate costs'!BB47)*'3a Demand'!$C$9+'2a Aggregate costs'!BB$18)</f>
        <v>-</v>
      </c>
      <c r="BB24" s="106" t="str">
        <f>IF('2a Aggregate costs'!BC$15="-","-",SUM('2a Aggregate costs'!BC$15,'2a Aggregate costs'!BC$16,'2a Aggregate costs'!BC$17,'2a Aggregate costs'!BC47)*'3a Demand'!$C$9+'2a Aggregate costs'!BC$18)</f>
        <v>-</v>
      </c>
      <c r="BC24" s="106" t="str">
        <f>IF('2a Aggregate costs'!BD$15="-","-",SUM('2a Aggregate costs'!BD$15,'2a Aggregate costs'!BD$16,'2a Aggregate costs'!BD$17,'2a Aggregate costs'!BD47)*'3a Demand'!$C$9+'2a Aggregate costs'!BD$18)</f>
        <v>-</v>
      </c>
    </row>
    <row r="25" spans="1:55" ht="12.75" customHeight="1">
      <c r="A25" s="14"/>
      <c r="B25" s="313"/>
      <c r="C25" s="108" t="s">
        <v>149</v>
      </c>
      <c r="D25" s="307"/>
      <c r="E25" s="331"/>
      <c r="F25" s="28"/>
      <c r="G25" s="106">
        <f>IF('2a Aggregate costs'!H$15="-","-",SUM('2a Aggregate costs'!H$15,'2a Aggregate costs'!H$16,'2a Aggregate costs'!H$17,'2a Aggregate costs'!H48)*'3a Demand'!$C$9+'2a Aggregate costs'!H$18)</f>
        <v>68.539550896779375</v>
      </c>
      <c r="H25" s="106">
        <f>IF('2a Aggregate costs'!I$15="-","-",SUM('2a Aggregate costs'!I$15,'2a Aggregate costs'!I$16,'2a Aggregate costs'!I$17,'2a Aggregate costs'!I48)*'3a Demand'!$C$9+'2a Aggregate costs'!I$18)</f>
        <v>68.5197239186556</v>
      </c>
      <c r="I25" s="106">
        <f>IF('2a Aggregate costs'!J$15="-","-",SUM('2a Aggregate costs'!J$15,'2a Aggregate costs'!J$16,'2a Aggregate costs'!J$17,'2a Aggregate costs'!J48)*'3a Demand'!$C$9+'2a Aggregate costs'!J$18)</f>
        <v>83.588374818522794</v>
      </c>
      <c r="J25" s="106">
        <f>IF('2a Aggregate costs'!K$15="-","-",SUM('2a Aggregate costs'!K$15,'2a Aggregate costs'!K$16,'2a Aggregate costs'!K$17,'2a Aggregate costs'!K48)*'3a Demand'!$C$9+'2a Aggregate costs'!K$18)</f>
        <v>83.510390798210835</v>
      </c>
      <c r="K25" s="106">
        <f>IF('2a Aggregate costs'!L$15="-","-",SUM('2a Aggregate costs'!L$15,'2a Aggregate costs'!L$16,'2a Aggregate costs'!L$17,'2a Aggregate costs'!L48)*'3a Demand'!$C$9+'2a Aggregate costs'!L$18)</f>
        <v>88.889940178750891</v>
      </c>
      <c r="L25" s="106">
        <f>IF('2a Aggregate costs'!M$15="-","-",SUM('2a Aggregate costs'!M$15,'2a Aggregate costs'!M$16,'2a Aggregate costs'!M$17,'2a Aggregate costs'!M48)*'3a Demand'!$C$9+'2a Aggregate costs'!M$18)</f>
        <v>89.205202312573178</v>
      </c>
      <c r="M25" s="106">
        <f>IF('2a Aggregate costs'!N$15="-","-",SUM('2a Aggregate costs'!N$15,'2a Aggregate costs'!N$16,'2a Aggregate costs'!N$17,'2a Aggregate costs'!N48)*'3a Demand'!$C$9+'2a Aggregate costs'!N$18)</f>
        <v>103.17088658516163</v>
      </c>
      <c r="N25" s="106">
        <f>IF('2a Aggregate costs'!O$15="-","-",SUM('2a Aggregate costs'!O$15,'2a Aggregate costs'!O$16,'2a Aggregate costs'!O$17,'2a Aggregate costs'!O48)*'3a Demand'!$C$9+'2a Aggregate costs'!O$18)</f>
        <v>103.23964607013669</v>
      </c>
      <c r="O25" s="84"/>
      <c r="P25" s="106">
        <f>IF('2a Aggregate costs'!Q$15="-","-",SUM('2a Aggregate costs'!Q$15,'2a Aggregate costs'!Q$16,'2a Aggregate costs'!Q$17,'2a Aggregate costs'!Q48)*'3a Demand'!$C$9+'2a Aggregate costs'!Q$18)</f>
        <v>103.23964607013669</v>
      </c>
      <c r="Q25" s="106">
        <f>IF('2a Aggregate costs'!R$15="-","-",SUM('2a Aggregate costs'!R$15,'2a Aggregate costs'!R$16,'2a Aggregate costs'!R$17,'2a Aggregate costs'!R48)*'3a Demand'!$C$9+'2a Aggregate costs'!R$18)</f>
        <v>110.37504353598116</v>
      </c>
      <c r="R25" s="106">
        <f>IF('2a Aggregate costs'!S$15="-","-",SUM('2a Aggregate costs'!S$15,'2a Aggregate costs'!S$16,'2a Aggregate costs'!S$17,'2a Aggregate costs'!S48)*'3a Demand'!$C$9+'2a Aggregate costs'!S$18)</f>
        <v>111.68549842027564</v>
      </c>
      <c r="S25" s="106">
        <f>IF('2a Aggregate costs'!T$15="-","-",SUM('2a Aggregate costs'!T$15,'2a Aggregate costs'!T$16,'2a Aggregate costs'!T$17,'2a Aggregate costs'!T48)*'3a Demand'!$C$9+'2a Aggregate costs'!T$18)</f>
        <v>114.87963726752957</v>
      </c>
      <c r="T25" s="106">
        <f>IF('2a Aggregate costs'!U$15="-","-",SUM('2a Aggregate costs'!U$15,'2a Aggregate costs'!U$16,'2a Aggregate costs'!U$17,'2a Aggregate costs'!U48)*'3a Demand'!$C$9+'2a Aggregate costs'!U$18)</f>
        <v>114.39430782369746</v>
      </c>
      <c r="U25" s="106">
        <f>IF('2a Aggregate costs'!V$15="-","-",SUM('2a Aggregate costs'!V$15,'2a Aggregate costs'!V$16,'2a Aggregate costs'!V$17,'2a Aggregate costs'!V48)*'3a Demand'!$C$9+'2a Aggregate costs'!V$18)</f>
        <v>121.01750784944342</v>
      </c>
      <c r="V25" s="106">
        <f>IF('2a Aggregate costs'!W$15="-","-",SUM('2a Aggregate costs'!W$15,'2a Aggregate costs'!W$16,'2a Aggregate costs'!W$17,'2a Aggregate costs'!W48)*'3a Demand'!$C$9+'2a Aggregate costs'!W$18)</f>
        <v>120.42817308134462</v>
      </c>
      <c r="W25" s="106">
        <f>IF('2a Aggregate costs'!X$15="-","-",SUM('2a Aggregate costs'!X$15,'2a Aggregate costs'!X$16,'2a Aggregate costs'!X$17,'2a Aggregate costs'!X48)*'3a Demand'!$C$9+'2a Aggregate costs'!X$18)</f>
        <v>126.53507412297992</v>
      </c>
      <c r="X25" s="84"/>
      <c r="Y25" s="106">
        <f>IF('2a Aggregate costs'!Z$15="-","-",SUM('2a Aggregate costs'!Z$15,'2a Aggregate costs'!Z$16,'2a Aggregate costs'!Z$17,'2a Aggregate costs'!Z48)*'3a Demand'!$C$9+'2a Aggregate costs'!Z$18)</f>
        <v>125.46212437871127</v>
      </c>
      <c r="Z25" s="106">
        <f>IF('2a Aggregate costs'!AA$15="-","-",SUM('2a Aggregate costs'!AA$15,'2a Aggregate costs'!AA$16,'2a Aggregate costs'!AA$17,'2a Aggregate costs'!AA48)*'3a Demand'!$C$9+'2a Aggregate costs'!AA$18)</f>
        <v>139.67798529916868</v>
      </c>
      <c r="AA25" s="106" t="str">
        <f>IF('2a Aggregate costs'!AB$15="-","-",SUM('2a Aggregate costs'!AB$15,'2a Aggregate costs'!AB$16,'2a Aggregate costs'!AB$17,'2a Aggregate costs'!AB48)*'3a Demand'!$C$9+'2a Aggregate costs'!AB$18)</f>
        <v>-</v>
      </c>
      <c r="AB25" s="106" t="str">
        <f>IF('2a Aggregate costs'!AC$15="-","-",SUM('2a Aggregate costs'!AC$15,'2a Aggregate costs'!AC$16,'2a Aggregate costs'!AC$17,'2a Aggregate costs'!AC48)*'3a Demand'!$C$9+'2a Aggregate costs'!AC$18)</f>
        <v>-</v>
      </c>
      <c r="AC25" s="106" t="str">
        <f>IF('2a Aggregate costs'!AD$15="-","-",SUM('2a Aggregate costs'!AD$15,'2a Aggregate costs'!AD$16,'2a Aggregate costs'!AD$17,'2a Aggregate costs'!AD48)*'3a Demand'!$C$9+'2a Aggregate costs'!AD$18)</f>
        <v>-</v>
      </c>
      <c r="AD25" s="106" t="str">
        <f>IF('2a Aggregate costs'!AE$15="-","-",SUM('2a Aggregate costs'!AE$15,'2a Aggregate costs'!AE$16,'2a Aggregate costs'!AE$17,'2a Aggregate costs'!AE48)*'3a Demand'!$C$9+'2a Aggregate costs'!AE$18)</f>
        <v>-</v>
      </c>
      <c r="AE25" s="106" t="str">
        <f>IF('2a Aggregate costs'!AF$15="-","-",SUM('2a Aggregate costs'!AF$15,'2a Aggregate costs'!AF$16,'2a Aggregate costs'!AF$17,'2a Aggregate costs'!AF48)*'3a Demand'!$C$9+'2a Aggregate costs'!AF$18)</f>
        <v>-</v>
      </c>
      <c r="AF25" s="106" t="str">
        <f>IF('2a Aggregate costs'!AG$15="-","-",SUM('2a Aggregate costs'!AG$15,'2a Aggregate costs'!AG$16,'2a Aggregate costs'!AG$17,'2a Aggregate costs'!AG48)*'3a Demand'!$C$9+'2a Aggregate costs'!AG$18)</f>
        <v>-</v>
      </c>
      <c r="AG25" s="106" t="str">
        <f>IF('2a Aggregate costs'!AH$15="-","-",SUM('2a Aggregate costs'!AH$15,'2a Aggregate costs'!AH$16,'2a Aggregate costs'!AH$17,'2a Aggregate costs'!AH48)*'3a Demand'!$C$9+'2a Aggregate costs'!AH$18)</f>
        <v>-</v>
      </c>
      <c r="AH25" s="106" t="str">
        <f>IF('2a Aggregate costs'!AI$15="-","-",SUM('2a Aggregate costs'!AI$15,'2a Aggregate costs'!AI$16,'2a Aggregate costs'!AI$17,'2a Aggregate costs'!AI48)*'3a Demand'!$C$9+'2a Aggregate costs'!AI$18)</f>
        <v>-</v>
      </c>
      <c r="AI25" s="106" t="str">
        <f>IF('2a Aggregate costs'!AJ$15="-","-",SUM('2a Aggregate costs'!AJ$15,'2a Aggregate costs'!AJ$16,'2a Aggregate costs'!AJ$17,'2a Aggregate costs'!AJ48)*'3a Demand'!$C$9+'2a Aggregate costs'!AJ$18)</f>
        <v>-</v>
      </c>
      <c r="AJ25" s="106" t="str">
        <f>IF('2a Aggregate costs'!AK$15="-","-",SUM('2a Aggregate costs'!AK$15,'2a Aggregate costs'!AK$16,'2a Aggregate costs'!AK$17,'2a Aggregate costs'!AK48)*'3a Demand'!$C$9+'2a Aggregate costs'!AK$18)</f>
        <v>-</v>
      </c>
      <c r="AK25" s="106" t="str">
        <f>IF('2a Aggregate costs'!AL$15="-","-",SUM('2a Aggregate costs'!AL$15,'2a Aggregate costs'!AL$16,'2a Aggregate costs'!AL$17,'2a Aggregate costs'!AL48)*'3a Demand'!$C$9+'2a Aggregate costs'!AL$18)</f>
        <v>-</v>
      </c>
      <c r="AL25" s="106" t="str">
        <f>IF('2a Aggregate costs'!AM$15="-","-",SUM('2a Aggregate costs'!AM$15,'2a Aggregate costs'!AM$16,'2a Aggregate costs'!AM$17,'2a Aggregate costs'!AM48)*'3a Demand'!$C$9+'2a Aggregate costs'!AM$18)</f>
        <v>-</v>
      </c>
      <c r="AM25" s="106" t="str">
        <f>IF('2a Aggregate costs'!AN$15="-","-",SUM('2a Aggregate costs'!AN$15,'2a Aggregate costs'!AN$16,'2a Aggregate costs'!AN$17,'2a Aggregate costs'!AN48)*'3a Demand'!$C$9+'2a Aggregate costs'!AN$18)</f>
        <v>-</v>
      </c>
      <c r="AN25" s="106" t="str">
        <f>IF('2a Aggregate costs'!AO$15="-","-",SUM('2a Aggregate costs'!AO$15,'2a Aggregate costs'!AO$16,'2a Aggregate costs'!AO$17,'2a Aggregate costs'!AO48)*'3a Demand'!$C$9+'2a Aggregate costs'!AO$18)</f>
        <v>-</v>
      </c>
      <c r="AO25" s="106" t="str">
        <f>IF('2a Aggregate costs'!AP$15="-","-",SUM('2a Aggregate costs'!AP$15,'2a Aggregate costs'!AP$16,'2a Aggregate costs'!AP$17,'2a Aggregate costs'!AP48)*'3a Demand'!$C$9+'2a Aggregate costs'!AP$18)</f>
        <v>-</v>
      </c>
      <c r="AP25" s="106" t="str">
        <f>IF('2a Aggregate costs'!AQ$15="-","-",SUM('2a Aggregate costs'!AQ$15,'2a Aggregate costs'!AQ$16,'2a Aggregate costs'!AQ$17,'2a Aggregate costs'!AQ48)*'3a Demand'!$C$9+'2a Aggregate costs'!AQ$18)</f>
        <v>-</v>
      </c>
      <c r="AQ25" s="106" t="str">
        <f>IF('2a Aggregate costs'!AR$15="-","-",SUM('2a Aggregate costs'!AR$15,'2a Aggregate costs'!AR$16,'2a Aggregate costs'!AR$17,'2a Aggregate costs'!AR48)*'3a Demand'!$C$9+'2a Aggregate costs'!AR$18)</f>
        <v>-</v>
      </c>
      <c r="AR25" s="106" t="str">
        <f>IF('2a Aggregate costs'!AS$15="-","-",SUM('2a Aggregate costs'!AS$15,'2a Aggregate costs'!AS$16,'2a Aggregate costs'!AS$17,'2a Aggregate costs'!AS48)*'3a Demand'!$C$9+'2a Aggregate costs'!AS$18)</f>
        <v>-</v>
      </c>
      <c r="AS25" s="106" t="str">
        <f>IF('2a Aggregate costs'!AT$15="-","-",SUM('2a Aggregate costs'!AT$15,'2a Aggregate costs'!AT$16,'2a Aggregate costs'!AT$17,'2a Aggregate costs'!AT48)*'3a Demand'!$C$9+'2a Aggregate costs'!AT$18)</f>
        <v>-</v>
      </c>
      <c r="AT25" s="106" t="str">
        <f>IF('2a Aggregate costs'!AU$15="-","-",SUM('2a Aggregate costs'!AU$15,'2a Aggregate costs'!AU$16,'2a Aggregate costs'!AU$17,'2a Aggregate costs'!AU48)*'3a Demand'!$C$9+'2a Aggregate costs'!AU$18)</f>
        <v>-</v>
      </c>
      <c r="AU25" s="106" t="str">
        <f>IF('2a Aggregate costs'!AV$15="-","-",SUM('2a Aggregate costs'!AV$15,'2a Aggregate costs'!AV$16,'2a Aggregate costs'!AV$17,'2a Aggregate costs'!AV48)*'3a Demand'!$C$9+'2a Aggregate costs'!AV$18)</f>
        <v>-</v>
      </c>
      <c r="AV25" s="106" t="str">
        <f>IF('2a Aggregate costs'!AW$15="-","-",SUM('2a Aggregate costs'!AW$15,'2a Aggregate costs'!AW$16,'2a Aggregate costs'!AW$17,'2a Aggregate costs'!AW48)*'3a Demand'!$C$9+'2a Aggregate costs'!AW$18)</f>
        <v>-</v>
      </c>
      <c r="AW25" s="106" t="str">
        <f>IF('2a Aggregate costs'!AX$15="-","-",SUM('2a Aggregate costs'!AX$15,'2a Aggregate costs'!AX$16,'2a Aggregate costs'!AX$17,'2a Aggregate costs'!AX48)*'3a Demand'!$C$9+'2a Aggregate costs'!AX$18)</f>
        <v>-</v>
      </c>
      <c r="AX25" s="106" t="str">
        <f>IF('2a Aggregate costs'!AY$15="-","-",SUM('2a Aggregate costs'!AY$15,'2a Aggregate costs'!AY$16,'2a Aggregate costs'!AY$17,'2a Aggregate costs'!AY48)*'3a Demand'!$C$9+'2a Aggregate costs'!AY$18)</f>
        <v>-</v>
      </c>
      <c r="AY25" s="106" t="str">
        <f>IF('2a Aggregate costs'!AZ$15="-","-",SUM('2a Aggregate costs'!AZ$15,'2a Aggregate costs'!AZ$16,'2a Aggregate costs'!AZ$17,'2a Aggregate costs'!AZ48)*'3a Demand'!$C$9+'2a Aggregate costs'!AZ$18)</f>
        <v>-</v>
      </c>
      <c r="AZ25" s="106" t="str">
        <f>IF('2a Aggregate costs'!BA$15="-","-",SUM('2a Aggregate costs'!BA$15,'2a Aggregate costs'!BA$16,'2a Aggregate costs'!BA$17,'2a Aggregate costs'!BA48)*'3a Demand'!$C$9+'2a Aggregate costs'!BA$18)</f>
        <v>-</v>
      </c>
      <c r="BA25" s="106" t="str">
        <f>IF('2a Aggregate costs'!BB$15="-","-",SUM('2a Aggregate costs'!BB$15,'2a Aggregate costs'!BB$16,'2a Aggregate costs'!BB$17,'2a Aggregate costs'!BB48)*'3a Demand'!$C$9+'2a Aggregate costs'!BB$18)</f>
        <v>-</v>
      </c>
      <c r="BB25" s="106" t="str">
        <f>IF('2a Aggregate costs'!BC$15="-","-",SUM('2a Aggregate costs'!BC$15,'2a Aggregate costs'!BC$16,'2a Aggregate costs'!BC$17,'2a Aggregate costs'!BC48)*'3a Demand'!$C$9+'2a Aggregate costs'!BC$18)</f>
        <v>-</v>
      </c>
      <c r="BC25" s="106" t="str">
        <f>IF('2a Aggregate costs'!BD$15="-","-",SUM('2a Aggregate costs'!BD$15,'2a Aggregate costs'!BD$16,'2a Aggregate costs'!BD$17,'2a Aggregate costs'!BD48)*'3a Demand'!$C$9+'2a Aggregate costs'!BD$18)</f>
        <v>-</v>
      </c>
    </row>
    <row r="26" spans="1:55" ht="12.75" customHeight="1">
      <c r="A26" s="14"/>
      <c r="B26" s="313"/>
      <c r="C26" s="108" t="s">
        <v>150</v>
      </c>
      <c r="D26" s="307"/>
      <c r="E26" s="331"/>
      <c r="F26" s="28"/>
      <c r="G26" s="106">
        <f>IF('2a Aggregate costs'!H$15="-","-",SUM('2a Aggregate costs'!H$15,'2a Aggregate costs'!H$16,'2a Aggregate costs'!H$17,'2a Aggregate costs'!H49)*'3a Demand'!$C$9+'2a Aggregate costs'!H$18)</f>
        <v>68.566257480138134</v>
      </c>
      <c r="H26" s="106">
        <f>IF('2a Aggregate costs'!I$15="-","-",SUM('2a Aggregate costs'!I$15,'2a Aggregate costs'!I$16,'2a Aggregate costs'!I$17,'2a Aggregate costs'!I49)*'3a Demand'!$C$9+'2a Aggregate costs'!I$18)</f>
        <v>68.54600222473897</v>
      </c>
      <c r="I26" s="106">
        <f>IF('2a Aggregate costs'!J$15="-","-",SUM('2a Aggregate costs'!J$15,'2a Aggregate costs'!J$16,'2a Aggregate costs'!J$17,'2a Aggregate costs'!J49)*'3a Demand'!$C$9+'2a Aggregate costs'!J$18)</f>
        <v>83.615283803952153</v>
      </c>
      <c r="J26" s="106">
        <f>IF('2a Aggregate costs'!K$15="-","-",SUM('2a Aggregate costs'!K$15,'2a Aggregate costs'!K$16,'2a Aggregate costs'!K$17,'2a Aggregate costs'!K49)*'3a Demand'!$C$9+'2a Aggregate costs'!K$18)</f>
        <v>83.538465579558803</v>
      </c>
      <c r="K26" s="106">
        <f>IF('2a Aggregate costs'!L$15="-","-",SUM('2a Aggregate costs'!L$15,'2a Aggregate costs'!L$16,'2a Aggregate costs'!L$17,'2a Aggregate costs'!L49)*'3a Demand'!$C$9+'2a Aggregate costs'!L$18)</f>
        <v>88.918520306163103</v>
      </c>
      <c r="L26" s="106">
        <f>IF('2a Aggregate costs'!M$15="-","-",SUM('2a Aggregate costs'!M$15,'2a Aggregate costs'!M$16,'2a Aggregate costs'!M$17,'2a Aggregate costs'!M49)*'3a Demand'!$C$9+'2a Aggregate costs'!M$18)</f>
        <v>89.23326131407083</v>
      </c>
      <c r="M26" s="106">
        <f>IF('2a Aggregate costs'!N$15="-","-",SUM('2a Aggregate costs'!N$15,'2a Aggregate costs'!N$16,'2a Aggregate costs'!N$17,'2a Aggregate costs'!N49)*'3a Demand'!$C$9+'2a Aggregate costs'!N$18)</f>
        <v>103.19313190317045</v>
      </c>
      <c r="N26" s="106">
        <f>IF('2a Aggregate costs'!O$15="-","-",SUM('2a Aggregate costs'!O$15,'2a Aggregate costs'!O$16,'2a Aggregate costs'!O$17,'2a Aggregate costs'!O49)*'3a Demand'!$C$9+'2a Aggregate costs'!O$18)</f>
        <v>103.26238053200336</v>
      </c>
      <c r="O26" s="84"/>
      <c r="P26" s="106">
        <f>IF('2a Aggregate costs'!Q$15="-","-",SUM('2a Aggregate costs'!Q$15,'2a Aggregate costs'!Q$16,'2a Aggregate costs'!Q$17,'2a Aggregate costs'!Q49)*'3a Demand'!$C$9+'2a Aggregate costs'!Q$18)</f>
        <v>103.26238053200336</v>
      </c>
      <c r="Q26" s="106">
        <f>IF('2a Aggregate costs'!R$15="-","-",SUM('2a Aggregate costs'!R$15,'2a Aggregate costs'!R$16,'2a Aggregate costs'!R$17,'2a Aggregate costs'!R49)*'3a Demand'!$C$9+'2a Aggregate costs'!R$18)</f>
        <v>110.39362986281387</v>
      </c>
      <c r="R26" s="106">
        <f>IF('2a Aggregate costs'!S$15="-","-",SUM('2a Aggregate costs'!S$15,'2a Aggregate costs'!S$16,'2a Aggregate costs'!S$17,'2a Aggregate costs'!S49)*'3a Demand'!$C$9+'2a Aggregate costs'!S$18)</f>
        <v>111.70476541113041</v>
      </c>
      <c r="S26" s="106">
        <f>IF('2a Aggregate costs'!T$15="-","-",SUM('2a Aggregate costs'!T$15,'2a Aggregate costs'!T$16,'2a Aggregate costs'!T$17,'2a Aggregate costs'!T49)*'3a Demand'!$C$9+'2a Aggregate costs'!T$18)</f>
        <v>114.9046356255967</v>
      </c>
      <c r="T26" s="106">
        <f>IF('2a Aggregate costs'!U$15="-","-",SUM('2a Aggregate costs'!U$15,'2a Aggregate costs'!U$16,'2a Aggregate costs'!U$17,'2a Aggregate costs'!U49)*'3a Demand'!$C$9+'2a Aggregate costs'!U$18)</f>
        <v>114.42248377213858</v>
      </c>
      <c r="U26" s="106">
        <f>IF('2a Aggregate costs'!V$15="-","-",SUM('2a Aggregate costs'!V$15,'2a Aggregate costs'!V$16,'2a Aggregate costs'!V$17,'2a Aggregate costs'!V49)*'3a Demand'!$C$9+'2a Aggregate costs'!V$18)</f>
        <v>121.06347608883701</v>
      </c>
      <c r="V26" s="106">
        <f>IF('2a Aggregate costs'!W$15="-","-",SUM('2a Aggregate costs'!W$15,'2a Aggregate costs'!W$16,'2a Aggregate costs'!W$17,'2a Aggregate costs'!W49)*'3a Demand'!$C$9+'2a Aggregate costs'!W$18)</f>
        <v>120.47092116189678</v>
      </c>
      <c r="W26" s="106">
        <f>IF('2a Aggregate costs'!X$15="-","-",SUM('2a Aggregate costs'!X$15,'2a Aggregate costs'!X$16,'2a Aggregate costs'!X$17,'2a Aggregate costs'!X49)*'3a Demand'!$C$9+'2a Aggregate costs'!X$18)</f>
        <v>126.58490194252974</v>
      </c>
      <c r="X26" s="84"/>
      <c r="Y26" s="106">
        <f>IF('2a Aggregate costs'!Z$15="-","-",SUM('2a Aggregate costs'!Z$15,'2a Aggregate costs'!Z$16,'2a Aggregate costs'!Z$17,'2a Aggregate costs'!Z49)*'3a Demand'!$C$9+'2a Aggregate costs'!Z$18)</f>
        <v>125.51006076203592</v>
      </c>
      <c r="Z26" s="106">
        <f>IF('2a Aggregate costs'!AA$15="-","-",SUM('2a Aggregate costs'!AA$15,'2a Aggregate costs'!AA$16,'2a Aggregate costs'!AA$17,'2a Aggregate costs'!AA49)*'3a Demand'!$C$9+'2a Aggregate costs'!AA$18)</f>
        <v>139.73380995006059</v>
      </c>
      <c r="AA26" s="106" t="str">
        <f>IF('2a Aggregate costs'!AB$15="-","-",SUM('2a Aggregate costs'!AB$15,'2a Aggregate costs'!AB$16,'2a Aggregate costs'!AB$17,'2a Aggregate costs'!AB49)*'3a Demand'!$C$9+'2a Aggregate costs'!AB$18)</f>
        <v>-</v>
      </c>
      <c r="AB26" s="106" t="str">
        <f>IF('2a Aggregate costs'!AC$15="-","-",SUM('2a Aggregate costs'!AC$15,'2a Aggregate costs'!AC$16,'2a Aggregate costs'!AC$17,'2a Aggregate costs'!AC49)*'3a Demand'!$C$9+'2a Aggregate costs'!AC$18)</f>
        <v>-</v>
      </c>
      <c r="AC26" s="106" t="str">
        <f>IF('2a Aggregate costs'!AD$15="-","-",SUM('2a Aggregate costs'!AD$15,'2a Aggregate costs'!AD$16,'2a Aggregate costs'!AD$17,'2a Aggregate costs'!AD49)*'3a Demand'!$C$9+'2a Aggregate costs'!AD$18)</f>
        <v>-</v>
      </c>
      <c r="AD26" s="106" t="str">
        <f>IF('2a Aggregate costs'!AE$15="-","-",SUM('2a Aggregate costs'!AE$15,'2a Aggregate costs'!AE$16,'2a Aggregate costs'!AE$17,'2a Aggregate costs'!AE49)*'3a Demand'!$C$9+'2a Aggregate costs'!AE$18)</f>
        <v>-</v>
      </c>
      <c r="AE26" s="106" t="str">
        <f>IF('2a Aggregate costs'!AF$15="-","-",SUM('2a Aggregate costs'!AF$15,'2a Aggregate costs'!AF$16,'2a Aggregate costs'!AF$17,'2a Aggregate costs'!AF49)*'3a Demand'!$C$9+'2a Aggregate costs'!AF$18)</f>
        <v>-</v>
      </c>
      <c r="AF26" s="106" t="str">
        <f>IF('2a Aggregate costs'!AG$15="-","-",SUM('2a Aggregate costs'!AG$15,'2a Aggregate costs'!AG$16,'2a Aggregate costs'!AG$17,'2a Aggregate costs'!AG49)*'3a Demand'!$C$9+'2a Aggregate costs'!AG$18)</f>
        <v>-</v>
      </c>
      <c r="AG26" s="106" t="str">
        <f>IF('2a Aggregate costs'!AH$15="-","-",SUM('2a Aggregate costs'!AH$15,'2a Aggregate costs'!AH$16,'2a Aggregate costs'!AH$17,'2a Aggregate costs'!AH49)*'3a Demand'!$C$9+'2a Aggregate costs'!AH$18)</f>
        <v>-</v>
      </c>
      <c r="AH26" s="106" t="str">
        <f>IF('2a Aggregate costs'!AI$15="-","-",SUM('2a Aggregate costs'!AI$15,'2a Aggregate costs'!AI$16,'2a Aggregate costs'!AI$17,'2a Aggregate costs'!AI49)*'3a Demand'!$C$9+'2a Aggregate costs'!AI$18)</f>
        <v>-</v>
      </c>
      <c r="AI26" s="106" t="str">
        <f>IF('2a Aggregate costs'!AJ$15="-","-",SUM('2a Aggregate costs'!AJ$15,'2a Aggregate costs'!AJ$16,'2a Aggregate costs'!AJ$17,'2a Aggregate costs'!AJ49)*'3a Demand'!$C$9+'2a Aggregate costs'!AJ$18)</f>
        <v>-</v>
      </c>
      <c r="AJ26" s="106" t="str">
        <f>IF('2a Aggregate costs'!AK$15="-","-",SUM('2a Aggregate costs'!AK$15,'2a Aggregate costs'!AK$16,'2a Aggregate costs'!AK$17,'2a Aggregate costs'!AK49)*'3a Demand'!$C$9+'2a Aggregate costs'!AK$18)</f>
        <v>-</v>
      </c>
      <c r="AK26" s="106" t="str">
        <f>IF('2a Aggregate costs'!AL$15="-","-",SUM('2a Aggregate costs'!AL$15,'2a Aggregate costs'!AL$16,'2a Aggregate costs'!AL$17,'2a Aggregate costs'!AL49)*'3a Demand'!$C$9+'2a Aggregate costs'!AL$18)</f>
        <v>-</v>
      </c>
      <c r="AL26" s="106" t="str">
        <f>IF('2a Aggregate costs'!AM$15="-","-",SUM('2a Aggregate costs'!AM$15,'2a Aggregate costs'!AM$16,'2a Aggregate costs'!AM$17,'2a Aggregate costs'!AM49)*'3a Demand'!$C$9+'2a Aggregate costs'!AM$18)</f>
        <v>-</v>
      </c>
      <c r="AM26" s="106" t="str">
        <f>IF('2a Aggregate costs'!AN$15="-","-",SUM('2a Aggregate costs'!AN$15,'2a Aggregate costs'!AN$16,'2a Aggregate costs'!AN$17,'2a Aggregate costs'!AN49)*'3a Demand'!$C$9+'2a Aggregate costs'!AN$18)</f>
        <v>-</v>
      </c>
      <c r="AN26" s="106" t="str">
        <f>IF('2a Aggregate costs'!AO$15="-","-",SUM('2a Aggregate costs'!AO$15,'2a Aggregate costs'!AO$16,'2a Aggregate costs'!AO$17,'2a Aggregate costs'!AO49)*'3a Demand'!$C$9+'2a Aggregate costs'!AO$18)</f>
        <v>-</v>
      </c>
      <c r="AO26" s="106" t="str">
        <f>IF('2a Aggregate costs'!AP$15="-","-",SUM('2a Aggregate costs'!AP$15,'2a Aggregate costs'!AP$16,'2a Aggregate costs'!AP$17,'2a Aggregate costs'!AP49)*'3a Demand'!$C$9+'2a Aggregate costs'!AP$18)</f>
        <v>-</v>
      </c>
      <c r="AP26" s="106" t="str">
        <f>IF('2a Aggregate costs'!AQ$15="-","-",SUM('2a Aggregate costs'!AQ$15,'2a Aggregate costs'!AQ$16,'2a Aggregate costs'!AQ$17,'2a Aggregate costs'!AQ49)*'3a Demand'!$C$9+'2a Aggregate costs'!AQ$18)</f>
        <v>-</v>
      </c>
      <c r="AQ26" s="106" t="str">
        <f>IF('2a Aggregate costs'!AR$15="-","-",SUM('2a Aggregate costs'!AR$15,'2a Aggregate costs'!AR$16,'2a Aggregate costs'!AR$17,'2a Aggregate costs'!AR49)*'3a Demand'!$C$9+'2a Aggregate costs'!AR$18)</f>
        <v>-</v>
      </c>
      <c r="AR26" s="106" t="str">
        <f>IF('2a Aggregate costs'!AS$15="-","-",SUM('2a Aggregate costs'!AS$15,'2a Aggregate costs'!AS$16,'2a Aggregate costs'!AS$17,'2a Aggregate costs'!AS49)*'3a Demand'!$C$9+'2a Aggregate costs'!AS$18)</f>
        <v>-</v>
      </c>
      <c r="AS26" s="106" t="str">
        <f>IF('2a Aggregate costs'!AT$15="-","-",SUM('2a Aggregate costs'!AT$15,'2a Aggregate costs'!AT$16,'2a Aggregate costs'!AT$17,'2a Aggregate costs'!AT49)*'3a Demand'!$C$9+'2a Aggregate costs'!AT$18)</f>
        <v>-</v>
      </c>
      <c r="AT26" s="106" t="str">
        <f>IF('2a Aggregate costs'!AU$15="-","-",SUM('2a Aggregate costs'!AU$15,'2a Aggregate costs'!AU$16,'2a Aggregate costs'!AU$17,'2a Aggregate costs'!AU49)*'3a Demand'!$C$9+'2a Aggregate costs'!AU$18)</f>
        <v>-</v>
      </c>
      <c r="AU26" s="106" t="str">
        <f>IF('2a Aggregate costs'!AV$15="-","-",SUM('2a Aggregate costs'!AV$15,'2a Aggregate costs'!AV$16,'2a Aggregate costs'!AV$17,'2a Aggregate costs'!AV49)*'3a Demand'!$C$9+'2a Aggregate costs'!AV$18)</f>
        <v>-</v>
      </c>
      <c r="AV26" s="106" t="str">
        <f>IF('2a Aggregate costs'!AW$15="-","-",SUM('2a Aggregate costs'!AW$15,'2a Aggregate costs'!AW$16,'2a Aggregate costs'!AW$17,'2a Aggregate costs'!AW49)*'3a Demand'!$C$9+'2a Aggregate costs'!AW$18)</f>
        <v>-</v>
      </c>
      <c r="AW26" s="106" t="str">
        <f>IF('2a Aggregate costs'!AX$15="-","-",SUM('2a Aggregate costs'!AX$15,'2a Aggregate costs'!AX$16,'2a Aggregate costs'!AX$17,'2a Aggregate costs'!AX49)*'3a Demand'!$C$9+'2a Aggregate costs'!AX$18)</f>
        <v>-</v>
      </c>
      <c r="AX26" s="106" t="str">
        <f>IF('2a Aggregate costs'!AY$15="-","-",SUM('2a Aggregate costs'!AY$15,'2a Aggregate costs'!AY$16,'2a Aggregate costs'!AY$17,'2a Aggregate costs'!AY49)*'3a Demand'!$C$9+'2a Aggregate costs'!AY$18)</f>
        <v>-</v>
      </c>
      <c r="AY26" s="106" t="str">
        <f>IF('2a Aggregate costs'!AZ$15="-","-",SUM('2a Aggregate costs'!AZ$15,'2a Aggregate costs'!AZ$16,'2a Aggregate costs'!AZ$17,'2a Aggregate costs'!AZ49)*'3a Demand'!$C$9+'2a Aggregate costs'!AZ$18)</f>
        <v>-</v>
      </c>
      <c r="AZ26" s="106" t="str">
        <f>IF('2a Aggregate costs'!BA$15="-","-",SUM('2a Aggregate costs'!BA$15,'2a Aggregate costs'!BA$16,'2a Aggregate costs'!BA$17,'2a Aggregate costs'!BA49)*'3a Demand'!$C$9+'2a Aggregate costs'!BA$18)</f>
        <v>-</v>
      </c>
      <c r="BA26" s="106" t="str">
        <f>IF('2a Aggregate costs'!BB$15="-","-",SUM('2a Aggregate costs'!BB$15,'2a Aggregate costs'!BB$16,'2a Aggregate costs'!BB$17,'2a Aggregate costs'!BB49)*'3a Demand'!$C$9+'2a Aggregate costs'!BB$18)</f>
        <v>-</v>
      </c>
      <c r="BB26" s="106" t="str">
        <f>IF('2a Aggregate costs'!BC$15="-","-",SUM('2a Aggregate costs'!BC$15,'2a Aggregate costs'!BC$16,'2a Aggregate costs'!BC$17,'2a Aggregate costs'!BC49)*'3a Demand'!$C$9+'2a Aggregate costs'!BC$18)</f>
        <v>-</v>
      </c>
      <c r="BC26" s="106" t="str">
        <f>IF('2a Aggregate costs'!BD$15="-","-",SUM('2a Aggregate costs'!BD$15,'2a Aggregate costs'!BD$16,'2a Aggregate costs'!BD$17,'2a Aggregate costs'!BD49)*'3a Demand'!$C$9+'2a Aggregate costs'!BD$18)</f>
        <v>-</v>
      </c>
    </row>
    <row r="27" spans="1:55" ht="12.75" customHeight="1">
      <c r="A27" s="14"/>
      <c r="B27" s="313"/>
      <c r="C27" s="108" t="s">
        <v>151</v>
      </c>
      <c r="D27" s="307"/>
      <c r="E27" s="331"/>
      <c r="F27" s="28"/>
      <c r="G27" s="106">
        <f>IF('2a Aggregate costs'!H$15="-","-",SUM('2a Aggregate costs'!H$15,'2a Aggregate costs'!H$16,'2a Aggregate costs'!H$17,'2a Aggregate costs'!H50)*'3a Demand'!$C$9+'2a Aggregate costs'!H$18)</f>
        <v>68.561272633346178</v>
      </c>
      <c r="H27" s="106">
        <f>IF('2a Aggregate costs'!I$15="-","-",SUM('2a Aggregate costs'!I$15,'2a Aggregate costs'!I$16,'2a Aggregate costs'!I$17,'2a Aggregate costs'!I50)*'3a Demand'!$C$9+'2a Aggregate costs'!I$18)</f>
        <v>68.541097316910879</v>
      </c>
      <c r="I27" s="106">
        <f>IF('2a Aggregate costs'!J$15="-","-",SUM('2a Aggregate costs'!J$15,'2a Aggregate costs'!J$16,'2a Aggregate costs'!J$17,'2a Aggregate costs'!J50)*'3a Demand'!$C$9+'2a Aggregate costs'!J$18)</f>
        <v>83.610261178336188</v>
      </c>
      <c r="J27" s="106">
        <f>IF('2a Aggregate costs'!K$15="-","-",SUM('2a Aggregate costs'!K$15,'2a Aggregate costs'!K$16,'2a Aggregate costs'!K$17,'2a Aggregate costs'!K50)*'3a Demand'!$C$9+'2a Aggregate costs'!K$18)</f>
        <v>83.533225355384204</v>
      </c>
      <c r="K27" s="106">
        <f>IF('2a Aggregate costs'!L$15="-","-",SUM('2a Aggregate costs'!L$15,'2a Aggregate costs'!L$16,'2a Aggregate costs'!L$17,'2a Aggregate costs'!L50)*'3a Demand'!$C$9+'2a Aggregate costs'!L$18)</f>
        <v>88.913185757953372</v>
      </c>
      <c r="L27" s="106">
        <f>IF('2a Aggregate costs'!M$15="-","-",SUM('2a Aggregate costs'!M$15,'2a Aggregate costs'!M$16,'2a Aggregate costs'!M$17,'2a Aggregate costs'!M50)*'3a Demand'!$C$9+'2a Aggregate costs'!M$18)</f>
        <v>89.228024035242527</v>
      </c>
      <c r="M27" s="106">
        <f>IF('2a Aggregate costs'!N$15="-","-",SUM('2a Aggregate costs'!N$15,'2a Aggregate costs'!N$16,'2a Aggregate costs'!N$17,'2a Aggregate costs'!N50)*'3a Demand'!$C$9+'2a Aggregate costs'!N$18)</f>
        <v>103.20172610134659</v>
      </c>
      <c r="N27" s="106">
        <f>IF('2a Aggregate costs'!O$15="-","-",SUM('2a Aggregate costs'!O$15,'2a Aggregate costs'!O$16,'2a Aggregate costs'!O$17,'2a Aggregate costs'!O50)*'3a Demand'!$C$9+'2a Aggregate costs'!O$18)</f>
        <v>103.27116370474258</v>
      </c>
      <c r="O27" s="84"/>
      <c r="P27" s="106">
        <f>IF('2a Aggregate costs'!Q$15="-","-",SUM('2a Aggregate costs'!Q$15,'2a Aggregate costs'!Q$16,'2a Aggregate costs'!Q$17,'2a Aggregate costs'!Q50)*'3a Demand'!$C$9+'2a Aggregate costs'!Q$18)</f>
        <v>103.27116370474258</v>
      </c>
      <c r="Q27" s="106">
        <f>IF('2a Aggregate costs'!R$15="-","-",SUM('2a Aggregate costs'!R$15,'2a Aggregate costs'!R$16,'2a Aggregate costs'!R$17,'2a Aggregate costs'!R50)*'3a Demand'!$C$9+'2a Aggregate costs'!R$18)</f>
        <v>110.40261218544866</v>
      </c>
      <c r="R27" s="106">
        <f>IF('2a Aggregate costs'!S$15="-","-",SUM('2a Aggregate costs'!S$15,'2a Aggregate costs'!S$16,'2a Aggregate costs'!S$17,'2a Aggregate costs'!S50)*'3a Demand'!$C$9+'2a Aggregate costs'!S$18)</f>
        <v>111.71407723629213</v>
      </c>
      <c r="S27" s="106">
        <f>IF('2a Aggregate costs'!T$15="-","-",SUM('2a Aggregate costs'!T$15,'2a Aggregate costs'!T$16,'2a Aggregate costs'!T$17,'2a Aggregate costs'!T50)*'3a Demand'!$C$9+'2a Aggregate costs'!T$18)</f>
        <v>114.90968574928812</v>
      </c>
      <c r="T27" s="106">
        <f>IF('2a Aggregate costs'!U$15="-","-",SUM('2a Aggregate costs'!U$15,'2a Aggregate costs'!U$16,'2a Aggregate costs'!U$17,'2a Aggregate costs'!U50)*'3a Demand'!$C$9+'2a Aggregate costs'!U$18)</f>
        <v>114.42817758934933</v>
      </c>
      <c r="U27" s="106">
        <f>IF('2a Aggregate costs'!V$15="-","-",SUM('2a Aggregate costs'!V$15,'2a Aggregate costs'!V$16,'2a Aggregate costs'!V$17,'2a Aggregate costs'!V50)*'3a Demand'!$C$9+'2a Aggregate costs'!V$18)</f>
        <v>121.07147261883324</v>
      </c>
      <c r="V27" s="106">
        <f>IF('2a Aggregate costs'!W$15="-","-",SUM('2a Aggregate costs'!W$15,'2a Aggregate costs'!W$16,'2a Aggregate costs'!W$17,'2a Aggregate costs'!W50)*'3a Demand'!$C$9+'2a Aggregate costs'!W$18)</f>
        <v>120.47834809609292</v>
      </c>
      <c r="W27" s="106">
        <f>IF('2a Aggregate costs'!X$15="-","-",SUM('2a Aggregate costs'!X$15,'2a Aggregate costs'!X$16,'2a Aggregate costs'!X$17,'2a Aggregate costs'!X50)*'3a Demand'!$C$9+'2a Aggregate costs'!X$18)</f>
        <v>126.59583342312249</v>
      </c>
      <c r="X27" s="84"/>
      <c r="Y27" s="106">
        <f>IF('2a Aggregate costs'!Z$15="-","-",SUM('2a Aggregate costs'!Z$15,'2a Aggregate costs'!Z$16,'2a Aggregate costs'!Z$17,'2a Aggregate costs'!Z50)*'3a Demand'!$C$9+'2a Aggregate costs'!Z$18)</f>
        <v>125.52059600564726</v>
      </c>
      <c r="Z27" s="106">
        <f>IF('2a Aggregate costs'!AA$15="-","-",SUM('2a Aggregate costs'!AA$15,'2a Aggregate costs'!AA$16,'2a Aggregate costs'!AA$17,'2a Aggregate costs'!AA50)*'3a Demand'!$C$9+'2a Aggregate costs'!AA$18)</f>
        <v>139.7459433141735</v>
      </c>
      <c r="AA27" s="106" t="str">
        <f>IF('2a Aggregate costs'!AB$15="-","-",SUM('2a Aggregate costs'!AB$15,'2a Aggregate costs'!AB$16,'2a Aggregate costs'!AB$17,'2a Aggregate costs'!AB50)*'3a Demand'!$C$9+'2a Aggregate costs'!AB$18)</f>
        <v>-</v>
      </c>
      <c r="AB27" s="106" t="str">
        <f>IF('2a Aggregate costs'!AC$15="-","-",SUM('2a Aggregate costs'!AC$15,'2a Aggregate costs'!AC$16,'2a Aggregate costs'!AC$17,'2a Aggregate costs'!AC50)*'3a Demand'!$C$9+'2a Aggregate costs'!AC$18)</f>
        <v>-</v>
      </c>
      <c r="AC27" s="106" t="str">
        <f>IF('2a Aggregate costs'!AD$15="-","-",SUM('2a Aggregate costs'!AD$15,'2a Aggregate costs'!AD$16,'2a Aggregate costs'!AD$17,'2a Aggregate costs'!AD50)*'3a Demand'!$C$9+'2a Aggregate costs'!AD$18)</f>
        <v>-</v>
      </c>
      <c r="AD27" s="106" t="str">
        <f>IF('2a Aggregate costs'!AE$15="-","-",SUM('2a Aggregate costs'!AE$15,'2a Aggregate costs'!AE$16,'2a Aggregate costs'!AE$17,'2a Aggregate costs'!AE50)*'3a Demand'!$C$9+'2a Aggregate costs'!AE$18)</f>
        <v>-</v>
      </c>
      <c r="AE27" s="106" t="str">
        <f>IF('2a Aggregate costs'!AF$15="-","-",SUM('2a Aggregate costs'!AF$15,'2a Aggregate costs'!AF$16,'2a Aggregate costs'!AF$17,'2a Aggregate costs'!AF50)*'3a Demand'!$C$9+'2a Aggregate costs'!AF$18)</f>
        <v>-</v>
      </c>
      <c r="AF27" s="106" t="str">
        <f>IF('2a Aggregate costs'!AG$15="-","-",SUM('2a Aggregate costs'!AG$15,'2a Aggregate costs'!AG$16,'2a Aggregate costs'!AG$17,'2a Aggregate costs'!AG50)*'3a Demand'!$C$9+'2a Aggregate costs'!AG$18)</f>
        <v>-</v>
      </c>
      <c r="AG27" s="106" t="str">
        <f>IF('2a Aggregate costs'!AH$15="-","-",SUM('2a Aggregate costs'!AH$15,'2a Aggregate costs'!AH$16,'2a Aggregate costs'!AH$17,'2a Aggregate costs'!AH50)*'3a Demand'!$C$9+'2a Aggregate costs'!AH$18)</f>
        <v>-</v>
      </c>
      <c r="AH27" s="106" t="str">
        <f>IF('2a Aggregate costs'!AI$15="-","-",SUM('2a Aggregate costs'!AI$15,'2a Aggregate costs'!AI$16,'2a Aggregate costs'!AI$17,'2a Aggregate costs'!AI50)*'3a Demand'!$C$9+'2a Aggregate costs'!AI$18)</f>
        <v>-</v>
      </c>
      <c r="AI27" s="106" t="str">
        <f>IF('2a Aggregate costs'!AJ$15="-","-",SUM('2a Aggregate costs'!AJ$15,'2a Aggregate costs'!AJ$16,'2a Aggregate costs'!AJ$17,'2a Aggregate costs'!AJ50)*'3a Demand'!$C$9+'2a Aggregate costs'!AJ$18)</f>
        <v>-</v>
      </c>
      <c r="AJ27" s="106" t="str">
        <f>IF('2a Aggregate costs'!AK$15="-","-",SUM('2a Aggregate costs'!AK$15,'2a Aggregate costs'!AK$16,'2a Aggregate costs'!AK$17,'2a Aggregate costs'!AK50)*'3a Demand'!$C$9+'2a Aggregate costs'!AK$18)</f>
        <v>-</v>
      </c>
      <c r="AK27" s="106" t="str">
        <f>IF('2a Aggregate costs'!AL$15="-","-",SUM('2a Aggregate costs'!AL$15,'2a Aggregate costs'!AL$16,'2a Aggregate costs'!AL$17,'2a Aggregate costs'!AL50)*'3a Demand'!$C$9+'2a Aggregate costs'!AL$18)</f>
        <v>-</v>
      </c>
      <c r="AL27" s="106" t="str">
        <f>IF('2a Aggregate costs'!AM$15="-","-",SUM('2a Aggregate costs'!AM$15,'2a Aggregate costs'!AM$16,'2a Aggregate costs'!AM$17,'2a Aggregate costs'!AM50)*'3a Demand'!$C$9+'2a Aggregate costs'!AM$18)</f>
        <v>-</v>
      </c>
      <c r="AM27" s="106" t="str">
        <f>IF('2a Aggregate costs'!AN$15="-","-",SUM('2a Aggregate costs'!AN$15,'2a Aggregate costs'!AN$16,'2a Aggregate costs'!AN$17,'2a Aggregate costs'!AN50)*'3a Demand'!$C$9+'2a Aggregate costs'!AN$18)</f>
        <v>-</v>
      </c>
      <c r="AN27" s="106" t="str">
        <f>IF('2a Aggregate costs'!AO$15="-","-",SUM('2a Aggregate costs'!AO$15,'2a Aggregate costs'!AO$16,'2a Aggregate costs'!AO$17,'2a Aggregate costs'!AO50)*'3a Demand'!$C$9+'2a Aggregate costs'!AO$18)</f>
        <v>-</v>
      </c>
      <c r="AO27" s="106" t="str">
        <f>IF('2a Aggregate costs'!AP$15="-","-",SUM('2a Aggregate costs'!AP$15,'2a Aggregate costs'!AP$16,'2a Aggregate costs'!AP$17,'2a Aggregate costs'!AP50)*'3a Demand'!$C$9+'2a Aggregate costs'!AP$18)</f>
        <v>-</v>
      </c>
      <c r="AP27" s="106" t="str">
        <f>IF('2a Aggregate costs'!AQ$15="-","-",SUM('2a Aggregate costs'!AQ$15,'2a Aggregate costs'!AQ$16,'2a Aggregate costs'!AQ$17,'2a Aggregate costs'!AQ50)*'3a Demand'!$C$9+'2a Aggregate costs'!AQ$18)</f>
        <v>-</v>
      </c>
      <c r="AQ27" s="106" t="str">
        <f>IF('2a Aggregate costs'!AR$15="-","-",SUM('2a Aggregate costs'!AR$15,'2a Aggregate costs'!AR$16,'2a Aggregate costs'!AR$17,'2a Aggregate costs'!AR50)*'3a Demand'!$C$9+'2a Aggregate costs'!AR$18)</f>
        <v>-</v>
      </c>
      <c r="AR27" s="106" t="str">
        <f>IF('2a Aggregate costs'!AS$15="-","-",SUM('2a Aggregate costs'!AS$15,'2a Aggregate costs'!AS$16,'2a Aggregate costs'!AS$17,'2a Aggregate costs'!AS50)*'3a Demand'!$C$9+'2a Aggregate costs'!AS$18)</f>
        <v>-</v>
      </c>
      <c r="AS27" s="106" t="str">
        <f>IF('2a Aggregate costs'!AT$15="-","-",SUM('2a Aggregate costs'!AT$15,'2a Aggregate costs'!AT$16,'2a Aggregate costs'!AT$17,'2a Aggregate costs'!AT50)*'3a Demand'!$C$9+'2a Aggregate costs'!AT$18)</f>
        <v>-</v>
      </c>
      <c r="AT27" s="106" t="str">
        <f>IF('2a Aggregate costs'!AU$15="-","-",SUM('2a Aggregate costs'!AU$15,'2a Aggregate costs'!AU$16,'2a Aggregate costs'!AU$17,'2a Aggregate costs'!AU50)*'3a Demand'!$C$9+'2a Aggregate costs'!AU$18)</f>
        <v>-</v>
      </c>
      <c r="AU27" s="106" t="str">
        <f>IF('2a Aggregate costs'!AV$15="-","-",SUM('2a Aggregate costs'!AV$15,'2a Aggregate costs'!AV$16,'2a Aggregate costs'!AV$17,'2a Aggregate costs'!AV50)*'3a Demand'!$C$9+'2a Aggregate costs'!AV$18)</f>
        <v>-</v>
      </c>
      <c r="AV27" s="106" t="str">
        <f>IF('2a Aggregate costs'!AW$15="-","-",SUM('2a Aggregate costs'!AW$15,'2a Aggregate costs'!AW$16,'2a Aggregate costs'!AW$17,'2a Aggregate costs'!AW50)*'3a Demand'!$C$9+'2a Aggregate costs'!AW$18)</f>
        <v>-</v>
      </c>
      <c r="AW27" s="106" t="str">
        <f>IF('2a Aggregate costs'!AX$15="-","-",SUM('2a Aggregate costs'!AX$15,'2a Aggregate costs'!AX$16,'2a Aggregate costs'!AX$17,'2a Aggregate costs'!AX50)*'3a Demand'!$C$9+'2a Aggregate costs'!AX$18)</f>
        <v>-</v>
      </c>
      <c r="AX27" s="106" t="str">
        <f>IF('2a Aggregate costs'!AY$15="-","-",SUM('2a Aggregate costs'!AY$15,'2a Aggregate costs'!AY$16,'2a Aggregate costs'!AY$17,'2a Aggregate costs'!AY50)*'3a Demand'!$C$9+'2a Aggregate costs'!AY$18)</f>
        <v>-</v>
      </c>
      <c r="AY27" s="106" t="str">
        <f>IF('2a Aggregate costs'!AZ$15="-","-",SUM('2a Aggregate costs'!AZ$15,'2a Aggregate costs'!AZ$16,'2a Aggregate costs'!AZ$17,'2a Aggregate costs'!AZ50)*'3a Demand'!$C$9+'2a Aggregate costs'!AZ$18)</f>
        <v>-</v>
      </c>
      <c r="AZ27" s="106" t="str">
        <f>IF('2a Aggregate costs'!BA$15="-","-",SUM('2a Aggregate costs'!BA$15,'2a Aggregate costs'!BA$16,'2a Aggregate costs'!BA$17,'2a Aggregate costs'!BA50)*'3a Demand'!$C$9+'2a Aggregate costs'!BA$18)</f>
        <v>-</v>
      </c>
      <c r="BA27" s="106" t="str">
        <f>IF('2a Aggregate costs'!BB$15="-","-",SUM('2a Aggregate costs'!BB$15,'2a Aggregate costs'!BB$16,'2a Aggregate costs'!BB$17,'2a Aggregate costs'!BB50)*'3a Demand'!$C$9+'2a Aggregate costs'!BB$18)</f>
        <v>-</v>
      </c>
      <c r="BB27" s="106" t="str">
        <f>IF('2a Aggregate costs'!BC$15="-","-",SUM('2a Aggregate costs'!BC$15,'2a Aggregate costs'!BC$16,'2a Aggregate costs'!BC$17,'2a Aggregate costs'!BC50)*'3a Demand'!$C$9+'2a Aggregate costs'!BC$18)</f>
        <v>-</v>
      </c>
      <c r="BC27" s="106" t="str">
        <f>IF('2a Aggregate costs'!BD$15="-","-",SUM('2a Aggregate costs'!BD$15,'2a Aggregate costs'!BD$16,'2a Aggregate costs'!BD$17,'2a Aggregate costs'!BD50)*'3a Demand'!$C$9+'2a Aggregate costs'!BD$18)</f>
        <v>-</v>
      </c>
    </row>
    <row r="28" spans="1:55" ht="12.75" customHeight="1">
      <c r="A28" s="14"/>
      <c r="B28" s="330"/>
      <c r="C28" s="108" t="s">
        <v>152</v>
      </c>
      <c r="D28" s="307"/>
      <c r="E28" s="331"/>
      <c r="F28" s="28"/>
      <c r="G28" s="106">
        <f>IF('2a Aggregate costs'!H$15="-","-",SUM('2a Aggregate costs'!H$15,'2a Aggregate costs'!H$16,'2a Aggregate costs'!H$17,'2a Aggregate costs'!H51)*'3a Demand'!$C$9+'2a Aggregate costs'!H$18)</f>
        <v>68.561535547115341</v>
      </c>
      <c r="H28" s="106">
        <f>IF('2a Aggregate costs'!I$15="-","-",SUM('2a Aggregate costs'!I$15,'2a Aggregate costs'!I$16,'2a Aggregate costs'!I$17,'2a Aggregate costs'!I51)*'3a Demand'!$C$9+'2a Aggregate costs'!I$18)</f>
        <v>68.541356014491441</v>
      </c>
      <c r="I28" s="106">
        <f>IF('2a Aggregate costs'!J$15="-","-",SUM('2a Aggregate costs'!J$15,'2a Aggregate costs'!J$16,'2a Aggregate costs'!J$17,'2a Aggregate costs'!J51)*'3a Demand'!$C$9+'2a Aggregate costs'!J$18)</f>
        <v>83.610526084658687</v>
      </c>
      <c r="J28" s="106">
        <f>IF('2a Aggregate costs'!K$15="-","-",SUM('2a Aggregate costs'!K$15,'2a Aggregate costs'!K$16,'2a Aggregate costs'!K$17,'2a Aggregate costs'!K51)*'3a Demand'!$C$9+'2a Aggregate costs'!K$18)</f>
        <v>83.533501738419957</v>
      </c>
      <c r="K28" s="106">
        <f>IF('2a Aggregate costs'!L$15="-","-",SUM('2a Aggregate costs'!L$15,'2a Aggregate costs'!L$16,'2a Aggregate costs'!L$17,'2a Aggregate costs'!L51)*'3a Demand'!$C$9+'2a Aggregate costs'!L$18)</f>
        <v>88.913467115883748</v>
      </c>
      <c r="L28" s="106">
        <f>IF('2a Aggregate costs'!M$15="-","-",SUM('2a Aggregate costs'!M$15,'2a Aggregate costs'!M$16,'2a Aggregate costs'!M$17,'2a Aggregate costs'!M51)*'3a Demand'!$C$9+'2a Aggregate costs'!M$18)</f>
        <v>89.228300262933061</v>
      </c>
      <c r="M28" s="106">
        <f>IF('2a Aggregate costs'!N$15="-","-",SUM('2a Aggregate costs'!N$15,'2a Aggregate costs'!N$16,'2a Aggregate costs'!N$17,'2a Aggregate costs'!N51)*'3a Demand'!$C$9+'2a Aggregate costs'!N$18)</f>
        <v>103.1975772857277</v>
      </c>
      <c r="N28" s="106">
        <f>IF('2a Aggregate costs'!O$15="-","-",SUM('2a Aggregate costs'!O$15,'2a Aggregate costs'!O$16,'2a Aggregate costs'!O$17,'2a Aggregate costs'!O51)*'3a Demand'!$C$9+'2a Aggregate costs'!O$18)</f>
        <v>103.26692366239108</v>
      </c>
      <c r="O28" s="84"/>
      <c r="P28" s="106">
        <f>IF('2a Aggregate costs'!Q$15="-","-",SUM('2a Aggregate costs'!Q$15,'2a Aggregate costs'!Q$16,'2a Aggregate costs'!Q$17,'2a Aggregate costs'!Q51)*'3a Demand'!$C$9+'2a Aggregate costs'!Q$18)</f>
        <v>103.26692366239108</v>
      </c>
      <c r="Q28" s="106">
        <f>IF('2a Aggregate costs'!R$15="-","-",SUM('2a Aggregate costs'!R$15,'2a Aggregate costs'!R$16,'2a Aggregate costs'!R$17,'2a Aggregate costs'!R51)*'3a Demand'!$C$9+'2a Aggregate costs'!R$18)</f>
        <v>110.39865962258104</v>
      </c>
      <c r="R28" s="106">
        <f>IF('2a Aggregate costs'!S$15="-","-",SUM('2a Aggregate costs'!S$15,'2a Aggregate costs'!S$16,'2a Aggregate costs'!S$17,'2a Aggregate costs'!S51)*'3a Demand'!$C$9+'2a Aggregate costs'!S$18)</f>
        <v>111.70578352345682</v>
      </c>
      <c r="S28" s="106">
        <f>IF('2a Aggregate costs'!T$15="-","-",SUM('2a Aggregate costs'!T$15,'2a Aggregate costs'!T$16,'2a Aggregate costs'!T$17,'2a Aggregate costs'!T51)*'3a Demand'!$C$9+'2a Aggregate costs'!T$18)</f>
        <v>114.90052002495398</v>
      </c>
      <c r="T28" s="106">
        <f>IF('2a Aggregate costs'!U$15="-","-",SUM('2a Aggregate costs'!U$15,'2a Aggregate costs'!U$16,'2a Aggregate costs'!U$17,'2a Aggregate costs'!U51)*'3a Demand'!$C$9+'2a Aggregate costs'!U$18)</f>
        <v>114.42647410138612</v>
      </c>
      <c r="U28" s="106">
        <f>IF('2a Aggregate costs'!V$15="-","-",SUM('2a Aggregate costs'!V$15,'2a Aggregate costs'!V$16,'2a Aggregate costs'!V$17,'2a Aggregate costs'!V51)*'3a Demand'!$C$9+'2a Aggregate costs'!V$18)</f>
        <v>121.06777152784824</v>
      </c>
      <c r="V28" s="106">
        <f>IF('2a Aggregate costs'!W$15="-","-",SUM('2a Aggregate costs'!W$15,'2a Aggregate costs'!W$16,'2a Aggregate costs'!W$17,'2a Aggregate costs'!W51)*'3a Demand'!$C$9+'2a Aggregate costs'!W$18)</f>
        <v>120.48357221108611</v>
      </c>
      <c r="W28" s="106">
        <f>IF('2a Aggregate costs'!X$15="-","-",SUM('2a Aggregate costs'!X$15,'2a Aggregate costs'!X$16,'2a Aggregate costs'!X$17,'2a Aggregate costs'!X51)*'3a Demand'!$C$9+'2a Aggregate costs'!X$18)</f>
        <v>126.59301454762269</v>
      </c>
      <c r="X28" s="84"/>
      <c r="Y28" s="106">
        <f>IF('2a Aggregate costs'!Z$15="-","-",SUM('2a Aggregate costs'!Z$15,'2a Aggregate costs'!Z$16,'2a Aggregate costs'!Z$17,'2a Aggregate costs'!Z51)*'3a Demand'!$C$9+'2a Aggregate costs'!Z$18)</f>
        <v>125.51105855929146</v>
      </c>
      <c r="Z28" s="106">
        <f>IF('2a Aggregate costs'!AA$15="-","-",SUM('2a Aggregate costs'!AA$15,'2a Aggregate costs'!AA$16,'2a Aggregate costs'!AA$17,'2a Aggregate costs'!AA51)*'3a Demand'!$C$9+'2a Aggregate costs'!AA$18)</f>
        <v>139.73493733164406</v>
      </c>
      <c r="AA28" s="106" t="str">
        <f>IF('2a Aggregate costs'!AB$15="-","-",SUM('2a Aggregate costs'!AB$15,'2a Aggregate costs'!AB$16,'2a Aggregate costs'!AB$17,'2a Aggregate costs'!AB51)*'3a Demand'!$C$9+'2a Aggregate costs'!AB$18)</f>
        <v>-</v>
      </c>
      <c r="AB28" s="106" t="str">
        <f>IF('2a Aggregate costs'!AC$15="-","-",SUM('2a Aggregate costs'!AC$15,'2a Aggregate costs'!AC$16,'2a Aggregate costs'!AC$17,'2a Aggregate costs'!AC51)*'3a Demand'!$C$9+'2a Aggregate costs'!AC$18)</f>
        <v>-</v>
      </c>
      <c r="AC28" s="106" t="str">
        <f>IF('2a Aggregate costs'!AD$15="-","-",SUM('2a Aggregate costs'!AD$15,'2a Aggregate costs'!AD$16,'2a Aggregate costs'!AD$17,'2a Aggregate costs'!AD51)*'3a Demand'!$C$9+'2a Aggregate costs'!AD$18)</f>
        <v>-</v>
      </c>
      <c r="AD28" s="106" t="str">
        <f>IF('2a Aggregate costs'!AE$15="-","-",SUM('2a Aggregate costs'!AE$15,'2a Aggregate costs'!AE$16,'2a Aggregate costs'!AE$17,'2a Aggregate costs'!AE51)*'3a Demand'!$C$9+'2a Aggregate costs'!AE$18)</f>
        <v>-</v>
      </c>
      <c r="AE28" s="106" t="str">
        <f>IF('2a Aggregate costs'!AF$15="-","-",SUM('2a Aggregate costs'!AF$15,'2a Aggregate costs'!AF$16,'2a Aggregate costs'!AF$17,'2a Aggregate costs'!AF51)*'3a Demand'!$C$9+'2a Aggregate costs'!AF$18)</f>
        <v>-</v>
      </c>
      <c r="AF28" s="106" t="str">
        <f>IF('2a Aggregate costs'!AG$15="-","-",SUM('2a Aggregate costs'!AG$15,'2a Aggregate costs'!AG$16,'2a Aggregate costs'!AG$17,'2a Aggregate costs'!AG51)*'3a Demand'!$C$9+'2a Aggregate costs'!AG$18)</f>
        <v>-</v>
      </c>
      <c r="AG28" s="106" t="str">
        <f>IF('2a Aggregate costs'!AH$15="-","-",SUM('2a Aggregate costs'!AH$15,'2a Aggregate costs'!AH$16,'2a Aggregate costs'!AH$17,'2a Aggregate costs'!AH51)*'3a Demand'!$C$9+'2a Aggregate costs'!AH$18)</f>
        <v>-</v>
      </c>
      <c r="AH28" s="106" t="str">
        <f>IF('2a Aggregate costs'!AI$15="-","-",SUM('2a Aggregate costs'!AI$15,'2a Aggregate costs'!AI$16,'2a Aggregate costs'!AI$17,'2a Aggregate costs'!AI51)*'3a Demand'!$C$9+'2a Aggregate costs'!AI$18)</f>
        <v>-</v>
      </c>
      <c r="AI28" s="106" t="str">
        <f>IF('2a Aggregate costs'!AJ$15="-","-",SUM('2a Aggregate costs'!AJ$15,'2a Aggregate costs'!AJ$16,'2a Aggregate costs'!AJ$17,'2a Aggregate costs'!AJ51)*'3a Demand'!$C$9+'2a Aggregate costs'!AJ$18)</f>
        <v>-</v>
      </c>
      <c r="AJ28" s="106" t="str">
        <f>IF('2a Aggregate costs'!AK$15="-","-",SUM('2a Aggregate costs'!AK$15,'2a Aggregate costs'!AK$16,'2a Aggregate costs'!AK$17,'2a Aggregate costs'!AK51)*'3a Demand'!$C$9+'2a Aggregate costs'!AK$18)</f>
        <v>-</v>
      </c>
      <c r="AK28" s="106" t="str">
        <f>IF('2a Aggregate costs'!AL$15="-","-",SUM('2a Aggregate costs'!AL$15,'2a Aggregate costs'!AL$16,'2a Aggregate costs'!AL$17,'2a Aggregate costs'!AL51)*'3a Demand'!$C$9+'2a Aggregate costs'!AL$18)</f>
        <v>-</v>
      </c>
      <c r="AL28" s="106" t="str">
        <f>IF('2a Aggregate costs'!AM$15="-","-",SUM('2a Aggregate costs'!AM$15,'2a Aggregate costs'!AM$16,'2a Aggregate costs'!AM$17,'2a Aggregate costs'!AM51)*'3a Demand'!$C$9+'2a Aggregate costs'!AM$18)</f>
        <v>-</v>
      </c>
      <c r="AM28" s="106" t="str">
        <f>IF('2a Aggregate costs'!AN$15="-","-",SUM('2a Aggregate costs'!AN$15,'2a Aggregate costs'!AN$16,'2a Aggregate costs'!AN$17,'2a Aggregate costs'!AN51)*'3a Demand'!$C$9+'2a Aggregate costs'!AN$18)</f>
        <v>-</v>
      </c>
      <c r="AN28" s="106" t="str">
        <f>IF('2a Aggregate costs'!AO$15="-","-",SUM('2a Aggregate costs'!AO$15,'2a Aggregate costs'!AO$16,'2a Aggregate costs'!AO$17,'2a Aggregate costs'!AO51)*'3a Demand'!$C$9+'2a Aggregate costs'!AO$18)</f>
        <v>-</v>
      </c>
      <c r="AO28" s="106" t="str">
        <f>IF('2a Aggregate costs'!AP$15="-","-",SUM('2a Aggregate costs'!AP$15,'2a Aggregate costs'!AP$16,'2a Aggregate costs'!AP$17,'2a Aggregate costs'!AP51)*'3a Demand'!$C$9+'2a Aggregate costs'!AP$18)</f>
        <v>-</v>
      </c>
      <c r="AP28" s="106" t="str">
        <f>IF('2a Aggregate costs'!AQ$15="-","-",SUM('2a Aggregate costs'!AQ$15,'2a Aggregate costs'!AQ$16,'2a Aggregate costs'!AQ$17,'2a Aggregate costs'!AQ51)*'3a Demand'!$C$9+'2a Aggregate costs'!AQ$18)</f>
        <v>-</v>
      </c>
      <c r="AQ28" s="106" t="str">
        <f>IF('2a Aggregate costs'!AR$15="-","-",SUM('2a Aggregate costs'!AR$15,'2a Aggregate costs'!AR$16,'2a Aggregate costs'!AR$17,'2a Aggregate costs'!AR51)*'3a Demand'!$C$9+'2a Aggregate costs'!AR$18)</f>
        <v>-</v>
      </c>
      <c r="AR28" s="106" t="str">
        <f>IF('2a Aggregate costs'!AS$15="-","-",SUM('2a Aggregate costs'!AS$15,'2a Aggregate costs'!AS$16,'2a Aggregate costs'!AS$17,'2a Aggregate costs'!AS51)*'3a Demand'!$C$9+'2a Aggregate costs'!AS$18)</f>
        <v>-</v>
      </c>
      <c r="AS28" s="106" t="str">
        <f>IF('2a Aggregate costs'!AT$15="-","-",SUM('2a Aggregate costs'!AT$15,'2a Aggregate costs'!AT$16,'2a Aggregate costs'!AT$17,'2a Aggregate costs'!AT51)*'3a Demand'!$C$9+'2a Aggregate costs'!AT$18)</f>
        <v>-</v>
      </c>
      <c r="AT28" s="106" t="str">
        <f>IF('2a Aggregate costs'!AU$15="-","-",SUM('2a Aggregate costs'!AU$15,'2a Aggregate costs'!AU$16,'2a Aggregate costs'!AU$17,'2a Aggregate costs'!AU51)*'3a Demand'!$C$9+'2a Aggregate costs'!AU$18)</f>
        <v>-</v>
      </c>
      <c r="AU28" s="106" t="str">
        <f>IF('2a Aggregate costs'!AV$15="-","-",SUM('2a Aggregate costs'!AV$15,'2a Aggregate costs'!AV$16,'2a Aggregate costs'!AV$17,'2a Aggregate costs'!AV51)*'3a Demand'!$C$9+'2a Aggregate costs'!AV$18)</f>
        <v>-</v>
      </c>
      <c r="AV28" s="106" t="str">
        <f>IF('2a Aggregate costs'!AW$15="-","-",SUM('2a Aggregate costs'!AW$15,'2a Aggregate costs'!AW$16,'2a Aggregate costs'!AW$17,'2a Aggregate costs'!AW51)*'3a Demand'!$C$9+'2a Aggregate costs'!AW$18)</f>
        <v>-</v>
      </c>
      <c r="AW28" s="106" t="str">
        <f>IF('2a Aggregate costs'!AX$15="-","-",SUM('2a Aggregate costs'!AX$15,'2a Aggregate costs'!AX$16,'2a Aggregate costs'!AX$17,'2a Aggregate costs'!AX51)*'3a Demand'!$C$9+'2a Aggregate costs'!AX$18)</f>
        <v>-</v>
      </c>
      <c r="AX28" s="106" t="str">
        <f>IF('2a Aggregate costs'!AY$15="-","-",SUM('2a Aggregate costs'!AY$15,'2a Aggregate costs'!AY$16,'2a Aggregate costs'!AY$17,'2a Aggregate costs'!AY51)*'3a Demand'!$C$9+'2a Aggregate costs'!AY$18)</f>
        <v>-</v>
      </c>
      <c r="AY28" s="106" t="str">
        <f>IF('2a Aggregate costs'!AZ$15="-","-",SUM('2a Aggregate costs'!AZ$15,'2a Aggregate costs'!AZ$16,'2a Aggregate costs'!AZ$17,'2a Aggregate costs'!AZ51)*'3a Demand'!$C$9+'2a Aggregate costs'!AZ$18)</f>
        <v>-</v>
      </c>
      <c r="AZ28" s="106" t="str">
        <f>IF('2a Aggregate costs'!BA$15="-","-",SUM('2a Aggregate costs'!BA$15,'2a Aggregate costs'!BA$16,'2a Aggregate costs'!BA$17,'2a Aggregate costs'!BA51)*'3a Demand'!$C$9+'2a Aggregate costs'!BA$18)</f>
        <v>-</v>
      </c>
      <c r="BA28" s="106" t="str">
        <f>IF('2a Aggregate costs'!BB$15="-","-",SUM('2a Aggregate costs'!BB$15,'2a Aggregate costs'!BB$16,'2a Aggregate costs'!BB$17,'2a Aggregate costs'!BB51)*'3a Demand'!$C$9+'2a Aggregate costs'!BB$18)</f>
        <v>-</v>
      </c>
      <c r="BB28" s="106" t="str">
        <f>IF('2a Aggregate costs'!BC$15="-","-",SUM('2a Aggregate costs'!BC$15,'2a Aggregate costs'!BC$16,'2a Aggregate costs'!BC$17,'2a Aggregate costs'!BC51)*'3a Demand'!$C$9+'2a Aggregate costs'!BC$18)</f>
        <v>-</v>
      </c>
      <c r="BC28" s="106" t="str">
        <f>IF('2a Aggregate costs'!BD$15="-","-",SUM('2a Aggregate costs'!BD$15,'2a Aggregate costs'!BD$16,'2a Aggregate costs'!BD$17,'2a Aggregate costs'!BD51)*'3a Demand'!$C$9+'2a Aggregate costs'!BD$18)</f>
        <v>-</v>
      </c>
    </row>
    <row r="29" spans="1:55" ht="12.75" customHeight="1">
      <c r="A29" s="14"/>
      <c r="B29" s="312" t="s">
        <v>153</v>
      </c>
      <c r="C29" s="108" t="s">
        <v>138</v>
      </c>
      <c r="D29" s="307"/>
      <c r="E29" s="331"/>
      <c r="F29" s="28"/>
      <c r="G29" s="106">
        <f>IF('2a Aggregate costs'!H$20="-","-",SUM('2a Aggregate costs'!H$20,'2a Aggregate costs'!H$21,'2a Aggregate costs'!H$22,'2a Aggregate costs'!H52)*'3a Demand'!$C$10+'2a Aggregate costs'!H$23)</f>
        <v>90.567117574535118</v>
      </c>
      <c r="H29" s="106">
        <f>IF('2a Aggregate costs'!I$20="-","-",SUM('2a Aggregate costs'!I$20,'2a Aggregate costs'!I$21,'2a Aggregate costs'!I$22,'2a Aggregate costs'!I52)*'3a Demand'!$C$10+'2a Aggregate costs'!I$23)</f>
        <v>90.539715227948449</v>
      </c>
      <c r="I29" s="106">
        <f>IF('2a Aggregate costs'!J$20="-","-",SUM('2a Aggregate costs'!J$20,'2a Aggregate costs'!J$21,'2a Aggregate costs'!J$22,'2a Aggregate costs'!J52)*'3a Demand'!$C$10+'2a Aggregate costs'!J$23)</f>
        <v>110.93375524613953</v>
      </c>
      <c r="J29" s="106">
        <f>IF('2a Aggregate costs'!K$20="-","-",SUM('2a Aggregate costs'!K$20,'2a Aggregate costs'!K$21,'2a Aggregate costs'!K$22,'2a Aggregate costs'!K52)*'3a Demand'!$C$10+'2a Aggregate costs'!K$23)</f>
        <v>110.82956935883448</v>
      </c>
      <c r="K29" s="106">
        <f>IF('2a Aggregate costs'!L$20="-","-",SUM('2a Aggregate costs'!L$20,'2a Aggregate costs'!L$21,'2a Aggregate costs'!L$22,'2a Aggregate costs'!L52)*'3a Demand'!$C$10+'2a Aggregate costs'!L$23)</f>
        <v>118.09032386370301</v>
      </c>
      <c r="L29" s="106">
        <f>IF('2a Aggregate costs'!M$20="-","-",SUM('2a Aggregate costs'!M$20,'2a Aggregate costs'!M$21,'2a Aggregate costs'!M$22,'2a Aggregate costs'!M52)*'3a Demand'!$C$10+'2a Aggregate costs'!M$23)</f>
        <v>118.51679614989217</v>
      </c>
      <c r="M29" s="106">
        <f>IF('2a Aggregate costs'!N$20="-","-",SUM('2a Aggregate costs'!N$20,'2a Aggregate costs'!N$21,'2a Aggregate costs'!N$22,'2a Aggregate costs'!N52)*'3a Demand'!$C$10+'2a Aggregate costs'!N$23)</f>
        <v>137.28103747432181</v>
      </c>
      <c r="N29" s="106">
        <f>IF('2a Aggregate costs'!O$20="-","-",SUM('2a Aggregate costs'!O$20,'2a Aggregate costs'!O$21,'2a Aggregate costs'!O$22,'2a Aggregate costs'!O52)*'3a Demand'!$C$10+'2a Aggregate costs'!O$23)</f>
        <v>137.37474822713054</v>
      </c>
      <c r="O29" s="84"/>
      <c r="P29" s="106">
        <f>IF('2a Aggregate costs'!Q$20="-","-",SUM('2a Aggregate costs'!Q$20,'2a Aggregate costs'!Q$21,'2a Aggregate costs'!Q$22,'2a Aggregate costs'!Q52)*'3a Demand'!$C$10+'2a Aggregate costs'!Q$23)</f>
        <v>137.37474822713054</v>
      </c>
      <c r="Q29" s="106">
        <f>IF('2a Aggregate costs'!R$20="-","-",SUM('2a Aggregate costs'!R$20,'2a Aggregate costs'!R$21,'2a Aggregate costs'!R$22,'2a Aggregate costs'!R52)*'3a Demand'!$C$10+'2a Aggregate costs'!R$23)</f>
        <v>146.98247069035597</v>
      </c>
      <c r="R29" s="106">
        <f>IF('2a Aggregate costs'!S$20="-","-",SUM('2a Aggregate costs'!S$20,'2a Aggregate costs'!S$21,'2a Aggregate costs'!S$22,'2a Aggregate costs'!S52)*'3a Demand'!$C$10+'2a Aggregate costs'!S$23)</f>
        <v>148.78953098726072</v>
      </c>
      <c r="S29" s="106">
        <f>IF('2a Aggregate costs'!T$20="-","-",SUM('2a Aggregate costs'!T$20,'2a Aggregate costs'!T$21,'2a Aggregate costs'!T$22,'2a Aggregate costs'!T52)*'3a Demand'!$C$10+'2a Aggregate costs'!T$23)</f>
        <v>153.05757283847046</v>
      </c>
      <c r="T29" s="106">
        <f>IF('2a Aggregate costs'!U$20="-","-",SUM('2a Aggregate costs'!U$20,'2a Aggregate costs'!U$21,'2a Aggregate costs'!U$22,'2a Aggregate costs'!U52)*'3a Demand'!$C$10+'2a Aggregate costs'!U$23)</f>
        <v>152.51322827949241</v>
      </c>
      <c r="U29" s="106">
        <f>IF('2a Aggregate costs'!V$20="-","-",SUM('2a Aggregate costs'!V$20,'2a Aggregate costs'!V$21,'2a Aggregate costs'!V$22,'2a Aggregate costs'!V52)*'3a Demand'!$C$10+'2a Aggregate costs'!V$23)</f>
        <v>161.48084871216054</v>
      </c>
      <c r="V29" s="106">
        <f>IF('2a Aggregate costs'!W$20="-","-",SUM('2a Aggregate costs'!W$20,'2a Aggregate costs'!W$21,'2a Aggregate costs'!W$22,'2a Aggregate costs'!W52)*'3a Demand'!$C$10+'2a Aggregate costs'!W$23)</f>
        <v>160.72410222778456</v>
      </c>
      <c r="W29" s="106">
        <f>IF('2a Aggregate costs'!X$20="-","-",SUM('2a Aggregate costs'!X$20,'2a Aggregate costs'!X$21,'2a Aggregate costs'!X$22,'2a Aggregate costs'!X52)*'3a Demand'!$C$10+'2a Aggregate costs'!X$23)</f>
        <v>168.0685826419278</v>
      </c>
      <c r="X29" s="84"/>
      <c r="Y29" s="106">
        <f>IF('2a Aggregate costs'!Z$20="-","-",SUM('2a Aggregate costs'!Z$20,'2a Aggregate costs'!Z$21,'2a Aggregate costs'!Z$22,'2a Aggregate costs'!Z52)*'3a Demand'!$C$10+'2a Aggregate costs'!Z$23)</f>
        <v>166.4986566806993</v>
      </c>
      <c r="Z29" s="106">
        <f>IF('2a Aggregate costs'!AA$20="-","-",SUM('2a Aggregate costs'!AA$20,'2a Aggregate costs'!AA$21,'2a Aggregate costs'!AA$22,'2a Aggregate costs'!AA52)*'3a Demand'!$C$10+'2a Aggregate costs'!AA$23)</f>
        <v>185.65371798796323</v>
      </c>
      <c r="AA29" s="106" t="str">
        <f>IF('2a Aggregate costs'!AB$20="-","-",SUM('2a Aggregate costs'!AB$20,'2a Aggregate costs'!AB$21,'2a Aggregate costs'!AB$22,'2a Aggregate costs'!AB52)*'3a Demand'!$C$10+'2a Aggregate costs'!AB$23)</f>
        <v>-</v>
      </c>
      <c r="AB29" s="106" t="str">
        <f>IF('2a Aggregate costs'!AC$20="-","-",SUM('2a Aggregate costs'!AC$20,'2a Aggregate costs'!AC$21,'2a Aggregate costs'!AC$22,'2a Aggregate costs'!AC52)*'3a Demand'!$C$10+'2a Aggregate costs'!AC$23)</f>
        <v>-</v>
      </c>
      <c r="AC29" s="106" t="str">
        <f>IF('2a Aggregate costs'!AD$20="-","-",SUM('2a Aggregate costs'!AD$20,'2a Aggregate costs'!AD$21,'2a Aggregate costs'!AD$22,'2a Aggregate costs'!AD52)*'3a Demand'!$C$10+'2a Aggregate costs'!AD$23)</f>
        <v>-</v>
      </c>
      <c r="AD29" s="106" t="str">
        <f>IF('2a Aggregate costs'!AE$20="-","-",SUM('2a Aggregate costs'!AE$20,'2a Aggregate costs'!AE$21,'2a Aggregate costs'!AE$22,'2a Aggregate costs'!AE52)*'3a Demand'!$C$10+'2a Aggregate costs'!AE$23)</f>
        <v>-</v>
      </c>
      <c r="AE29" s="106" t="str">
        <f>IF('2a Aggregate costs'!AF$20="-","-",SUM('2a Aggregate costs'!AF$20,'2a Aggregate costs'!AF$21,'2a Aggregate costs'!AF$22,'2a Aggregate costs'!AF52)*'3a Demand'!$C$10+'2a Aggregate costs'!AF$23)</f>
        <v>-</v>
      </c>
      <c r="AF29" s="106" t="str">
        <f>IF('2a Aggregate costs'!AG$20="-","-",SUM('2a Aggregate costs'!AG$20,'2a Aggregate costs'!AG$21,'2a Aggregate costs'!AG$22,'2a Aggregate costs'!AG52)*'3a Demand'!$C$10+'2a Aggregate costs'!AG$23)</f>
        <v>-</v>
      </c>
      <c r="AG29" s="106" t="str">
        <f>IF('2a Aggregate costs'!AH$20="-","-",SUM('2a Aggregate costs'!AH$20,'2a Aggregate costs'!AH$21,'2a Aggregate costs'!AH$22,'2a Aggregate costs'!AH52)*'3a Demand'!$C$10+'2a Aggregate costs'!AH$23)</f>
        <v>-</v>
      </c>
      <c r="AH29" s="106" t="str">
        <f>IF('2a Aggregate costs'!AI$20="-","-",SUM('2a Aggregate costs'!AI$20,'2a Aggregate costs'!AI$21,'2a Aggregate costs'!AI$22,'2a Aggregate costs'!AI52)*'3a Demand'!$C$10+'2a Aggregate costs'!AI$23)</f>
        <v>-</v>
      </c>
      <c r="AI29" s="106" t="str">
        <f>IF('2a Aggregate costs'!AJ$20="-","-",SUM('2a Aggregate costs'!AJ$20,'2a Aggregate costs'!AJ$21,'2a Aggregate costs'!AJ$22,'2a Aggregate costs'!AJ52)*'3a Demand'!$C$10+'2a Aggregate costs'!AJ$23)</f>
        <v>-</v>
      </c>
      <c r="AJ29" s="106" t="str">
        <f>IF('2a Aggregate costs'!AK$20="-","-",SUM('2a Aggregate costs'!AK$20,'2a Aggregate costs'!AK$21,'2a Aggregate costs'!AK$22,'2a Aggregate costs'!AK52)*'3a Demand'!$C$10+'2a Aggregate costs'!AK$23)</f>
        <v>-</v>
      </c>
      <c r="AK29" s="106" t="str">
        <f>IF('2a Aggregate costs'!AL$20="-","-",SUM('2a Aggregate costs'!AL$20,'2a Aggregate costs'!AL$21,'2a Aggregate costs'!AL$22,'2a Aggregate costs'!AL52)*'3a Demand'!$C$10+'2a Aggregate costs'!AL$23)</f>
        <v>-</v>
      </c>
      <c r="AL29" s="106" t="str">
        <f>IF('2a Aggregate costs'!AM$20="-","-",SUM('2a Aggregate costs'!AM$20,'2a Aggregate costs'!AM$21,'2a Aggregate costs'!AM$22,'2a Aggregate costs'!AM52)*'3a Demand'!$C$10+'2a Aggregate costs'!AM$23)</f>
        <v>-</v>
      </c>
      <c r="AM29" s="106" t="str">
        <f>IF('2a Aggregate costs'!AN$20="-","-",SUM('2a Aggregate costs'!AN$20,'2a Aggregate costs'!AN$21,'2a Aggregate costs'!AN$22,'2a Aggregate costs'!AN52)*'3a Demand'!$C$10+'2a Aggregate costs'!AN$23)</f>
        <v>-</v>
      </c>
      <c r="AN29" s="106" t="str">
        <f>IF('2a Aggregate costs'!AO$20="-","-",SUM('2a Aggregate costs'!AO$20,'2a Aggregate costs'!AO$21,'2a Aggregate costs'!AO$22,'2a Aggregate costs'!AO52)*'3a Demand'!$C$10+'2a Aggregate costs'!AO$23)</f>
        <v>-</v>
      </c>
      <c r="AO29" s="106" t="str">
        <f>IF('2a Aggregate costs'!AP$20="-","-",SUM('2a Aggregate costs'!AP$20,'2a Aggregate costs'!AP$21,'2a Aggregate costs'!AP$22,'2a Aggregate costs'!AP52)*'3a Demand'!$C$10+'2a Aggregate costs'!AP$23)</f>
        <v>-</v>
      </c>
      <c r="AP29" s="106" t="str">
        <f>IF('2a Aggregate costs'!AQ$20="-","-",SUM('2a Aggregate costs'!AQ$20,'2a Aggregate costs'!AQ$21,'2a Aggregate costs'!AQ$22,'2a Aggregate costs'!AQ52)*'3a Demand'!$C$10+'2a Aggregate costs'!AQ$23)</f>
        <v>-</v>
      </c>
      <c r="AQ29" s="106" t="str">
        <f>IF('2a Aggregate costs'!AR$20="-","-",SUM('2a Aggregate costs'!AR$20,'2a Aggregate costs'!AR$21,'2a Aggregate costs'!AR$22,'2a Aggregate costs'!AR52)*'3a Demand'!$C$10+'2a Aggregate costs'!AR$23)</f>
        <v>-</v>
      </c>
      <c r="AR29" s="106" t="str">
        <f>IF('2a Aggregate costs'!AS$20="-","-",SUM('2a Aggregate costs'!AS$20,'2a Aggregate costs'!AS$21,'2a Aggregate costs'!AS$22,'2a Aggregate costs'!AS52)*'3a Demand'!$C$10+'2a Aggregate costs'!AS$23)</f>
        <v>-</v>
      </c>
      <c r="AS29" s="106" t="str">
        <f>IF('2a Aggregate costs'!AT$20="-","-",SUM('2a Aggregate costs'!AT$20,'2a Aggregate costs'!AT$21,'2a Aggregate costs'!AT$22,'2a Aggregate costs'!AT52)*'3a Demand'!$C$10+'2a Aggregate costs'!AT$23)</f>
        <v>-</v>
      </c>
      <c r="AT29" s="106" t="str">
        <f>IF('2a Aggregate costs'!AU$20="-","-",SUM('2a Aggregate costs'!AU$20,'2a Aggregate costs'!AU$21,'2a Aggregate costs'!AU$22,'2a Aggregate costs'!AU52)*'3a Demand'!$C$10+'2a Aggregate costs'!AU$23)</f>
        <v>-</v>
      </c>
      <c r="AU29" s="106" t="str">
        <f>IF('2a Aggregate costs'!AV$20="-","-",SUM('2a Aggregate costs'!AV$20,'2a Aggregate costs'!AV$21,'2a Aggregate costs'!AV$22,'2a Aggregate costs'!AV52)*'3a Demand'!$C$10+'2a Aggregate costs'!AV$23)</f>
        <v>-</v>
      </c>
      <c r="AV29" s="106" t="str">
        <f>IF('2a Aggregate costs'!AW$20="-","-",SUM('2a Aggregate costs'!AW$20,'2a Aggregate costs'!AW$21,'2a Aggregate costs'!AW$22,'2a Aggregate costs'!AW52)*'3a Demand'!$C$10+'2a Aggregate costs'!AW$23)</f>
        <v>-</v>
      </c>
      <c r="AW29" s="106" t="str">
        <f>IF('2a Aggregate costs'!AX$20="-","-",SUM('2a Aggregate costs'!AX$20,'2a Aggregate costs'!AX$21,'2a Aggregate costs'!AX$22,'2a Aggregate costs'!AX52)*'3a Demand'!$C$10+'2a Aggregate costs'!AX$23)</f>
        <v>-</v>
      </c>
      <c r="AX29" s="106" t="str">
        <f>IF('2a Aggregate costs'!AY$20="-","-",SUM('2a Aggregate costs'!AY$20,'2a Aggregate costs'!AY$21,'2a Aggregate costs'!AY$22,'2a Aggregate costs'!AY52)*'3a Demand'!$C$10+'2a Aggregate costs'!AY$23)</f>
        <v>-</v>
      </c>
      <c r="AY29" s="106" t="str">
        <f>IF('2a Aggregate costs'!AZ$20="-","-",SUM('2a Aggregate costs'!AZ$20,'2a Aggregate costs'!AZ$21,'2a Aggregate costs'!AZ$22,'2a Aggregate costs'!AZ52)*'3a Demand'!$C$10+'2a Aggregate costs'!AZ$23)</f>
        <v>-</v>
      </c>
      <c r="AZ29" s="106" t="str">
        <f>IF('2a Aggregate costs'!BA$20="-","-",SUM('2a Aggregate costs'!BA$20,'2a Aggregate costs'!BA$21,'2a Aggregate costs'!BA$22,'2a Aggregate costs'!BA52)*'3a Demand'!$C$10+'2a Aggregate costs'!BA$23)</f>
        <v>-</v>
      </c>
      <c r="BA29" s="106" t="str">
        <f>IF('2a Aggregate costs'!BB$20="-","-",SUM('2a Aggregate costs'!BB$20,'2a Aggregate costs'!BB$21,'2a Aggregate costs'!BB$22,'2a Aggregate costs'!BB52)*'3a Demand'!$C$10+'2a Aggregate costs'!BB$23)</f>
        <v>-</v>
      </c>
      <c r="BB29" s="106" t="str">
        <f>IF('2a Aggregate costs'!BC$20="-","-",SUM('2a Aggregate costs'!BC$20,'2a Aggregate costs'!BC$21,'2a Aggregate costs'!BC$22,'2a Aggregate costs'!BC52)*'3a Demand'!$C$10+'2a Aggregate costs'!BC$23)</f>
        <v>-</v>
      </c>
      <c r="BC29" s="106" t="str">
        <f>IF('2a Aggregate costs'!BD$20="-","-",SUM('2a Aggregate costs'!BD$20,'2a Aggregate costs'!BD$21,'2a Aggregate costs'!BD$22,'2a Aggregate costs'!BD52)*'3a Demand'!$C$10+'2a Aggregate costs'!BD$23)</f>
        <v>-</v>
      </c>
    </row>
    <row r="30" spans="1:55" ht="12.75" customHeight="1">
      <c r="A30" s="14"/>
      <c r="B30" s="313"/>
      <c r="C30" s="108" t="s">
        <v>140</v>
      </c>
      <c r="D30" s="307"/>
      <c r="E30" s="331"/>
      <c r="F30" s="28"/>
      <c r="G30" s="106">
        <f>IF('2a Aggregate costs'!H$20="-","-",SUM('2a Aggregate costs'!H$20,'2a Aggregate costs'!H$21,'2a Aggregate costs'!H$22,'2a Aggregate costs'!H53)*'3a Demand'!$C$10+'2a Aggregate costs'!H$23)</f>
        <v>90.54609019473989</v>
      </c>
      <c r="H30" s="106">
        <f>IF('2a Aggregate costs'!I$20="-","-",SUM('2a Aggregate costs'!I$20,'2a Aggregate costs'!I$21,'2a Aggregate costs'!I$22,'2a Aggregate costs'!I53)*'3a Demand'!$C$10+'2a Aggregate costs'!I$23)</f>
        <v>90.519025051486423</v>
      </c>
      <c r="I30" s="106">
        <f>IF('2a Aggregate costs'!J$20="-","-",SUM('2a Aggregate costs'!J$20,'2a Aggregate costs'!J$21,'2a Aggregate costs'!J$22,'2a Aggregate costs'!J53)*'3a Demand'!$C$10+'2a Aggregate costs'!J$23)</f>
        <v>110.91256850544242</v>
      </c>
      <c r="J30" s="106">
        <f>IF('2a Aggregate costs'!K$20="-","-",SUM('2a Aggregate costs'!K$20,'2a Aggregate costs'!K$21,'2a Aggregate costs'!K$22,'2a Aggregate costs'!K53)*'3a Demand'!$C$10+'2a Aggregate costs'!K$23)</f>
        <v>110.80746473084288</v>
      </c>
      <c r="K30" s="106">
        <f>IF('2a Aggregate costs'!L$20="-","-",SUM('2a Aggregate costs'!L$20,'2a Aggregate costs'!L$21,'2a Aggregate costs'!L$22,'2a Aggregate costs'!L53)*'3a Demand'!$C$10+'2a Aggregate costs'!L$23)</f>
        <v>118.06782135240756</v>
      </c>
      <c r="L30" s="106">
        <f>IF('2a Aggregate costs'!M$20="-","-",SUM('2a Aggregate costs'!M$20,'2a Aggregate costs'!M$21,'2a Aggregate costs'!M$22,'2a Aggregate costs'!M53)*'3a Demand'!$C$10+'2a Aggregate costs'!M$23)</f>
        <v>118.49470394613698</v>
      </c>
      <c r="M30" s="106">
        <f>IF('2a Aggregate costs'!N$20="-","-",SUM('2a Aggregate costs'!N$20,'2a Aggregate costs'!N$21,'2a Aggregate costs'!N$22,'2a Aggregate costs'!N53)*'3a Demand'!$C$10+'2a Aggregate costs'!N$23)</f>
        <v>137.26969325567961</v>
      </c>
      <c r="N30" s="106">
        <f>IF('2a Aggregate costs'!O$20="-","-",SUM('2a Aggregate costs'!O$20,'2a Aggregate costs'!O$21,'2a Aggregate costs'!O$22,'2a Aggregate costs'!O53)*'3a Demand'!$C$10+'2a Aggregate costs'!O$23)</f>
        <v>137.36315456476859</v>
      </c>
      <c r="O30" s="84"/>
      <c r="P30" s="106">
        <f>IF('2a Aggregate costs'!Q$20="-","-",SUM('2a Aggregate costs'!Q$20,'2a Aggregate costs'!Q$21,'2a Aggregate costs'!Q$22,'2a Aggregate costs'!Q53)*'3a Demand'!$C$10+'2a Aggregate costs'!Q$23)</f>
        <v>137.36315456476859</v>
      </c>
      <c r="Q30" s="106">
        <f>IF('2a Aggregate costs'!R$20="-","-",SUM('2a Aggregate costs'!R$20,'2a Aggregate costs'!R$21,'2a Aggregate costs'!R$22,'2a Aggregate costs'!R53)*'3a Demand'!$C$10+'2a Aggregate costs'!R$23)</f>
        <v>146.96230604572821</v>
      </c>
      <c r="R30" s="106">
        <f>IF('2a Aggregate costs'!S$20="-","-",SUM('2a Aggregate costs'!S$20,'2a Aggregate costs'!S$21,'2a Aggregate costs'!S$22,'2a Aggregate costs'!S53)*'3a Demand'!$C$10+'2a Aggregate costs'!S$23)</f>
        <v>148.76874688451312</v>
      </c>
      <c r="S30" s="106">
        <f>IF('2a Aggregate costs'!T$20="-","-",SUM('2a Aggregate costs'!T$20,'2a Aggregate costs'!T$21,'2a Aggregate costs'!T$22,'2a Aggregate costs'!T53)*'3a Demand'!$C$10+'2a Aggregate costs'!T$23)</f>
        <v>153.03761316947248</v>
      </c>
      <c r="T30" s="106">
        <f>IF('2a Aggregate costs'!U$20="-","-",SUM('2a Aggregate costs'!U$20,'2a Aggregate costs'!U$21,'2a Aggregate costs'!U$22,'2a Aggregate costs'!U53)*'3a Demand'!$C$10+'2a Aggregate costs'!U$23)</f>
        <v>152.49081670836932</v>
      </c>
      <c r="U30" s="106">
        <f>IF('2a Aggregate costs'!V$20="-","-",SUM('2a Aggregate costs'!V$20,'2a Aggregate costs'!V$21,'2a Aggregate costs'!V$22,'2a Aggregate costs'!V53)*'3a Demand'!$C$10+'2a Aggregate costs'!V$23)</f>
        <v>161.44950082969834</v>
      </c>
      <c r="V30" s="106">
        <f>IF('2a Aggregate costs'!W$20="-","-",SUM('2a Aggregate costs'!W$20,'2a Aggregate costs'!W$21,'2a Aggregate costs'!W$22,'2a Aggregate costs'!W53)*'3a Demand'!$C$10+'2a Aggregate costs'!W$23)</f>
        <v>160.69485302841051</v>
      </c>
      <c r="W30" s="106">
        <f>IF('2a Aggregate costs'!X$20="-","-",SUM('2a Aggregate costs'!X$20,'2a Aggregate costs'!X$21,'2a Aggregate costs'!X$22,'2a Aggregate costs'!X53)*'3a Demand'!$C$10+'2a Aggregate costs'!X$23)</f>
        <v>168.03133237582864</v>
      </c>
      <c r="X30" s="84"/>
      <c r="Y30" s="106">
        <f>IF('2a Aggregate costs'!Z$20="-","-",SUM('2a Aggregate costs'!Z$20,'2a Aggregate costs'!Z$21,'2a Aggregate costs'!Z$22,'2a Aggregate costs'!Z53)*'3a Demand'!$C$10+'2a Aggregate costs'!Z$23)</f>
        <v>166.46231249158026</v>
      </c>
      <c r="Z30" s="106">
        <f>IF('2a Aggregate costs'!AA$20="-","-",SUM('2a Aggregate costs'!AA$20,'2a Aggregate costs'!AA$21,'2a Aggregate costs'!AA$22,'2a Aggregate costs'!AA53)*'3a Demand'!$C$10+'2a Aggregate costs'!AA$23)</f>
        <v>185.62461706082144</v>
      </c>
      <c r="AA30" s="106" t="str">
        <f>IF('2a Aggregate costs'!AB$20="-","-",SUM('2a Aggregate costs'!AB$20,'2a Aggregate costs'!AB$21,'2a Aggregate costs'!AB$22,'2a Aggregate costs'!AB53)*'3a Demand'!$C$10+'2a Aggregate costs'!AB$23)</f>
        <v>-</v>
      </c>
      <c r="AB30" s="106" t="str">
        <f>IF('2a Aggregate costs'!AC$20="-","-",SUM('2a Aggregate costs'!AC$20,'2a Aggregate costs'!AC$21,'2a Aggregate costs'!AC$22,'2a Aggregate costs'!AC53)*'3a Demand'!$C$10+'2a Aggregate costs'!AC$23)</f>
        <v>-</v>
      </c>
      <c r="AC30" s="106" t="str">
        <f>IF('2a Aggregate costs'!AD$20="-","-",SUM('2a Aggregate costs'!AD$20,'2a Aggregate costs'!AD$21,'2a Aggregate costs'!AD$22,'2a Aggregate costs'!AD53)*'3a Demand'!$C$10+'2a Aggregate costs'!AD$23)</f>
        <v>-</v>
      </c>
      <c r="AD30" s="106" t="str">
        <f>IF('2a Aggregate costs'!AE$20="-","-",SUM('2a Aggregate costs'!AE$20,'2a Aggregate costs'!AE$21,'2a Aggregate costs'!AE$22,'2a Aggregate costs'!AE53)*'3a Demand'!$C$10+'2a Aggregate costs'!AE$23)</f>
        <v>-</v>
      </c>
      <c r="AE30" s="106" t="str">
        <f>IF('2a Aggregate costs'!AF$20="-","-",SUM('2a Aggregate costs'!AF$20,'2a Aggregate costs'!AF$21,'2a Aggregate costs'!AF$22,'2a Aggregate costs'!AF53)*'3a Demand'!$C$10+'2a Aggregate costs'!AF$23)</f>
        <v>-</v>
      </c>
      <c r="AF30" s="106" t="str">
        <f>IF('2a Aggregate costs'!AG$20="-","-",SUM('2a Aggregate costs'!AG$20,'2a Aggregate costs'!AG$21,'2a Aggregate costs'!AG$22,'2a Aggregate costs'!AG53)*'3a Demand'!$C$10+'2a Aggregate costs'!AG$23)</f>
        <v>-</v>
      </c>
      <c r="AG30" s="106" t="str">
        <f>IF('2a Aggregate costs'!AH$20="-","-",SUM('2a Aggregate costs'!AH$20,'2a Aggregate costs'!AH$21,'2a Aggregate costs'!AH$22,'2a Aggregate costs'!AH53)*'3a Demand'!$C$10+'2a Aggregate costs'!AH$23)</f>
        <v>-</v>
      </c>
      <c r="AH30" s="106" t="str">
        <f>IF('2a Aggregate costs'!AI$20="-","-",SUM('2a Aggregate costs'!AI$20,'2a Aggregate costs'!AI$21,'2a Aggregate costs'!AI$22,'2a Aggregate costs'!AI53)*'3a Demand'!$C$10+'2a Aggregate costs'!AI$23)</f>
        <v>-</v>
      </c>
      <c r="AI30" s="106" t="str">
        <f>IF('2a Aggregate costs'!AJ$20="-","-",SUM('2a Aggregate costs'!AJ$20,'2a Aggregate costs'!AJ$21,'2a Aggregate costs'!AJ$22,'2a Aggregate costs'!AJ53)*'3a Demand'!$C$10+'2a Aggregate costs'!AJ$23)</f>
        <v>-</v>
      </c>
      <c r="AJ30" s="106" t="str">
        <f>IF('2a Aggregate costs'!AK$20="-","-",SUM('2a Aggregate costs'!AK$20,'2a Aggregate costs'!AK$21,'2a Aggregate costs'!AK$22,'2a Aggregate costs'!AK53)*'3a Demand'!$C$10+'2a Aggregate costs'!AK$23)</f>
        <v>-</v>
      </c>
      <c r="AK30" s="106" t="str">
        <f>IF('2a Aggregate costs'!AL$20="-","-",SUM('2a Aggregate costs'!AL$20,'2a Aggregate costs'!AL$21,'2a Aggregate costs'!AL$22,'2a Aggregate costs'!AL53)*'3a Demand'!$C$10+'2a Aggregate costs'!AL$23)</f>
        <v>-</v>
      </c>
      <c r="AL30" s="106" t="str">
        <f>IF('2a Aggregate costs'!AM$20="-","-",SUM('2a Aggregate costs'!AM$20,'2a Aggregate costs'!AM$21,'2a Aggregate costs'!AM$22,'2a Aggregate costs'!AM53)*'3a Demand'!$C$10+'2a Aggregate costs'!AM$23)</f>
        <v>-</v>
      </c>
      <c r="AM30" s="106" t="str">
        <f>IF('2a Aggregate costs'!AN$20="-","-",SUM('2a Aggregate costs'!AN$20,'2a Aggregate costs'!AN$21,'2a Aggregate costs'!AN$22,'2a Aggregate costs'!AN53)*'3a Demand'!$C$10+'2a Aggregate costs'!AN$23)</f>
        <v>-</v>
      </c>
      <c r="AN30" s="106" t="str">
        <f>IF('2a Aggregate costs'!AO$20="-","-",SUM('2a Aggregate costs'!AO$20,'2a Aggregate costs'!AO$21,'2a Aggregate costs'!AO$22,'2a Aggregate costs'!AO53)*'3a Demand'!$C$10+'2a Aggregate costs'!AO$23)</f>
        <v>-</v>
      </c>
      <c r="AO30" s="106" t="str">
        <f>IF('2a Aggregate costs'!AP$20="-","-",SUM('2a Aggregate costs'!AP$20,'2a Aggregate costs'!AP$21,'2a Aggregate costs'!AP$22,'2a Aggregate costs'!AP53)*'3a Demand'!$C$10+'2a Aggregate costs'!AP$23)</f>
        <v>-</v>
      </c>
      <c r="AP30" s="106" t="str">
        <f>IF('2a Aggregate costs'!AQ$20="-","-",SUM('2a Aggregate costs'!AQ$20,'2a Aggregate costs'!AQ$21,'2a Aggregate costs'!AQ$22,'2a Aggregate costs'!AQ53)*'3a Demand'!$C$10+'2a Aggregate costs'!AQ$23)</f>
        <v>-</v>
      </c>
      <c r="AQ30" s="106" t="str">
        <f>IF('2a Aggregate costs'!AR$20="-","-",SUM('2a Aggregate costs'!AR$20,'2a Aggregate costs'!AR$21,'2a Aggregate costs'!AR$22,'2a Aggregate costs'!AR53)*'3a Demand'!$C$10+'2a Aggregate costs'!AR$23)</f>
        <v>-</v>
      </c>
      <c r="AR30" s="106" t="str">
        <f>IF('2a Aggregate costs'!AS$20="-","-",SUM('2a Aggregate costs'!AS$20,'2a Aggregate costs'!AS$21,'2a Aggregate costs'!AS$22,'2a Aggregate costs'!AS53)*'3a Demand'!$C$10+'2a Aggregate costs'!AS$23)</f>
        <v>-</v>
      </c>
      <c r="AS30" s="106" t="str">
        <f>IF('2a Aggregate costs'!AT$20="-","-",SUM('2a Aggregate costs'!AT$20,'2a Aggregate costs'!AT$21,'2a Aggregate costs'!AT$22,'2a Aggregate costs'!AT53)*'3a Demand'!$C$10+'2a Aggregate costs'!AT$23)</f>
        <v>-</v>
      </c>
      <c r="AT30" s="106" t="str">
        <f>IF('2a Aggregate costs'!AU$20="-","-",SUM('2a Aggregate costs'!AU$20,'2a Aggregate costs'!AU$21,'2a Aggregate costs'!AU$22,'2a Aggregate costs'!AU53)*'3a Demand'!$C$10+'2a Aggregate costs'!AU$23)</f>
        <v>-</v>
      </c>
      <c r="AU30" s="106" t="str">
        <f>IF('2a Aggregate costs'!AV$20="-","-",SUM('2a Aggregate costs'!AV$20,'2a Aggregate costs'!AV$21,'2a Aggregate costs'!AV$22,'2a Aggregate costs'!AV53)*'3a Demand'!$C$10+'2a Aggregate costs'!AV$23)</f>
        <v>-</v>
      </c>
      <c r="AV30" s="106" t="str">
        <f>IF('2a Aggregate costs'!AW$20="-","-",SUM('2a Aggregate costs'!AW$20,'2a Aggregate costs'!AW$21,'2a Aggregate costs'!AW$22,'2a Aggregate costs'!AW53)*'3a Demand'!$C$10+'2a Aggregate costs'!AW$23)</f>
        <v>-</v>
      </c>
      <c r="AW30" s="106" t="str">
        <f>IF('2a Aggregate costs'!AX$20="-","-",SUM('2a Aggregate costs'!AX$20,'2a Aggregate costs'!AX$21,'2a Aggregate costs'!AX$22,'2a Aggregate costs'!AX53)*'3a Demand'!$C$10+'2a Aggregate costs'!AX$23)</f>
        <v>-</v>
      </c>
      <c r="AX30" s="106" t="str">
        <f>IF('2a Aggregate costs'!AY$20="-","-",SUM('2a Aggregate costs'!AY$20,'2a Aggregate costs'!AY$21,'2a Aggregate costs'!AY$22,'2a Aggregate costs'!AY53)*'3a Demand'!$C$10+'2a Aggregate costs'!AY$23)</f>
        <v>-</v>
      </c>
      <c r="AY30" s="106" t="str">
        <f>IF('2a Aggregate costs'!AZ$20="-","-",SUM('2a Aggregate costs'!AZ$20,'2a Aggregate costs'!AZ$21,'2a Aggregate costs'!AZ$22,'2a Aggregate costs'!AZ53)*'3a Demand'!$C$10+'2a Aggregate costs'!AZ$23)</f>
        <v>-</v>
      </c>
      <c r="AZ30" s="106" t="str">
        <f>IF('2a Aggregate costs'!BA$20="-","-",SUM('2a Aggregate costs'!BA$20,'2a Aggregate costs'!BA$21,'2a Aggregate costs'!BA$22,'2a Aggregate costs'!BA53)*'3a Demand'!$C$10+'2a Aggregate costs'!BA$23)</f>
        <v>-</v>
      </c>
      <c r="BA30" s="106" t="str">
        <f>IF('2a Aggregate costs'!BB$20="-","-",SUM('2a Aggregate costs'!BB$20,'2a Aggregate costs'!BB$21,'2a Aggregate costs'!BB$22,'2a Aggregate costs'!BB53)*'3a Demand'!$C$10+'2a Aggregate costs'!BB$23)</f>
        <v>-</v>
      </c>
      <c r="BB30" s="106" t="str">
        <f>IF('2a Aggregate costs'!BC$20="-","-",SUM('2a Aggregate costs'!BC$20,'2a Aggregate costs'!BC$21,'2a Aggregate costs'!BC$22,'2a Aggregate costs'!BC53)*'3a Demand'!$C$10+'2a Aggregate costs'!BC$23)</f>
        <v>-</v>
      </c>
      <c r="BC30" s="106" t="str">
        <f>IF('2a Aggregate costs'!BD$20="-","-",SUM('2a Aggregate costs'!BD$20,'2a Aggregate costs'!BD$21,'2a Aggregate costs'!BD$22,'2a Aggregate costs'!BD53)*'3a Demand'!$C$10+'2a Aggregate costs'!BD$23)</f>
        <v>-</v>
      </c>
    </row>
    <row r="31" spans="1:55" ht="12.75" customHeight="1">
      <c r="A31" s="14"/>
      <c r="B31" s="313"/>
      <c r="C31" s="108" t="s">
        <v>141</v>
      </c>
      <c r="D31" s="307"/>
      <c r="E31" s="331"/>
      <c r="F31" s="28"/>
      <c r="G31" s="106">
        <f>IF('2a Aggregate costs'!H$20="-","-",SUM('2a Aggregate costs'!H$20,'2a Aggregate costs'!H$21,'2a Aggregate costs'!H$22,'2a Aggregate costs'!H54)*'3a Demand'!$C$10+'2a Aggregate costs'!H$23)</f>
        <v>90.554631742897769</v>
      </c>
      <c r="H31" s="106">
        <f>IF('2a Aggregate costs'!I$20="-","-",SUM('2a Aggregate costs'!I$20,'2a Aggregate costs'!I$21,'2a Aggregate costs'!I$22,'2a Aggregate costs'!I54)*'3a Demand'!$C$10+'2a Aggregate costs'!I$23)</f>
        <v>90.527429624018353</v>
      </c>
      <c r="I31" s="106">
        <f>IF('2a Aggregate costs'!J$20="-","-",SUM('2a Aggregate costs'!J$20,'2a Aggregate costs'!J$21,'2a Aggregate costs'!J$22,'2a Aggregate costs'!J54)*'3a Demand'!$C$10+'2a Aggregate costs'!J$23)</f>
        <v>110.9211747877151</v>
      </c>
      <c r="J31" s="106">
        <f>IF('2a Aggregate costs'!K$20="-","-",SUM('2a Aggregate costs'!K$20,'2a Aggregate costs'!K$21,'2a Aggregate costs'!K$22,'2a Aggregate costs'!K54)*'3a Demand'!$C$10+'2a Aggregate costs'!K$23)</f>
        <v>110.81644386882112</v>
      </c>
      <c r="K31" s="106">
        <f>IF('2a Aggregate costs'!L$20="-","-",SUM('2a Aggregate costs'!L$20,'2a Aggregate costs'!L$21,'2a Aggregate costs'!L$22,'2a Aggregate costs'!L54)*'3a Demand'!$C$10+'2a Aggregate costs'!L$23)</f>
        <v>118.0769621148694</v>
      </c>
      <c r="L31" s="106">
        <f>IF('2a Aggregate costs'!M$20="-","-",SUM('2a Aggregate costs'!M$20,'2a Aggregate costs'!M$21,'2a Aggregate costs'!M$22,'2a Aggregate costs'!M54)*'3a Demand'!$C$10+'2a Aggregate costs'!M$23)</f>
        <v>118.50367803725658</v>
      </c>
      <c r="M31" s="106">
        <f>IF('2a Aggregate costs'!N$20="-","-",SUM('2a Aggregate costs'!N$20,'2a Aggregate costs'!N$21,'2a Aggregate costs'!N$22,'2a Aggregate costs'!N54)*'3a Demand'!$C$10+'2a Aggregate costs'!N$23)</f>
        <v>137.28023595371837</v>
      </c>
      <c r="N31" s="106">
        <f>IF('2a Aggregate costs'!O$20="-","-",SUM('2a Aggregate costs'!O$20,'2a Aggregate costs'!O$21,'2a Aggregate costs'!O$22,'2a Aggregate costs'!O54)*'3a Demand'!$C$10+'2a Aggregate costs'!O$23)</f>
        <v>137.37392908219465</v>
      </c>
      <c r="O31" s="84"/>
      <c r="P31" s="106">
        <f>IF('2a Aggregate costs'!Q$20="-","-",SUM('2a Aggregate costs'!Q$20,'2a Aggregate costs'!Q$21,'2a Aggregate costs'!Q$22,'2a Aggregate costs'!Q54)*'3a Demand'!$C$10+'2a Aggregate costs'!Q$23)</f>
        <v>137.37392908219465</v>
      </c>
      <c r="Q31" s="106">
        <f>IF('2a Aggregate costs'!R$20="-","-",SUM('2a Aggregate costs'!R$20,'2a Aggregate costs'!R$21,'2a Aggregate costs'!R$22,'2a Aggregate costs'!R54)*'3a Demand'!$C$10+'2a Aggregate costs'!R$23)</f>
        <v>146.97498741432821</v>
      </c>
      <c r="R31" s="106">
        <f>IF('2a Aggregate costs'!S$20="-","-",SUM('2a Aggregate costs'!S$20,'2a Aggregate costs'!S$21,'2a Aggregate costs'!S$22,'2a Aggregate costs'!S54)*'3a Demand'!$C$10+'2a Aggregate costs'!S$23)</f>
        <v>148.78175714405452</v>
      </c>
      <c r="S31" s="106">
        <f>IF('2a Aggregate costs'!T$20="-","-",SUM('2a Aggregate costs'!T$20,'2a Aggregate costs'!T$21,'2a Aggregate costs'!T$22,'2a Aggregate costs'!T54)*'3a Demand'!$C$10+'2a Aggregate costs'!T$23)</f>
        <v>153.04920556322577</v>
      </c>
      <c r="T31" s="106">
        <f>IF('2a Aggregate costs'!U$20="-","-",SUM('2a Aggregate costs'!U$20,'2a Aggregate costs'!U$21,'2a Aggregate costs'!U$22,'2a Aggregate costs'!U54)*'3a Demand'!$C$10+'2a Aggregate costs'!U$23)</f>
        <v>152.5037434187328</v>
      </c>
      <c r="U31" s="106">
        <f>IF('2a Aggregate costs'!V$20="-","-",SUM('2a Aggregate costs'!V$20,'2a Aggregate costs'!V$21,'2a Aggregate costs'!V$22,'2a Aggregate costs'!V54)*'3a Demand'!$C$10+'2a Aggregate costs'!V$23)</f>
        <v>161.47027942059188</v>
      </c>
      <c r="V31" s="106">
        <f>IF('2a Aggregate costs'!W$20="-","-",SUM('2a Aggregate costs'!W$20,'2a Aggregate costs'!W$21,'2a Aggregate costs'!W$22,'2a Aggregate costs'!W54)*'3a Demand'!$C$10+'2a Aggregate costs'!W$23)</f>
        <v>160.71428617598053</v>
      </c>
      <c r="W31" s="106">
        <f>IF('2a Aggregate costs'!X$20="-","-",SUM('2a Aggregate costs'!X$20,'2a Aggregate costs'!X$21,'2a Aggregate costs'!X$22,'2a Aggregate costs'!X54)*'3a Demand'!$C$10+'2a Aggregate costs'!X$23)</f>
        <v>168.06577993437384</v>
      </c>
      <c r="X31" s="84"/>
      <c r="Y31" s="106">
        <f>IF('2a Aggregate costs'!Z$20="-","-",SUM('2a Aggregate costs'!Z$20,'2a Aggregate costs'!Z$21,'2a Aggregate costs'!Z$22,'2a Aggregate costs'!Z54)*'3a Demand'!$C$10+'2a Aggregate costs'!Z$23)</f>
        <v>166.49619911863121</v>
      </c>
      <c r="Z31" s="106">
        <f>IF('2a Aggregate costs'!AA$20="-","-",SUM('2a Aggregate costs'!AA$20,'2a Aggregate costs'!AA$21,'2a Aggregate costs'!AA$22,'2a Aggregate costs'!AA54)*'3a Demand'!$C$10+'2a Aggregate costs'!AA$23)</f>
        <v>185.63710581968712</v>
      </c>
      <c r="AA31" s="106" t="str">
        <f>IF('2a Aggregate costs'!AB$20="-","-",SUM('2a Aggregate costs'!AB$20,'2a Aggregate costs'!AB$21,'2a Aggregate costs'!AB$22,'2a Aggregate costs'!AB54)*'3a Demand'!$C$10+'2a Aggregate costs'!AB$23)</f>
        <v>-</v>
      </c>
      <c r="AB31" s="106" t="str">
        <f>IF('2a Aggregate costs'!AC$20="-","-",SUM('2a Aggregate costs'!AC$20,'2a Aggregate costs'!AC$21,'2a Aggregate costs'!AC$22,'2a Aggregate costs'!AC54)*'3a Demand'!$C$10+'2a Aggregate costs'!AC$23)</f>
        <v>-</v>
      </c>
      <c r="AC31" s="106" t="str">
        <f>IF('2a Aggregate costs'!AD$20="-","-",SUM('2a Aggregate costs'!AD$20,'2a Aggregate costs'!AD$21,'2a Aggregate costs'!AD$22,'2a Aggregate costs'!AD54)*'3a Demand'!$C$10+'2a Aggregate costs'!AD$23)</f>
        <v>-</v>
      </c>
      <c r="AD31" s="106" t="str">
        <f>IF('2a Aggregate costs'!AE$20="-","-",SUM('2a Aggregate costs'!AE$20,'2a Aggregate costs'!AE$21,'2a Aggregate costs'!AE$22,'2a Aggregate costs'!AE54)*'3a Demand'!$C$10+'2a Aggregate costs'!AE$23)</f>
        <v>-</v>
      </c>
      <c r="AE31" s="106" t="str">
        <f>IF('2a Aggregate costs'!AF$20="-","-",SUM('2a Aggregate costs'!AF$20,'2a Aggregate costs'!AF$21,'2a Aggregate costs'!AF$22,'2a Aggregate costs'!AF54)*'3a Demand'!$C$10+'2a Aggregate costs'!AF$23)</f>
        <v>-</v>
      </c>
      <c r="AF31" s="106" t="str">
        <f>IF('2a Aggregate costs'!AG$20="-","-",SUM('2a Aggregate costs'!AG$20,'2a Aggregate costs'!AG$21,'2a Aggregate costs'!AG$22,'2a Aggregate costs'!AG54)*'3a Demand'!$C$10+'2a Aggregate costs'!AG$23)</f>
        <v>-</v>
      </c>
      <c r="AG31" s="106" t="str">
        <f>IF('2a Aggregate costs'!AH$20="-","-",SUM('2a Aggregate costs'!AH$20,'2a Aggregate costs'!AH$21,'2a Aggregate costs'!AH$22,'2a Aggregate costs'!AH54)*'3a Demand'!$C$10+'2a Aggregate costs'!AH$23)</f>
        <v>-</v>
      </c>
      <c r="AH31" s="106" t="str">
        <f>IF('2a Aggregate costs'!AI$20="-","-",SUM('2a Aggregate costs'!AI$20,'2a Aggregate costs'!AI$21,'2a Aggregate costs'!AI$22,'2a Aggregate costs'!AI54)*'3a Demand'!$C$10+'2a Aggregate costs'!AI$23)</f>
        <v>-</v>
      </c>
      <c r="AI31" s="106" t="str">
        <f>IF('2a Aggregate costs'!AJ$20="-","-",SUM('2a Aggregate costs'!AJ$20,'2a Aggregate costs'!AJ$21,'2a Aggregate costs'!AJ$22,'2a Aggregate costs'!AJ54)*'3a Demand'!$C$10+'2a Aggregate costs'!AJ$23)</f>
        <v>-</v>
      </c>
      <c r="AJ31" s="106" t="str">
        <f>IF('2a Aggregate costs'!AK$20="-","-",SUM('2a Aggregate costs'!AK$20,'2a Aggregate costs'!AK$21,'2a Aggregate costs'!AK$22,'2a Aggregate costs'!AK54)*'3a Demand'!$C$10+'2a Aggregate costs'!AK$23)</f>
        <v>-</v>
      </c>
      <c r="AK31" s="106" t="str">
        <f>IF('2a Aggregate costs'!AL$20="-","-",SUM('2a Aggregate costs'!AL$20,'2a Aggregate costs'!AL$21,'2a Aggregate costs'!AL$22,'2a Aggregate costs'!AL54)*'3a Demand'!$C$10+'2a Aggregate costs'!AL$23)</f>
        <v>-</v>
      </c>
      <c r="AL31" s="106" t="str">
        <f>IF('2a Aggregate costs'!AM$20="-","-",SUM('2a Aggregate costs'!AM$20,'2a Aggregate costs'!AM$21,'2a Aggregate costs'!AM$22,'2a Aggregate costs'!AM54)*'3a Demand'!$C$10+'2a Aggregate costs'!AM$23)</f>
        <v>-</v>
      </c>
      <c r="AM31" s="106" t="str">
        <f>IF('2a Aggregate costs'!AN$20="-","-",SUM('2a Aggregate costs'!AN$20,'2a Aggregate costs'!AN$21,'2a Aggregate costs'!AN$22,'2a Aggregate costs'!AN54)*'3a Demand'!$C$10+'2a Aggregate costs'!AN$23)</f>
        <v>-</v>
      </c>
      <c r="AN31" s="106" t="str">
        <f>IF('2a Aggregate costs'!AO$20="-","-",SUM('2a Aggregate costs'!AO$20,'2a Aggregate costs'!AO$21,'2a Aggregate costs'!AO$22,'2a Aggregate costs'!AO54)*'3a Demand'!$C$10+'2a Aggregate costs'!AO$23)</f>
        <v>-</v>
      </c>
      <c r="AO31" s="106" t="str">
        <f>IF('2a Aggregate costs'!AP$20="-","-",SUM('2a Aggregate costs'!AP$20,'2a Aggregate costs'!AP$21,'2a Aggregate costs'!AP$22,'2a Aggregate costs'!AP54)*'3a Demand'!$C$10+'2a Aggregate costs'!AP$23)</f>
        <v>-</v>
      </c>
      <c r="AP31" s="106" t="str">
        <f>IF('2a Aggregate costs'!AQ$20="-","-",SUM('2a Aggregate costs'!AQ$20,'2a Aggregate costs'!AQ$21,'2a Aggregate costs'!AQ$22,'2a Aggregate costs'!AQ54)*'3a Demand'!$C$10+'2a Aggregate costs'!AQ$23)</f>
        <v>-</v>
      </c>
      <c r="AQ31" s="106" t="str">
        <f>IF('2a Aggregate costs'!AR$20="-","-",SUM('2a Aggregate costs'!AR$20,'2a Aggregate costs'!AR$21,'2a Aggregate costs'!AR$22,'2a Aggregate costs'!AR54)*'3a Demand'!$C$10+'2a Aggregate costs'!AR$23)</f>
        <v>-</v>
      </c>
      <c r="AR31" s="106" t="str">
        <f>IF('2a Aggregate costs'!AS$20="-","-",SUM('2a Aggregate costs'!AS$20,'2a Aggregate costs'!AS$21,'2a Aggregate costs'!AS$22,'2a Aggregate costs'!AS54)*'3a Demand'!$C$10+'2a Aggregate costs'!AS$23)</f>
        <v>-</v>
      </c>
      <c r="AS31" s="106" t="str">
        <f>IF('2a Aggregate costs'!AT$20="-","-",SUM('2a Aggregate costs'!AT$20,'2a Aggregate costs'!AT$21,'2a Aggregate costs'!AT$22,'2a Aggregate costs'!AT54)*'3a Demand'!$C$10+'2a Aggregate costs'!AT$23)</f>
        <v>-</v>
      </c>
      <c r="AT31" s="106" t="str">
        <f>IF('2a Aggregate costs'!AU$20="-","-",SUM('2a Aggregate costs'!AU$20,'2a Aggregate costs'!AU$21,'2a Aggregate costs'!AU$22,'2a Aggregate costs'!AU54)*'3a Demand'!$C$10+'2a Aggregate costs'!AU$23)</f>
        <v>-</v>
      </c>
      <c r="AU31" s="106" t="str">
        <f>IF('2a Aggregate costs'!AV$20="-","-",SUM('2a Aggregate costs'!AV$20,'2a Aggregate costs'!AV$21,'2a Aggregate costs'!AV$22,'2a Aggregate costs'!AV54)*'3a Demand'!$C$10+'2a Aggregate costs'!AV$23)</f>
        <v>-</v>
      </c>
      <c r="AV31" s="106" t="str">
        <f>IF('2a Aggregate costs'!AW$20="-","-",SUM('2a Aggregate costs'!AW$20,'2a Aggregate costs'!AW$21,'2a Aggregate costs'!AW$22,'2a Aggregate costs'!AW54)*'3a Demand'!$C$10+'2a Aggregate costs'!AW$23)</f>
        <v>-</v>
      </c>
      <c r="AW31" s="106" t="str">
        <f>IF('2a Aggregate costs'!AX$20="-","-",SUM('2a Aggregate costs'!AX$20,'2a Aggregate costs'!AX$21,'2a Aggregate costs'!AX$22,'2a Aggregate costs'!AX54)*'3a Demand'!$C$10+'2a Aggregate costs'!AX$23)</f>
        <v>-</v>
      </c>
      <c r="AX31" s="106" t="str">
        <f>IF('2a Aggregate costs'!AY$20="-","-",SUM('2a Aggregate costs'!AY$20,'2a Aggregate costs'!AY$21,'2a Aggregate costs'!AY$22,'2a Aggregate costs'!AY54)*'3a Demand'!$C$10+'2a Aggregate costs'!AY$23)</f>
        <v>-</v>
      </c>
      <c r="AY31" s="106" t="str">
        <f>IF('2a Aggregate costs'!AZ$20="-","-",SUM('2a Aggregate costs'!AZ$20,'2a Aggregate costs'!AZ$21,'2a Aggregate costs'!AZ$22,'2a Aggregate costs'!AZ54)*'3a Demand'!$C$10+'2a Aggregate costs'!AZ$23)</f>
        <v>-</v>
      </c>
      <c r="AZ31" s="106" t="str">
        <f>IF('2a Aggregate costs'!BA$20="-","-",SUM('2a Aggregate costs'!BA$20,'2a Aggregate costs'!BA$21,'2a Aggregate costs'!BA$22,'2a Aggregate costs'!BA54)*'3a Demand'!$C$10+'2a Aggregate costs'!BA$23)</f>
        <v>-</v>
      </c>
      <c r="BA31" s="106" t="str">
        <f>IF('2a Aggregate costs'!BB$20="-","-",SUM('2a Aggregate costs'!BB$20,'2a Aggregate costs'!BB$21,'2a Aggregate costs'!BB$22,'2a Aggregate costs'!BB54)*'3a Demand'!$C$10+'2a Aggregate costs'!BB$23)</f>
        <v>-</v>
      </c>
      <c r="BB31" s="106" t="str">
        <f>IF('2a Aggregate costs'!BC$20="-","-",SUM('2a Aggregate costs'!BC$20,'2a Aggregate costs'!BC$21,'2a Aggregate costs'!BC$22,'2a Aggregate costs'!BC54)*'3a Demand'!$C$10+'2a Aggregate costs'!BC$23)</f>
        <v>-</v>
      </c>
      <c r="BC31" s="106" t="str">
        <f>IF('2a Aggregate costs'!BD$20="-","-",SUM('2a Aggregate costs'!BD$20,'2a Aggregate costs'!BD$21,'2a Aggregate costs'!BD$22,'2a Aggregate costs'!BD54)*'3a Demand'!$C$10+'2a Aggregate costs'!BD$23)</f>
        <v>-</v>
      </c>
    </row>
    <row r="32" spans="1:55" ht="12.75" customHeight="1">
      <c r="A32" s="14"/>
      <c r="B32" s="313"/>
      <c r="C32" s="108" t="s">
        <v>142</v>
      </c>
      <c r="D32" s="307"/>
      <c r="E32" s="331"/>
      <c r="F32" s="28"/>
      <c r="G32" s="106">
        <f>IF('2a Aggregate costs'!H$20="-","-",SUM('2a Aggregate costs'!H$20,'2a Aggregate costs'!H$21,'2a Aggregate costs'!H$22,'2a Aggregate costs'!H55)*'3a Demand'!$C$10+'2a Aggregate costs'!H$23)</f>
        <v>90.566085462850637</v>
      </c>
      <c r="H32" s="106">
        <f>IF('2a Aggregate costs'!I$20="-","-",SUM('2a Aggregate costs'!I$20,'2a Aggregate costs'!I$21,'2a Aggregate costs'!I$22,'2a Aggregate costs'!I55)*'3a Demand'!$C$10+'2a Aggregate costs'!I$23)</f>
        <v>90.538699667612903</v>
      </c>
      <c r="I32" s="106">
        <f>IF('2a Aggregate costs'!J$20="-","-",SUM('2a Aggregate costs'!J$20,'2a Aggregate costs'!J$21,'2a Aggregate costs'!J$22,'2a Aggregate costs'!J55)*'3a Demand'!$C$10+'2a Aggregate costs'!J$23)</f>
        <v>110.93271531235592</v>
      </c>
      <c r="J32" s="106">
        <f>IF('2a Aggregate costs'!K$20="-","-",SUM('2a Aggregate costs'!K$20,'2a Aggregate costs'!K$21,'2a Aggregate costs'!K$22,'2a Aggregate costs'!K55)*'3a Demand'!$C$10+'2a Aggregate costs'!K$23)</f>
        <v>110.82848437130616</v>
      </c>
      <c r="K32" s="106">
        <f>IF('2a Aggregate costs'!L$20="-","-",SUM('2a Aggregate costs'!L$20,'2a Aggregate costs'!L$21,'2a Aggregate costs'!L$22,'2a Aggregate costs'!L55)*'3a Demand'!$C$10+'2a Aggregate costs'!L$23)</f>
        <v>118.08921934639916</v>
      </c>
      <c r="L32" s="106">
        <f>IF('2a Aggregate costs'!M$20="-","-",SUM('2a Aggregate costs'!M$20,'2a Aggregate costs'!M$21,'2a Aggregate costs'!M$22,'2a Aggregate costs'!M55)*'3a Demand'!$C$10+'2a Aggregate costs'!M$23)</f>
        <v>118.51571177219728</v>
      </c>
      <c r="M32" s="106">
        <f>IF('2a Aggregate costs'!N$20="-","-",SUM('2a Aggregate costs'!N$20,'2a Aggregate costs'!N$21,'2a Aggregate costs'!N$22,'2a Aggregate costs'!N55)*'3a Demand'!$C$10+'2a Aggregate costs'!N$23)</f>
        <v>137.2989597103923</v>
      </c>
      <c r="N32" s="106">
        <f>IF('2a Aggregate costs'!O$20="-","-",SUM('2a Aggregate costs'!O$20,'2a Aggregate costs'!O$21,'2a Aggregate costs'!O$22,'2a Aggregate costs'!O55)*'3a Demand'!$C$10+'2a Aggregate costs'!O$23)</f>
        <v>137.39306454845033</v>
      </c>
      <c r="O32" s="84"/>
      <c r="P32" s="106">
        <f>IF('2a Aggregate costs'!Q$20="-","-",SUM('2a Aggregate costs'!Q$20,'2a Aggregate costs'!Q$21,'2a Aggregate costs'!Q$22,'2a Aggregate costs'!Q55)*'3a Demand'!$C$10+'2a Aggregate costs'!Q$23)</f>
        <v>137.39306454845033</v>
      </c>
      <c r="Q32" s="106">
        <f>IF('2a Aggregate costs'!R$20="-","-",SUM('2a Aggregate costs'!R$20,'2a Aggregate costs'!R$21,'2a Aggregate costs'!R$22,'2a Aggregate costs'!R55)*'3a Demand'!$C$10+'2a Aggregate costs'!R$23)</f>
        <v>146.99821221191939</v>
      </c>
      <c r="R32" s="106">
        <f>IF('2a Aggregate costs'!S$20="-","-",SUM('2a Aggregate costs'!S$20,'2a Aggregate costs'!S$21,'2a Aggregate costs'!S$22,'2a Aggregate costs'!S55)*'3a Demand'!$C$10+'2a Aggregate costs'!S$23)</f>
        <v>148.80581336321671</v>
      </c>
      <c r="S32" s="106">
        <f>IF('2a Aggregate costs'!T$20="-","-",SUM('2a Aggregate costs'!T$20,'2a Aggregate costs'!T$21,'2a Aggregate costs'!T$22,'2a Aggregate costs'!T55)*'3a Demand'!$C$10+'2a Aggregate costs'!T$23)</f>
        <v>153.08319350618063</v>
      </c>
      <c r="T32" s="106">
        <f>IF('2a Aggregate costs'!U$20="-","-",SUM('2a Aggregate costs'!U$20,'2a Aggregate costs'!U$21,'2a Aggregate costs'!U$22,'2a Aggregate costs'!U55)*'3a Demand'!$C$10+'2a Aggregate costs'!U$23)</f>
        <v>152.54196742438145</v>
      </c>
      <c r="U32" s="106">
        <f>IF('2a Aggregate costs'!V$20="-","-",SUM('2a Aggregate costs'!V$20,'2a Aggregate costs'!V$21,'2a Aggregate costs'!V$22,'2a Aggregate costs'!V55)*'3a Demand'!$C$10+'2a Aggregate costs'!V$23)</f>
        <v>161.5173170709491</v>
      </c>
      <c r="V32" s="106">
        <f>IF('2a Aggregate costs'!W$20="-","-",SUM('2a Aggregate costs'!W$20,'2a Aggregate costs'!W$21,'2a Aggregate costs'!W$22,'2a Aggregate costs'!W55)*'3a Demand'!$C$10+'2a Aggregate costs'!W$23)</f>
        <v>160.75795065027589</v>
      </c>
      <c r="W32" s="106">
        <f>IF('2a Aggregate costs'!X$20="-","-",SUM('2a Aggregate costs'!X$20,'2a Aggregate costs'!X$21,'2a Aggregate costs'!X$22,'2a Aggregate costs'!X55)*'3a Demand'!$C$10+'2a Aggregate costs'!X$23)</f>
        <v>168.11166074758674</v>
      </c>
      <c r="X32" s="84"/>
      <c r="Y32" s="106">
        <f>IF('2a Aggregate costs'!Z$20="-","-",SUM('2a Aggregate costs'!Z$20,'2a Aggregate costs'!Z$21,'2a Aggregate costs'!Z$22,'2a Aggregate costs'!Z55)*'3a Demand'!$C$10+'2a Aggregate costs'!Z$23)</f>
        <v>166.54056806817232</v>
      </c>
      <c r="Z32" s="106">
        <f>IF('2a Aggregate costs'!AA$20="-","-",SUM('2a Aggregate costs'!AA$20,'2a Aggregate costs'!AA$21,'2a Aggregate costs'!AA$22,'2a Aggregate costs'!AA55)*'3a Demand'!$C$10+'2a Aggregate costs'!AA$23)</f>
        <v>185.6892977908378</v>
      </c>
      <c r="AA32" s="106" t="str">
        <f>IF('2a Aggregate costs'!AB$20="-","-",SUM('2a Aggregate costs'!AB$20,'2a Aggregate costs'!AB$21,'2a Aggregate costs'!AB$22,'2a Aggregate costs'!AB55)*'3a Demand'!$C$10+'2a Aggregate costs'!AB$23)</f>
        <v>-</v>
      </c>
      <c r="AB32" s="106" t="str">
        <f>IF('2a Aggregate costs'!AC$20="-","-",SUM('2a Aggregate costs'!AC$20,'2a Aggregate costs'!AC$21,'2a Aggregate costs'!AC$22,'2a Aggregate costs'!AC55)*'3a Demand'!$C$10+'2a Aggregate costs'!AC$23)</f>
        <v>-</v>
      </c>
      <c r="AC32" s="106" t="str">
        <f>IF('2a Aggregate costs'!AD$20="-","-",SUM('2a Aggregate costs'!AD$20,'2a Aggregate costs'!AD$21,'2a Aggregate costs'!AD$22,'2a Aggregate costs'!AD55)*'3a Demand'!$C$10+'2a Aggregate costs'!AD$23)</f>
        <v>-</v>
      </c>
      <c r="AD32" s="106" t="str">
        <f>IF('2a Aggregate costs'!AE$20="-","-",SUM('2a Aggregate costs'!AE$20,'2a Aggregate costs'!AE$21,'2a Aggregate costs'!AE$22,'2a Aggregate costs'!AE55)*'3a Demand'!$C$10+'2a Aggregate costs'!AE$23)</f>
        <v>-</v>
      </c>
      <c r="AE32" s="106" t="str">
        <f>IF('2a Aggregate costs'!AF$20="-","-",SUM('2a Aggregate costs'!AF$20,'2a Aggregate costs'!AF$21,'2a Aggregate costs'!AF$22,'2a Aggregate costs'!AF55)*'3a Demand'!$C$10+'2a Aggregate costs'!AF$23)</f>
        <v>-</v>
      </c>
      <c r="AF32" s="106" t="str">
        <f>IF('2a Aggregate costs'!AG$20="-","-",SUM('2a Aggregate costs'!AG$20,'2a Aggregate costs'!AG$21,'2a Aggregate costs'!AG$22,'2a Aggregate costs'!AG55)*'3a Demand'!$C$10+'2a Aggregate costs'!AG$23)</f>
        <v>-</v>
      </c>
      <c r="AG32" s="106" t="str">
        <f>IF('2a Aggregate costs'!AH$20="-","-",SUM('2a Aggregate costs'!AH$20,'2a Aggregate costs'!AH$21,'2a Aggregate costs'!AH$22,'2a Aggregate costs'!AH55)*'3a Demand'!$C$10+'2a Aggregate costs'!AH$23)</f>
        <v>-</v>
      </c>
      <c r="AH32" s="106" t="str">
        <f>IF('2a Aggregate costs'!AI$20="-","-",SUM('2a Aggregate costs'!AI$20,'2a Aggregate costs'!AI$21,'2a Aggregate costs'!AI$22,'2a Aggregate costs'!AI55)*'3a Demand'!$C$10+'2a Aggregate costs'!AI$23)</f>
        <v>-</v>
      </c>
      <c r="AI32" s="106" t="str">
        <f>IF('2a Aggregate costs'!AJ$20="-","-",SUM('2a Aggregate costs'!AJ$20,'2a Aggregate costs'!AJ$21,'2a Aggregate costs'!AJ$22,'2a Aggregate costs'!AJ55)*'3a Demand'!$C$10+'2a Aggregate costs'!AJ$23)</f>
        <v>-</v>
      </c>
      <c r="AJ32" s="106" t="str">
        <f>IF('2a Aggregate costs'!AK$20="-","-",SUM('2a Aggregate costs'!AK$20,'2a Aggregate costs'!AK$21,'2a Aggregate costs'!AK$22,'2a Aggregate costs'!AK55)*'3a Demand'!$C$10+'2a Aggregate costs'!AK$23)</f>
        <v>-</v>
      </c>
      <c r="AK32" s="106" t="str">
        <f>IF('2a Aggregate costs'!AL$20="-","-",SUM('2a Aggregate costs'!AL$20,'2a Aggregate costs'!AL$21,'2a Aggregate costs'!AL$22,'2a Aggregate costs'!AL55)*'3a Demand'!$C$10+'2a Aggregate costs'!AL$23)</f>
        <v>-</v>
      </c>
      <c r="AL32" s="106" t="str">
        <f>IF('2a Aggregate costs'!AM$20="-","-",SUM('2a Aggregate costs'!AM$20,'2a Aggregate costs'!AM$21,'2a Aggregate costs'!AM$22,'2a Aggregate costs'!AM55)*'3a Demand'!$C$10+'2a Aggregate costs'!AM$23)</f>
        <v>-</v>
      </c>
      <c r="AM32" s="106" t="str">
        <f>IF('2a Aggregate costs'!AN$20="-","-",SUM('2a Aggregate costs'!AN$20,'2a Aggregate costs'!AN$21,'2a Aggregate costs'!AN$22,'2a Aggregate costs'!AN55)*'3a Demand'!$C$10+'2a Aggregate costs'!AN$23)</f>
        <v>-</v>
      </c>
      <c r="AN32" s="106" t="str">
        <f>IF('2a Aggregate costs'!AO$20="-","-",SUM('2a Aggregate costs'!AO$20,'2a Aggregate costs'!AO$21,'2a Aggregate costs'!AO$22,'2a Aggregate costs'!AO55)*'3a Demand'!$C$10+'2a Aggregate costs'!AO$23)</f>
        <v>-</v>
      </c>
      <c r="AO32" s="106" t="str">
        <f>IF('2a Aggregate costs'!AP$20="-","-",SUM('2a Aggregate costs'!AP$20,'2a Aggregate costs'!AP$21,'2a Aggregate costs'!AP$22,'2a Aggregate costs'!AP55)*'3a Demand'!$C$10+'2a Aggregate costs'!AP$23)</f>
        <v>-</v>
      </c>
      <c r="AP32" s="106" t="str">
        <f>IF('2a Aggregate costs'!AQ$20="-","-",SUM('2a Aggregate costs'!AQ$20,'2a Aggregate costs'!AQ$21,'2a Aggregate costs'!AQ$22,'2a Aggregate costs'!AQ55)*'3a Demand'!$C$10+'2a Aggregate costs'!AQ$23)</f>
        <v>-</v>
      </c>
      <c r="AQ32" s="106" t="str">
        <f>IF('2a Aggregate costs'!AR$20="-","-",SUM('2a Aggregate costs'!AR$20,'2a Aggregate costs'!AR$21,'2a Aggregate costs'!AR$22,'2a Aggregate costs'!AR55)*'3a Demand'!$C$10+'2a Aggregate costs'!AR$23)</f>
        <v>-</v>
      </c>
      <c r="AR32" s="106" t="str">
        <f>IF('2a Aggregate costs'!AS$20="-","-",SUM('2a Aggregate costs'!AS$20,'2a Aggregate costs'!AS$21,'2a Aggregate costs'!AS$22,'2a Aggregate costs'!AS55)*'3a Demand'!$C$10+'2a Aggregate costs'!AS$23)</f>
        <v>-</v>
      </c>
      <c r="AS32" s="106" t="str">
        <f>IF('2a Aggregate costs'!AT$20="-","-",SUM('2a Aggregate costs'!AT$20,'2a Aggregate costs'!AT$21,'2a Aggregate costs'!AT$22,'2a Aggregate costs'!AT55)*'3a Demand'!$C$10+'2a Aggregate costs'!AT$23)</f>
        <v>-</v>
      </c>
      <c r="AT32" s="106" t="str">
        <f>IF('2a Aggregate costs'!AU$20="-","-",SUM('2a Aggregate costs'!AU$20,'2a Aggregate costs'!AU$21,'2a Aggregate costs'!AU$22,'2a Aggregate costs'!AU55)*'3a Demand'!$C$10+'2a Aggregate costs'!AU$23)</f>
        <v>-</v>
      </c>
      <c r="AU32" s="106" t="str">
        <f>IF('2a Aggregate costs'!AV$20="-","-",SUM('2a Aggregate costs'!AV$20,'2a Aggregate costs'!AV$21,'2a Aggregate costs'!AV$22,'2a Aggregate costs'!AV55)*'3a Demand'!$C$10+'2a Aggregate costs'!AV$23)</f>
        <v>-</v>
      </c>
      <c r="AV32" s="106" t="str">
        <f>IF('2a Aggregate costs'!AW$20="-","-",SUM('2a Aggregate costs'!AW$20,'2a Aggregate costs'!AW$21,'2a Aggregate costs'!AW$22,'2a Aggregate costs'!AW55)*'3a Demand'!$C$10+'2a Aggregate costs'!AW$23)</f>
        <v>-</v>
      </c>
      <c r="AW32" s="106" t="str">
        <f>IF('2a Aggregate costs'!AX$20="-","-",SUM('2a Aggregate costs'!AX$20,'2a Aggregate costs'!AX$21,'2a Aggregate costs'!AX$22,'2a Aggregate costs'!AX55)*'3a Demand'!$C$10+'2a Aggregate costs'!AX$23)</f>
        <v>-</v>
      </c>
      <c r="AX32" s="106" t="str">
        <f>IF('2a Aggregate costs'!AY$20="-","-",SUM('2a Aggregate costs'!AY$20,'2a Aggregate costs'!AY$21,'2a Aggregate costs'!AY$22,'2a Aggregate costs'!AY55)*'3a Demand'!$C$10+'2a Aggregate costs'!AY$23)</f>
        <v>-</v>
      </c>
      <c r="AY32" s="106" t="str">
        <f>IF('2a Aggregate costs'!AZ$20="-","-",SUM('2a Aggregate costs'!AZ$20,'2a Aggregate costs'!AZ$21,'2a Aggregate costs'!AZ$22,'2a Aggregate costs'!AZ55)*'3a Demand'!$C$10+'2a Aggregate costs'!AZ$23)</f>
        <v>-</v>
      </c>
      <c r="AZ32" s="106" t="str">
        <f>IF('2a Aggregate costs'!BA$20="-","-",SUM('2a Aggregate costs'!BA$20,'2a Aggregate costs'!BA$21,'2a Aggregate costs'!BA$22,'2a Aggregate costs'!BA55)*'3a Demand'!$C$10+'2a Aggregate costs'!BA$23)</f>
        <v>-</v>
      </c>
      <c r="BA32" s="106" t="str">
        <f>IF('2a Aggregate costs'!BB$20="-","-",SUM('2a Aggregate costs'!BB$20,'2a Aggregate costs'!BB$21,'2a Aggregate costs'!BB$22,'2a Aggregate costs'!BB55)*'3a Demand'!$C$10+'2a Aggregate costs'!BB$23)</f>
        <v>-</v>
      </c>
      <c r="BB32" s="106" t="str">
        <f>IF('2a Aggregate costs'!BC$20="-","-",SUM('2a Aggregate costs'!BC$20,'2a Aggregate costs'!BC$21,'2a Aggregate costs'!BC$22,'2a Aggregate costs'!BC55)*'3a Demand'!$C$10+'2a Aggregate costs'!BC$23)</f>
        <v>-</v>
      </c>
      <c r="BC32" s="106" t="str">
        <f>IF('2a Aggregate costs'!BD$20="-","-",SUM('2a Aggregate costs'!BD$20,'2a Aggregate costs'!BD$21,'2a Aggregate costs'!BD$22,'2a Aggregate costs'!BD55)*'3a Demand'!$C$10+'2a Aggregate costs'!BD$23)</f>
        <v>-</v>
      </c>
    </row>
    <row r="33" spans="1:55" ht="12.75" customHeight="1">
      <c r="A33" s="14"/>
      <c r="B33" s="313"/>
      <c r="C33" s="108" t="s">
        <v>143</v>
      </c>
      <c r="D33" s="307"/>
      <c r="E33" s="331"/>
      <c r="F33" s="28"/>
      <c r="G33" s="106">
        <f>IF('2a Aggregate costs'!H$20="-","-",SUM('2a Aggregate costs'!H$20,'2a Aggregate costs'!H$21,'2a Aggregate costs'!H$22,'2a Aggregate costs'!H56)*'3a Demand'!$C$10+'2a Aggregate costs'!H$23)</f>
        <v>90.547556444583833</v>
      </c>
      <c r="H33" s="106">
        <f>IF('2a Aggregate costs'!I$20="-","-",SUM('2a Aggregate costs'!I$20,'2a Aggregate costs'!I$21,'2a Aggregate costs'!I$22,'2a Aggregate costs'!I56)*'3a Demand'!$C$10+'2a Aggregate costs'!I$23)</f>
        <v>90.520467787971157</v>
      </c>
      <c r="I33" s="106">
        <f>IF('2a Aggregate costs'!J$20="-","-",SUM('2a Aggregate costs'!J$20,'2a Aggregate costs'!J$21,'2a Aggregate costs'!J$22,'2a Aggregate costs'!J56)*'3a Demand'!$C$10+'2a Aggregate costs'!J$23)</f>
        <v>110.91404586760278</v>
      </c>
      <c r="J33" s="106">
        <f>IF('2a Aggregate costs'!K$20="-","-",SUM('2a Aggregate costs'!K$20,'2a Aggregate costs'!K$21,'2a Aggregate costs'!K$22,'2a Aggregate costs'!K56)*'3a Demand'!$C$10+'2a Aggregate costs'!K$23)</f>
        <v>110.80900609774923</v>
      </c>
      <c r="K33" s="106">
        <f>IF('2a Aggregate costs'!L$20="-","-",SUM('2a Aggregate costs'!L$20,'2a Aggregate costs'!L$21,'2a Aggregate costs'!L$22,'2a Aggregate costs'!L56)*'3a Demand'!$C$10+'2a Aggregate costs'!L$23)</f>
        <v>118.06939046391821</v>
      </c>
      <c r="L33" s="106">
        <f>IF('2a Aggregate costs'!M$20="-","-",SUM('2a Aggregate costs'!M$20,'2a Aggregate costs'!M$21,'2a Aggregate costs'!M$22,'2a Aggregate costs'!M56)*'3a Demand'!$C$10+'2a Aggregate costs'!M$23)</f>
        <v>118.49624444669503</v>
      </c>
      <c r="M33" s="106">
        <f>IF('2a Aggregate costs'!N$20="-","-",SUM('2a Aggregate costs'!N$20,'2a Aggregate costs'!N$21,'2a Aggregate costs'!N$22,'2a Aggregate costs'!N56)*'3a Demand'!$C$10+'2a Aggregate costs'!N$23)</f>
        <v>137.26899813137376</v>
      </c>
      <c r="N33" s="106">
        <f>IF('2a Aggregate costs'!O$20="-","-",SUM('2a Aggregate costs'!O$20,'2a Aggregate costs'!O$21,'2a Aggregate costs'!O$22,'2a Aggregate costs'!O56)*'3a Demand'!$C$10+'2a Aggregate costs'!O$23)</f>
        <v>137.36244415563814</v>
      </c>
      <c r="O33" s="84"/>
      <c r="P33" s="106">
        <f>IF('2a Aggregate costs'!Q$20="-","-",SUM('2a Aggregate costs'!Q$20,'2a Aggregate costs'!Q$21,'2a Aggregate costs'!Q$22,'2a Aggregate costs'!Q56)*'3a Demand'!$C$10+'2a Aggregate costs'!Q$23)</f>
        <v>137.36244415563814</v>
      </c>
      <c r="Q33" s="106">
        <f>IF('2a Aggregate costs'!R$20="-","-",SUM('2a Aggregate costs'!R$20,'2a Aggregate costs'!R$21,'2a Aggregate costs'!R$22,'2a Aggregate costs'!R56)*'3a Demand'!$C$10+'2a Aggregate costs'!R$23)</f>
        <v>146.96461957304555</v>
      </c>
      <c r="R33" s="106">
        <f>IF('2a Aggregate costs'!S$20="-","-",SUM('2a Aggregate costs'!S$20,'2a Aggregate costs'!S$21,'2a Aggregate costs'!S$22,'2a Aggregate costs'!S56)*'3a Demand'!$C$10+'2a Aggregate costs'!S$23)</f>
        <v>148.77112454814815</v>
      </c>
      <c r="S33" s="106">
        <f>IF('2a Aggregate costs'!T$20="-","-",SUM('2a Aggregate costs'!T$20,'2a Aggregate costs'!T$21,'2a Aggregate costs'!T$22,'2a Aggregate costs'!T56)*'3a Demand'!$C$10+'2a Aggregate costs'!T$23)</f>
        <v>153.04604975974598</v>
      </c>
      <c r="T33" s="106">
        <f>IF('2a Aggregate costs'!U$20="-","-",SUM('2a Aggregate costs'!U$20,'2a Aggregate costs'!U$21,'2a Aggregate costs'!U$22,'2a Aggregate costs'!U56)*'3a Demand'!$C$10+'2a Aggregate costs'!U$23)</f>
        <v>152.50029132864336</v>
      </c>
      <c r="U33" s="106">
        <f>IF('2a Aggregate costs'!V$20="-","-",SUM('2a Aggregate costs'!V$20,'2a Aggregate costs'!V$21,'2a Aggregate costs'!V$22,'2a Aggregate costs'!V56)*'3a Demand'!$C$10+'2a Aggregate costs'!V$23)</f>
        <v>161.46515228886494</v>
      </c>
      <c r="V33" s="106">
        <f>IF('2a Aggregate costs'!W$20="-","-",SUM('2a Aggregate costs'!W$20,'2a Aggregate costs'!W$21,'2a Aggregate costs'!W$22,'2a Aggregate costs'!W56)*'3a Demand'!$C$10+'2a Aggregate costs'!W$23)</f>
        <v>160.70940848032686</v>
      </c>
      <c r="W33" s="106">
        <f>IF('2a Aggregate costs'!X$20="-","-",SUM('2a Aggregate costs'!X$20,'2a Aggregate costs'!X$21,'2a Aggregate costs'!X$22,'2a Aggregate costs'!X56)*'3a Demand'!$C$10+'2a Aggregate costs'!X$23)</f>
        <v>168.0520523863828</v>
      </c>
      <c r="X33" s="84"/>
      <c r="Y33" s="106">
        <f>IF('2a Aggregate costs'!Z$20="-","-",SUM('2a Aggregate costs'!Z$20,'2a Aggregate costs'!Z$21,'2a Aggregate costs'!Z$22,'2a Aggregate costs'!Z56)*'3a Demand'!$C$10+'2a Aggregate costs'!Z$23)</f>
        <v>166.48245877803822</v>
      </c>
      <c r="Z33" s="106">
        <f>IF('2a Aggregate costs'!AA$20="-","-",SUM('2a Aggregate costs'!AA$20,'2a Aggregate costs'!AA$21,'2a Aggregate costs'!AA$22,'2a Aggregate costs'!AA56)*'3a Demand'!$C$10+'2a Aggregate costs'!AA$23)</f>
        <v>185.62557180081791</v>
      </c>
      <c r="AA33" s="106" t="str">
        <f>IF('2a Aggregate costs'!AB$20="-","-",SUM('2a Aggregate costs'!AB$20,'2a Aggregate costs'!AB$21,'2a Aggregate costs'!AB$22,'2a Aggregate costs'!AB56)*'3a Demand'!$C$10+'2a Aggregate costs'!AB$23)</f>
        <v>-</v>
      </c>
      <c r="AB33" s="106" t="str">
        <f>IF('2a Aggregate costs'!AC$20="-","-",SUM('2a Aggregate costs'!AC$20,'2a Aggregate costs'!AC$21,'2a Aggregate costs'!AC$22,'2a Aggregate costs'!AC56)*'3a Demand'!$C$10+'2a Aggregate costs'!AC$23)</f>
        <v>-</v>
      </c>
      <c r="AC33" s="106" t="str">
        <f>IF('2a Aggregate costs'!AD$20="-","-",SUM('2a Aggregate costs'!AD$20,'2a Aggregate costs'!AD$21,'2a Aggregate costs'!AD$22,'2a Aggregate costs'!AD56)*'3a Demand'!$C$10+'2a Aggregate costs'!AD$23)</f>
        <v>-</v>
      </c>
      <c r="AD33" s="106" t="str">
        <f>IF('2a Aggregate costs'!AE$20="-","-",SUM('2a Aggregate costs'!AE$20,'2a Aggregate costs'!AE$21,'2a Aggregate costs'!AE$22,'2a Aggregate costs'!AE56)*'3a Demand'!$C$10+'2a Aggregate costs'!AE$23)</f>
        <v>-</v>
      </c>
      <c r="AE33" s="106" t="str">
        <f>IF('2a Aggregate costs'!AF$20="-","-",SUM('2a Aggregate costs'!AF$20,'2a Aggregate costs'!AF$21,'2a Aggregate costs'!AF$22,'2a Aggregate costs'!AF56)*'3a Demand'!$C$10+'2a Aggregate costs'!AF$23)</f>
        <v>-</v>
      </c>
      <c r="AF33" s="106" t="str">
        <f>IF('2a Aggregate costs'!AG$20="-","-",SUM('2a Aggregate costs'!AG$20,'2a Aggregate costs'!AG$21,'2a Aggregate costs'!AG$22,'2a Aggregate costs'!AG56)*'3a Demand'!$C$10+'2a Aggregate costs'!AG$23)</f>
        <v>-</v>
      </c>
      <c r="AG33" s="106" t="str">
        <f>IF('2a Aggregate costs'!AH$20="-","-",SUM('2a Aggregate costs'!AH$20,'2a Aggregate costs'!AH$21,'2a Aggregate costs'!AH$22,'2a Aggregate costs'!AH56)*'3a Demand'!$C$10+'2a Aggregate costs'!AH$23)</f>
        <v>-</v>
      </c>
      <c r="AH33" s="106" t="str">
        <f>IF('2a Aggregate costs'!AI$20="-","-",SUM('2a Aggregate costs'!AI$20,'2a Aggregate costs'!AI$21,'2a Aggregate costs'!AI$22,'2a Aggregate costs'!AI56)*'3a Demand'!$C$10+'2a Aggregate costs'!AI$23)</f>
        <v>-</v>
      </c>
      <c r="AI33" s="106" t="str">
        <f>IF('2a Aggregate costs'!AJ$20="-","-",SUM('2a Aggregate costs'!AJ$20,'2a Aggregate costs'!AJ$21,'2a Aggregate costs'!AJ$22,'2a Aggregate costs'!AJ56)*'3a Demand'!$C$10+'2a Aggregate costs'!AJ$23)</f>
        <v>-</v>
      </c>
      <c r="AJ33" s="106" t="str">
        <f>IF('2a Aggregate costs'!AK$20="-","-",SUM('2a Aggregate costs'!AK$20,'2a Aggregate costs'!AK$21,'2a Aggregate costs'!AK$22,'2a Aggregate costs'!AK56)*'3a Demand'!$C$10+'2a Aggregate costs'!AK$23)</f>
        <v>-</v>
      </c>
      <c r="AK33" s="106" t="str">
        <f>IF('2a Aggregate costs'!AL$20="-","-",SUM('2a Aggregate costs'!AL$20,'2a Aggregate costs'!AL$21,'2a Aggregate costs'!AL$22,'2a Aggregate costs'!AL56)*'3a Demand'!$C$10+'2a Aggregate costs'!AL$23)</f>
        <v>-</v>
      </c>
      <c r="AL33" s="106" t="str">
        <f>IF('2a Aggregate costs'!AM$20="-","-",SUM('2a Aggregate costs'!AM$20,'2a Aggregate costs'!AM$21,'2a Aggregate costs'!AM$22,'2a Aggregate costs'!AM56)*'3a Demand'!$C$10+'2a Aggregate costs'!AM$23)</f>
        <v>-</v>
      </c>
      <c r="AM33" s="106" t="str">
        <f>IF('2a Aggregate costs'!AN$20="-","-",SUM('2a Aggregate costs'!AN$20,'2a Aggregate costs'!AN$21,'2a Aggregate costs'!AN$22,'2a Aggregate costs'!AN56)*'3a Demand'!$C$10+'2a Aggregate costs'!AN$23)</f>
        <v>-</v>
      </c>
      <c r="AN33" s="106" t="str">
        <f>IF('2a Aggregate costs'!AO$20="-","-",SUM('2a Aggregate costs'!AO$20,'2a Aggregate costs'!AO$21,'2a Aggregate costs'!AO$22,'2a Aggregate costs'!AO56)*'3a Demand'!$C$10+'2a Aggregate costs'!AO$23)</f>
        <v>-</v>
      </c>
      <c r="AO33" s="106" t="str">
        <f>IF('2a Aggregate costs'!AP$20="-","-",SUM('2a Aggregate costs'!AP$20,'2a Aggregate costs'!AP$21,'2a Aggregate costs'!AP$22,'2a Aggregate costs'!AP56)*'3a Demand'!$C$10+'2a Aggregate costs'!AP$23)</f>
        <v>-</v>
      </c>
      <c r="AP33" s="106" t="str">
        <f>IF('2a Aggregate costs'!AQ$20="-","-",SUM('2a Aggregate costs'!AQ$20,'2a Aggregate costs'!AQ$21,'2a Aggregate costs'!AQ$22,'2a Aggregate costs'!AQ56)*'3a Demand'!$C$10+'2a Aggregate costs'!AQ$23)</f>
        <v>-</v>
      </c>
      <c r="AQ33" s="106" t="str">
        <f>IF('2a Aggregate costs'!AR$20="-","-",SUM('2a Aggregate costs'!AR$20,'2a Aggregate costs'!AR$21,'2a Aggregate costs'!AR$22,'2a Aggregate costs'!AR56)*'3a Demand'!$C$10+'2a Aggregate costs'!AR$23)</f>
        <v>-</v>
      </c>
      <c r="AR33" s="106" t="str">
        <f>IF('2a Aggregate costs'!AS$20="-","-",SUM('2a Aggregate costs'!AS$20,'2a Aggregate costs'!AS$21,'2a Aggregate costs'!AS$22,'2a Aggregate costs'!AS56)*'3a Demand'!$C$10+'2a Aggregate costs'!AS$23)</f>
        <v>-</v>
      </c>
      <c r="AS33" s="106" t="str">
        <f>IF('2a Aggregate costs'!AT$20="-","-",SUM('2a Aggregate costs'!AT$20,'2a Aggregate costs'!AT$21,'2a Aggregate costs'!AT$22,'2a Aggregate costs'!AT56)*'3a Demand'!$C$10+'2a Aggregate costs'!AT$23)</f>
        <v>-</v>
      </c>
      <c r="AT33" s="106" t="str">
        <f>IF('2a Aggregate costs'!AU$20="-","-",SUM('2a Aggregate costs'!AU$20,'2a Aggregate costs'!AU$21,'2a Aggregate costs'!AU$22,'2a Aggregate costs'!AU56)*'3a Demand'!$C$10+'2a Aggregate costs'!AU$23)</f>
        <v>-</v>
      </c>
      <c r="AU33" s="106" t="str">
        <f>IF('2a Aggregate costs'!AV$20="-","-",SUM('2a Aggregate costs'!AV$20,'2a Aggregate costs'!AV$21,'2a Aggregate costs'!AV$22,'2a Aggregate costs'!AV56)*'3a Demand'!$C$10+'2a Aggregate costs'!AV$23)</f>
        <v>-</v>
      </c>
      <c r="AV33" s="106" t="str">
        <f>IF('2a Aggregate costs'!AW$20="-","-",SUM('2a Aggregate costs'!AW$20,'2a Aggregate costs'!AW$21,'2a Aggregate costs'!AW$22,'2a Aggregate costs'!AW56)*'3a Demand'!$C$10+'2a Aggregate costs'!AW$23)</f>
        <v>-</v>
      </c>
      <c r="AW33" s="106" t="str">
        <f>IF('2a Aggregate costs'!AX$20="-","-",SUM('2a Aggregate costs'!AX$20,'2a Aggregate costs'!AX$21,'2a Aggregate costs'!AX$22,'2a Aggregate costs'!AX56)*'3a Demand'!$C$10+'2a Aggregate costs'!AX$23)</f>
        <v>-</v>
      </c>
      <c r="AX33" s="106" t="str">
        <f>IF('2a Aggregate costs'!AY$20="-","-",SUM('2a Aggregate costs'!AY$20,'2a Aggregate costs'!AY$21,'2a Aggregate costs'!AY$22,'2a Aggregate costs'!AY56)*'3a Demand'!$C$10+'2a Aggregate costs'!AY$23)</f>
        <v>-</v>
      </c>
      <c r="AY33" s="106" t="str">
        <f>IF('2a Aggregate costs'!AZ$20="-","-",SUM('2a Aggregate costs'!AZ$20,'2a Aggregate costs'!AZ$21,'2a Aggregate costs'!AZ$22,'2a Aggregate costs'!AZ56)*'3a Demand'!$C$10+'2a Aggregate costs'!AZ$23)</f>
        <v>-</v>
      </c>
      <c r="AZ33" s="106" t="str">
        <f>IF('2a Aggregate costs'!BA$20="-","-",SUM('2a Aggregate costs'!BA$20,'2a Aggregate costs'!BA$21,'2a Aggregate costs'!BA$22,'2a Aggregate costs'!BA56)*'3a Demand'!$C$10+'2a Aggregate costs'!BA$23)</f>
        <v>-</v>
      </c>
      <c r="BA33" s="106" t="str">
        <f>IF('2a Aggregate costs'!BB$20="-","-",SUM('2a Aggregate costs'!BB$20,'2a Aggregate costs'!BB$21,'2a Aggregate costs'!BB$22,'2a Aggregate costs'!BB56)*'3a Demand'!$C$10+'2a Aggregate costs'!BB$23)</f>
        <v>-</v>
      </c>
      <c r="BB33" s="106" t="str">
        <f>IF('2a Aggregate costs'!BC$20="-","-",SUM('2a Aggregate costs'!BC$20,'2a Aggregate costs'!BC$21,'2a Aggregate costs'!BC$22,'2a Aggregate costs'!BC56)*'3a Demand'!$C$10+'2a Aggregate costs'!BC$23)</f>
        <v>-</v>
      </c>
      <c r="BC33" s="106" t="str">
        <f>IF('2a Aggregate costs'!BD$20="-","-",SUM('2a Aggregate costs'!BD$20,'2a Aggregate costs'!BD$21,'2a Aggregate costs'!BD$22,'2a Aggregate costs'!BD56)*'3a Demand'!$C$10+'2a Aggregate costs'!BD$23)</f>
        <v>-</v>
      </c>
    </row>
    <row r="34" spans="1:55" ht="12.75" customHeight="1">
      <c r="A34" s="14"/>
      <c r="B34" s="313"/>
      <c r="C34" s="108" t="s">
        <v>144</v>
      </c>
      <c r="D34" s="307"/>
      <c r="E34" s="331"/>
      <c r="F34" s="28"/>
      <c r="G34" s="106">
        <f>IF('2a Aggregate costs'!H$20="-","-",SUM('2a Aggregate costs'!H$20,'2a Aggregate costs'!H$21,'2a Aggregate costs'!H$22,'2a Aggregate costs'!H57)*'3a Demand'!$C$10+'2a Aggregate costs'!H$23)</f>
        <v>90.554689231973299</v>
      </c>
      <c r="H34" s="106">
        <f>IF('2a Aggregate costs'!I$20="-","-",SUM('2a Aggregate costs'!I$20,'2a Aggregate costs'!I$21,'2a Aggregate costs'!I$22,'2a Aggregate costs'!I57)*'3a Demand'!$C$10+'2a Aggregate costs'!I$23)</f>
        <v>90.52748619117645</v>
      </c>
      <c r="I34" s="106">
        <f>IF('2a Aggregate costs'!J$20="-","-",SUM('2a Aggregate costs'!J$20,'2a Aggregate costs'!J$21,'2a Aggregate costs'!J$22,'2a Aggregate costs'!J57)*'3a Demand'!$C$10+'2a Aggregate costs'!J$23)</f>
        <v>110.92123271248501</v>
      </c>
      <c r="J34" s="106">
        <f>IF('2a Aggregate costs'!K$20="-","-",SUM('2a Aggregate costs'!K$20,'2a Aggregate costs'!K$21,'2a Aggregate costs'!K$22,'2a Aggregate costs'!K57)*'3a Demand'!$C$10+'2a Aggregate costs'!K$23)</f>
        <v>110.81650430310445</v>
      </c>
      <c r="K34" s="106">
        <f>IF('2a Aggregate costs'!L$20="-","-",SUM('2a Aggregate costs'!L$20,'2a Aggregate costs'!L$21,'2a Aggregate costs'!L$22,'2a Aggregate costs'!L57)*'3a Demand'!$C$10+'2a Aggregate costs'!L$23)</f>
        <v>118.07702363696983</v>
      </c>
      <c r="L34" s="106">
        <f>IF('2a Aggregate costs'!M$20="-","-",SUM('2a Aggregate costs'!M$20,'2a Aggregate costs'!M$21,'2a Aggregate costs'!M$22,'2a Aggregate costs'!M57)*'3a Demand'!$C$10+'2a Aggregate costs'!M$23)</f>
        <v>118.50373843757191</v>
      </c>
      <c r="M34" s="106">
        <f>IF('2a Aggregate costs'!N$20="-","-",SUM('2a Aggregate costs'!N$20,'2a Aggregate costs'!N$21,'2a Aggregate costs'!N$22,'2a Aggregate costs'!N57)*'3a Demand'!$C$10+'2a Aggregate costs'!N$23)</f>
        <v>137.27470611703933</v>
      </c>
      <c r="N34" s="106">
        <f>IF('2a Aggregate costs'!O$20="-","-",SUM('2a Aggregate costs'!O$20,'2a Aggregate costs'!O$21,'2a Aggregate costs'!O$22,'2a Aggregate costs'!O57)*'3a Demand'!$C$10+'2a Aggregate costs'!O$23)</f>
        <v>137.36827765203489</v>
      </c>
      <c r="O34" s="84"/>
      <c r="P34" s="106">
        <f>IF('2a Aggregate costs'!Q$20="-","-",SUM('2a Aggregate costs'!Q$20,'2a Aggregate costs'!Q$21,'2a Aggregate costs'!Q$22,'2a Aggregate costs'!Q57)*'3a Demand'!$C$10+'2a Aggregate costs'!Q$23)</f>
        <v>137.36827765203489</v>
      </c>
      <c r="Q34" s="106">
        <f>IF('2a Aggregate costs'!R$20="-","-",SUM('2a Aggregate costs'!R$20,'2a Aggregate costs'!R$21,'2a Aggregate costs'!R$22,'2a Aggregate costs'!R57)*'3a Demand'!$C$10+'2a Aggregate costs'!R$23)</f>
        <v>146.96516386155642</v>
      </c>
      <c r="R34" s="106">
        <f>IF('2a Aggregate costs'!S$20="-","-",SUM('2a Aggregate costs'!S$20,'2a Aggregate costs'!S$21,'2a Aggregate costs'!S$22,'2a Aggregate costs'!S57)*'3a Demand'!$C$10+'2a Aggregate costs'!S$23)</f>
        <v>148.77169347757575</v>
      </c>
      <c r="S34" s="106">
        <f>IF('2a Aggregate costs'!T$20="-","-",SUM('2a Aggregate costs'!T$20,'2a Aggregate costs'!T$21,'2a Aggregate costs'!T$22,'2a Aggregate costs'!T57)*'3a Demand'!$C$10+'2a Aggregate costs'!T$23)</f>
        <v>153.03731623623639</v>
      </c>
      <c r="T34" s="106">
        <f>IF('2a Aggregate costs'!U$20="-","-",SUM('2a Aggregate costs'!U$20,'2a Aggregate costs'!U$21,'2a Aggregate costs'!U$22,'2a Aggregate costs'!U57)*'3a Demand'!$C$10+'2a Aggregate costs'!U$23)</f>
        <v>152.4904789077261</v>
      </c>
      <c r="U34" s="106">
        <f>IF('2a Aggregate costs'!V$20="-","-",SUM('2a Aggregate costs'!V$20,'2a Aggregate costs'!V$21,'2a Aggregate costs'!V$22,'2a Aggregate costs'!V57)*'3a Demand'!$C$10+'2a Aggregate costs'!V$23)</f>
        <v>161.45028237819352</v>
      </c>
      <c r="V34" s="106">
        <f>IF('2a Aggregate costs'!W$20="-","-",SUM('2a Aggregate costs'!W$20,'2a Aggregate costs'!W$21,'2a Aggregate costs'!W$22,'2a Aggregate costs'!W57)*'3a Demand'!$C$10+'2a Aggregate costs'!W$23)</f>
        <v>160.69557419311451</v>
      </c>
      <c r="W34" s="106">
        <f>IF('2a Aggregate costs'!X$20="-","-",SUM('2a Aggregate costs'!X$20,'2a Aggregate costs'!X$21,'2a Aggregate costs'!X$22,'2a Aggregate costs'!X57)*'3a Demand'!$C$10+'2a Aggregate costs'!X$23)</f>
        <v>168.03454146468238</v>
      </c>
      <c r="X34" s="84"/>
      <c r="Y34" s="106">
        <f>IF('2a Aggregate costs'!Z$20="-","-",SUM('2a Aggregate costs'!Z$20,'2a Aggregate costs'!Z$21,'2a Aggregate costs'!Z$22,'2a Aggregate costs'!Z57)*'3a Demand'!$C$10+'2a Aggregate costs'!Z$23)</f>
        <v>166.46554915770139</v>
      </c>
      <c r="Z34" s="106">
        <f>IF('2a Aggregate costs'!AA$20="-","-",SUM('2a Aggregate costs'!AA$20,'2a Aggregate costs'!AA$21,'2a Aggregate costs'!AA$22,'2a Aggregate costs'!AA57)*'3a Demand'!$C$10+'2a Aggregate costs'!AA$23)</f>
        <v>185.61589025339802</v>
      </c>
      <c r="AA34" s="106" t="str">
        <f>IF('2a Aggregate costs'!AB$20="-","-",SUM('2a Aggregate costs'!AB$20,'2a Aggregate costs'!AB$21,'2a Aggregate costs'!AB$22,'2a Aggregate costs'!AB57)*'3a Demand'!$C$10+'2a Aggregate costs'!AB$23)</f>
        <v>-</v>
      </c>
      <c r="AB34" s="106" t="str">
        <f>IF('2a Aggregate costs'!AC$20="-","-",SUM('2a Aggregate costs'!AC$20,'2a Aggregate costs'!AC$21,'2a Aggregate costs'!AC$22,'2a Aggregate costs'!AC57)*'3a Demand'!$C$10+'2a Aggregate costs'!AC$23)</f>
        <v>-</v>
      </c>
      <c r="AC34" s="106" t="str">
        <f>IF('2a Aggregate costs'!AD$20="-","-",SUM('2a Aggregate costs'!AD$20,'2a Aggregate costs'!AD$21,'2a Aggregate costs'!AD$22,'2a Aggregate costs'!AD57)*'3a Demand'!$C$10+'2a Aggregate costs'!AD$23)</f>
        <v>-</v>
      </c>
      <c r="AD34" s="106" t="str">
        <f>IF('2a Aggregate costs'!AE$20="-","-",SUM('2a Aggregate costs'!AE$20,'2a Aggregate costs'!AE$21,'2a Aggregate costs'!AE$22,'2a Aggregate costs'!AE57)*'3a Demand'!$C$10+'2a Aggregate costs'!AE$23)</f>
        <v>-</v>
      </c>
      <c r="AE34" s="106" t="str">
        <f>IF('2a Aggregate costs'!AF$20="-","-",SUM('2a Aggregate costs'!AF$20,'2a Aggregate costs'!AF$21,'2a Aggregate costs'!AF$22,'2a Aggregate costs'!AF57)*'3a Demand'!$C$10+'2a Aggregate costs'!AF$23)</f>
        <v>-</v>
      </c>
      <c r="AF34" s="106" t="str">
        <f>IF('2a Aggregate costs'!AG$20="-","-",SUM('2a Aggregate costs'!AG$20,'2a Aggregate costs'!AG$21,'2a Aggregate costs'!AG$22,'2a Aggregate costs'!AG57)*'3a Demand'!$C$10+'2a Aggregate costs'!AG$23)</f>
        <v>-</v>
      </c>
      <c r="AG34" s="106" t="str">
        <f>IF('2a Aggregate costs'!AH$20="-","-",SUM('2a Aggregate costs'!AH$20,'2a Aggregate costs'!AH$21,'2a Aggregate costs'!AH$22,'2a Aggregate costs'!AH57)*'3a Demand'!$C$10+'2a Aggregate costs'!AH$23)</f>
        <v>-</v>
      </c>
      <c r="AH34" s="106" t="str">
        <f>IF('2a Aggregate costs'!AI$20="-","-",SUM('2a Aggregate costs'!AI$20,'2a Aggregate costs'!AI$21,'2a Aggregate costs'!AI$22,'2a Aggregate costs'!AI57)*'3a Demand'!$C$10+'2a Aggregate costs'!AI$23)</f>
        <v>-</v>
      </c>
      <c r="AI34" s="106" t="str">
        <f>IF('2a Aggregate costs'!AJ$20="-","-",SUM('2a Aggregate costs'!AJ$20,'2a Aggregate costs'!AJ$21,'2a Aggregate costs'!AJ$22,'2a Aggregate costs'!AJ57)*'3a Demand'!$C$10+'2a Aggregate costs'!AJ$23)</f>
        <v>-</v>
      </c>
      <c r="AJ34" s="106" t="str">
        <f>IF('2a Aggregate costs'!AK$20="-","-",SUM('2a Aggregate costs'!AK$20,'2a Aggregate costs'!AK$21,'2a Aggregate costs'!AK$22,'2a Aggregate costs'!AK57)*'3a Demand'!$C$10+'2a Aggregate costs'!AK$23)</f>
        <v>-</v>
      </c>
      <c r="AK34" s="106" t="str">
        <f>IF('2a Aggregate costs'!AL$20="-","-",SUM('2a Aggregate costs'!AL$20,'2a Aggregate costs'!AL$21,'2a Aggregate costs'!AL$22,'2a Aggregate costs'!AL57)*'3a Demand'!$C$10+'2a Aggregate costs'!AL$23)</f>
        <v>-</v>
      </c>
      <c r="AL34" s="106" t="str">
        <f>IF('2a Aggregate costs'!AM$20="-","-",SUM('2a Aggregate costs'!AM$20,'2a Aggregate costs'!AM$21,'2a Aggregate costs'!AM$22,'2a Aggregate costs'!AM57)*'3a Demand'!$C$10+'2a Aggregate costs'!AM$23)</f>
        <v>-</v>
      </c>
      <c r="AM34" s="106" t="str">
        <f>IF('2a Aggregate costs'!AN$20="-","-",SUM('2a Aggregate costs'!AN$20,'2a Aggregate costs'!AN$21,'2a Aggregate costs'!AN$22,'2a Aggregate costs'!AN57)*'3a Demand'!$C$10+'2a Aggregate costs'!AN$23)</f>
        <v>-</v>
      </c>
      <c r="AN34" s="106" t="str">
        <f>IF('2a Aggregate costs'!AO$20="-","-",SUM('2a Aggregate costs'!AO$20,'2a Aggregate costs'!AO$21,'2a Aggregate costs'!AO$22,'2a Aggregate costs'!AO57)*'3a Demand'!$C$10+'2a Aggregate costs'!AO$23)</f>
        <v>-</v>
      </c>
      <c r="AO34" s="106" t="str">
        <f>IF('2a Aggregate costs'!AP$20="-","-",SUM('2a Aggregate costs'!AP$20,'2a Aggregate costs'!AP$21,'2a Aggregate costs'!AP$22,'2a Aggregate costs'!AP57)*'3a Demand'!$C$10+'2a Aggregate costs'!AP$23)</f>
        <v>-</v>
      </c>
      <c r="AP34" s="106" t="str">
        <f>IF('2a Aggregate costs'!AQ$20="-","-",SUM('2a Aggregate costs'!AQ$20,'2a Aggregate costs'!AQ$21,'2a Aggregate costs'!AQ$22,'2a Aggregate costs'!AQ57)*'3a Demand'!$C$10+'2a Aggregate costs'!AQ$23)</f>
        <v>-</v>
      </c>
      <c r="AQ34" s="106" t="str">
        <f>IF('2a Aggregate costs'!AR$20="-","-",SUM('2a Aggregate costs'!AR$20,'2a Aggregate costs'!AR$21,'2a Aggregate costs'!AR$22,'2a Aggregate costs'!AR57)*'3a Demand'!$C$10+'2a Aggregate costs'!AR$23)</f>
        <v>-</v>
      </c>
      <c r="AR34" s="106" t="str">
        <f>IF('2a Aggregate costs'!AS$20="-","-",SUM('2a Aggregate costs'!AS$20,'2a Aggregate costs'!AS$21,'2a Aggregate costs'!AS$22,'2a Aggregate costs'!AS57)*'3a Demand'!$C$10+'2a Aggregate costs'!AS$23)</f>
        <v>-</v>
      </c>
      <c r="AS34" s="106" t="str">
        <f>IF('2a Aggregate costs'!AT$20="-","-",SUM('2a Aggregate costs'!AT$20,'2a Aggregate costs'!AT$21,'2a Aggregate costs'!AT$22,'2a Aggregate costs'!AT57)*'3a Demand'!$C$10+'2a Aggregate costs'!AT$23)</f>
        <v>-</v>
      </c>
      <c r="AT34" s="106" t="str">
        <f>IF('2a Aggregate costs'!AU$20="-","-",SUM('2a Aggregate costs'!AU$20,'2a Aggregate costs'!AU$21,'2a Aggregate costs'!AU$22,'2a Aggregate costs'!AU57)*'3a Demand'!$C$10+'2a Aggregate costs'!AU$23)</f>
        <v>-</v>
      </c>
      <c r="AU34" s="106" t="str">
        <f>IF('2a Aggregate costs'!AV$20="-","-",SUM('2a Aggregate costs'!AV$20,'2a Aggregate costs'!AV$21,'2a Aggregate costs'!AV$22,'2a Aggregate costs'!AV57)*'3a Demand'!$C$10+'2a Aggregate costs'!AV$23)</f>
        <v>-</v>
      </c>
      <c r="AV34" s="106" t="str">
        <f>IF('2a Aggregate costs'!AW$20="-","-",SUM('2a Aggregate costs'!AW$20,'2a Aggregate costs'!AW$21,'2a Aggregate costs'!AW$22,'2a Aggregate costs'!AW57)*'3a Demand'!$C$10+'2a Aggregate costs'!AW$23)</f>
        <v>-</v>
      </c>
      <c r="AW34" s="106" t="str">
        <f>IF('2a Aggregate costs'!AX$20="-","-",SUM('2a Aggregate costs'!AX$20,'2a Aggregate costs'!AX$21,'2a Aggregate costs'!AX$22,'2a Aggregate costs'!AX57)*'3a Demand'!$C$10+'2a Aggregate costs'!AX$23)</f>
        <v>-</v>
      </c>
      <c r="AX34" s="106" t="str">
        <f>IF('2a Aggregate costs'!AY$20="-","-",SUM('2a Aggregate costs'!AY$20,'2a Aggregate costs'!AY$21,'2a Aggregate costs'!AY$22,'2a Aggregate costs'!AY57)*'3a Demand'!$C$10+'2a Aggregate costs'!AY$23)</f>
        <v>-</v>
      </c>
      <c r="AY34" s="106" t="str">
        <f>IF('2a Aggregate costs'!AZ$20="-","-",SUM('2a Aggregate costs'!AZ$20,'2a Aggregate costs'!AZ$21,'2a Aggregate costs'!AZ$22,'2a Aggregate costs'!AZ57)*'3a Demand'!$C$10+'2a Aggregate costs'!AZ$23)</f>
        <v>-</v>
      </c>
      <c r="AZ34" s="106" t="str">
        <f>IF('2a Aggregate costs'!BA$20="-","-",SUM('2a Aggregate costs'!BA$20,'2a Aggregate costs'!BA$21,'2a Aggregate costs'!BA$22,'2a Aggregate costs'!BA57)*'3a Demand'!$C$10+'2a Aggregate costs'!BA$23)</f>
        <v>-</v>
      </c>
      <c r="BA34" s="106" t="str">
        <f>IF('2a Aggregate costs'!BB$20="-","-",SUM('2a Aggregate costs'!BB$20,'2a Aggregate costs'!BB$21,'2a Aggregate costs'!BB$22,'2a Aggregate costs'!BB57)*'3a Demand'!$C$10+'2a Aggregate costs'!BB$23)</f>
        <v>-</v>
      </c>
      <c r="BB34" s="106" t="str">
        <f>IF('2a Aggregate costs'!BC$20="-","-",SUM('2a Aggregate costs'!BC$20,'2a Aggregate costs'!BC$21,'2a Aggregate costs'!BC$22,'2a Aggregate costs'!BC57)*'3a Demand'!$C$10+'2a Aggregate costs'!BC$23)</f>
        <v>-</v>
      </c>
      <c r="BC34" s="106" t="str">
        <f>IF('2a Aggregate costs'!BD$20="-","-",SUM('2a Aggregate costs'!BD$20,'2a Aggregate costs'!BD$21,'2a Aggregate costs'!BD$22,'2a Aggregate costs'!BD57)*'3a Demand'!$C$10+'2a Aggregate costs'!BD$23)</f>
        <v>-</v>
      </c>
    </row>
    <row r="35" spans="1:55" ht="12.75" customHeight="1">
      <c r="A35" s="14"/>
      <c r="B35" s="313"/>
      <c r="C35" s="108" t="s">
        <v>145</v>
      </c>
      <c r="D35" s="307"/>
      <c r="E35" s="331"/>
      <c r="F35" s="28"/>
      <c r="G35" s="106">
        <f>IF('2a Aggregate costs'!H$20="-","-",SUM('2a Aggregate costs'!H$20,'2a Aggregate costs'!H$21,'2a Aggregate costs'!H$22,'2a Aggregate costs'!H58)*'3a Demand'!$C$10+'2a Aggregate costs'!H$23)</f>
        <v>90.560159994303291</v>
      </c>
      <c r="H35" s="106">
        <f>IF('2a Aggregate costs'!I$20="-","-",SUM('2a Aggregate costs'!I$20,'2a Aggregate costs'!I$21,'2a Aggregate costs'!I$22,'2a Aggregate costs'!I58)*'3a Demand'!$C$10+'2a Aggregate costs'!I$23)</f>
        <v>90.532869222209868</v>
      </c>
      <c r="I35" s="106">
        <f>IF('2a Aggregate costs'!J$20="-","-",SUM('2a Aggregate costs'!J$20,'2a Aggregate costs'!J$21,'2a Aggregate costs'!J$22,'2a Aggregate costs'!J58)*'3a Demand'!$C$10+'2a Aggregate costs'!J$23)</f>
        <v>110.92674493626322</v>
      </c>
      <c r="J35" s="106">
        <f>IF('2a Aggregate costs'!K$20="-","-",SUM('2a Aggregate costs'!K$20,'2a Aggregate costs'!K$21,'2a Aggregate costs'!K$22,'2a Aggregate costs'!K58)*'3a Demand'!$C$10+'2a Aggregate costs'!K$23)</f>
        <v>110.82225533662896</v>
      </c>
      <c r="K35" s="106">
        <f>IF('2a Aggregate costs'!L$20="-","-",SUM('2a Aggregate costs'!L$20,'2a Aggregate costs'!L$21,'2a Aggregate costs'!L$22,'2a Aggregate costs'!L58)*'3a Demand'!$C$10+'2a Aggregate costs'!L$23)</f>
        <v>118.08287818909777</v>
      </c>
      <c r="L35" s="106">
        <f>IF('2a Aggregate costs'!M$20="-","-",SUM('2a Aggregate costs'!M$20,'2a Aggregate costs'!M$21,'2a Aggregate costs'!M$22,'2a Aggregate costs'!M58)*'3a Demand'!$C$10+'2a Aggregate costs'!M$23)</f>
        <v>118.5094862386421</v>
      </c>
      <c r="M35" s="106">
        <f>IF('2a Aggregate costs'!N$20="-","-",SUM('2a Aggregate costs'!N$20,'2a Aggregate costs'!N$21,'2a Aggregate costs'!N$22,'2a Aggregate costs'!N58)*'3a Demand'!$C$10+'2a Aggregate costs'!N$23)</f>
        <v>137.28979342581226</v>
      </c>
      <c r="N35" s="106">
        <f>IF('2a Aggregate costs'!O$20="-","-",SUM('2a Aggregate costs'!O$20,'2a Aggregate costs'!O$21,'2a Aggregate costs'!O$22,'2a Aggregate costs'!O58)*'3a Demand'!$C$10+'2a Aggregate costs'!O$23)</f>
        <v>137.38369670991634</v>
      </c>
      <c r="O35" s="84"/>
      <c r="P35" s="106">
        <f>IF('2a Aggregate costs'!Q$20="-","-",SUM('2a Aggregate costs'!Q$20,'2a Aggregate costs'!Q$21,'2a Aggregate costs'!Q$22,'2a Aggregate costs'!Q58)*'3a Demand'!$C$10+'2a Aggregate costs'!Q$23)</f>
        <v>137.38369670991634</v>
      </c>
      <c r="Q35" s="106">
        <f>IF('2a Aggregate costs'!R$20="-","-",SUM('2a Aggregate costs'!R$20,'2a Aggregate costs'!R$21,'2a Aggregate costs'!R$22,'2a Aggregate costs'!R58)*'3a Demand'!$C$10+'2a Aggregate costs'!R$23)</f>
        <v>146.98659272957821</v>
      </c>
      <c r="R35" s="106">
        <f>IF('2a Aggregate costs'!S$20="-","-",SUM('2a Aggregate costs'!S$20,'2a Aggregate costs'!S$21,'2a Aggregate costs'!S$22,'2a Aggregate costs'!S58)*'3a Demand'!$C$10+'2a Aggregate costs'!S$23)</f>
        <v>148.79387311541902</v>
      </c>
      <c r="S35" s="106">
        <f>IF('2a Aggregate costs'!T$20="-","-",SUM('2a Aggregate costs'!T$20,'2a Aggregate costs'!T$21,'2a Aggregate costs'!T$22,'2a Aggregate costs'!T58)*'3a Demand'!$C$10+'2a Aggregate costs'!T$23)</f>
        <v>153.06084641349003</v>
      </c>
      <c r="T35" s="106">
        <f>IF('2a Aggregate costs'!U$20="-","-",SUM('2a Aggregate costs'!U$20,'2a Aggregate costs'!U$21,'2a Aggregate costs'!U$22,'2a Aggregate costs'!U58)*'3a Demand'!$C$10+'2a Aggregate costs'!U$23)</f>
        <v>152.51690130303038</v>
      </c>
      <c r="U35" s="106">
        <f>IF('2a Aggregate costs'!V$20="-","-",SUM('2a Aggregate costs'!V$20,'2a Aggregate costs'!V$21,'2a Aggregate costs'!V$22,'2a Aggregate costs'!V58)*'3a Demand'!$C$10+'2a Aggregate costs'!V$23)</f>
        <v>161.47498713489335</v>
      </c>
      <c r="V35" s="106">
        <f>IF('2a Aggregate costs'!W$20="-","-",SUM('2a Aggregate costs'!W$20,'2a Aggregate costs'!W$21,'2a Aggregate costs'!W$22,'2a Aggregate costs'!W58)*'3a Demand'!$C$10+'2a Aggregate costs'!W$23)</f>
        <v>160.71857782937983</v>
      </c>
      <c r="W35" s="106">
        <f>IF('2a Aggregate costs'!X$20="-","-",SUM('2a Aggregate costs'!X$20,'2a Aggregate costs'!X$21,'2a Aggregate costs'!X$22,'2a Aggregate costs'!X58)*'3a Demand'!$C$10+'2a Aggregate costs'!X$23)</f>
        <v>168.05614549201195</v>
      </c>
      <c r="X35" s="84"/>
      <c r="Y35" s="106">
        <f>IF('2a Aggregate costs'!Z$20="-","-",SUM('2a Aggregate costs'!Z$20,'2a Aggregate costs'!Z$21,'2a Aggregate costs'!Z$22,'2a Aggregate costs'!Z58)*'3a Demand'!$C$10+'2a Aggregate costs'!Z$23)</f>
        <v>166.48343447129616</v>
      </c>
      <c r="Z35" s="106">
        <f>IF('2a Aggregate costs'!AA$20="-","-",SUM('2a Aggregate costs'!AA$20,'2a Aggregate costs'!AA$21,'2a Aggregate costs'!AA$22,'2a Aggregate costs'!AA58)*'3a Demand'!$C$10+'2a Aggregate costs'!AA$23)</f>
        <v>185.61507639344055</v>
      </c>
      <c r="AA35" s="106" t="str">
        <f>IF('2a Aggregate costs'!AB$20="-","-",SUM('2a Aggregate costs'!AB$20,'2a Aggregate costs'!AB$21,'2a Aggregate costs'!AB$22,'2a Aggregate costs'!AB58)*'3a Demand'!$C$10+'2a Aggregate costs'!AB$23)</f>
        <v>-</v>
      </c>
      <c r="AB35" s="106" t="str">
        <f>IF('2a Aggregate costs'!AC$20="-","-",SUM('2a Aggregate costs'!AC$20,'2a Aggregate costs'!AC$21,'2a Aggregate costs'!AC$22,'2a Aggregate costs'!AC58)*'3a Demand'!$C$10+'2a Aggregate costs'!AC$23)</f>
        <v>-</v>
      </c>
      <c r="AC35" s="106" t="str">
        <f>IF('2a Aggregate costs'!AD$20="-","-",SUM('2a Aggregate costs'!AD$20,'2a Aggregate costs'!AD$21,'2a Aggregate costs'!AD$22,'2a Aggregate costs'!AD58)*'3a Demand'!$C$10+'2a Aggregate costs'!AD$23)</f>
        <v>-</v>
      </c>
      <c r="AD35" s="106" t="str">
        <f>IF('2a Aggregate costs'!AE$20="-","-",SUM('2a Aggregate costs'!AE$20,'2a Aggregate costs'!AE$21,'2a Aggregate costs'!AE$22,'2a Aggregate costs'!AE58)*'3a Demand'!$C$10+'2a Aggregate costs'!AE$23)</f>
        <v>-</v>
      </c>
      <c r="AE35" s="106" t="str">
        <f>IF('2a Aggregate costs'!AF$20="-","-",SUM('2a Aggregate costs'!AF$20,'2a Aggregate costs'!AF$21,'2a Aggregate costs'!AF$22,'2a Aggregate costs'!AF58)*'3a Demand'!$C$10+'2a Aggregate costs'!AF$23)</f>
        <v>-</v>
      </c>
      <c r="AF35" s="106" t="str">
        <f>IF('2a Aggregate costs'!AG$20="-","-",SUM('2a Aggregate costs'!AG$20,'2a Aggregate costs'!AG$21,'2a Aggregate costs'!AG$22,'2a Aggregate costs'!AG58)*'3a Demand'!$C$10+'2a Aggregate costs'!AG$23)</f>
        <v>-</v>
      </c>
      <c r="AG35" s="106" t="str">
        <f>IF('2a Aggregate costs'!AH$20="-","-",SUM('2a Aggregate costs'!AH$20,'2a Aggregate costs'!AH$21,'2a Aggregate costs'!AH$22,'2a Aggregate costs'!AH58)*'3a Demand'!$C$10+'2a Aggregate costs'!AH$23)</f>
        <v>-</v>
      </c>
      <c r="AH35" s="106" t="str">
        <f>IF('2a Aggregate costs'!AI$20="-","-",SUM('2a Aggregate costs'!AI$20,'2a Aggregate costs'!AI$21,'2a Aggregate costs'!AI$22,'2a Aggregate costs'!AI58)*'3a Demand'!$C$10+'2a Aggregate costs'!AI$23)</f>
        <v>-</v>
      </c>
      <c r="AI35" s="106" t="str">
        <f>IF('2a Aggregate costs'!AJ$20="-","-",SUM('2a Aggregate costs'!AJ$20,'2a Aggregate costs'!AJ$21,'2a Aggregate costs'!AJ$22,'2a Aggregate costs'!AJ58)*'3a Demand'!$C$10+'2a Aggregate costs'!AJ$23)</f>
        <v>-</v>
      </c>
      <c r="AJ35" s="106" t="str">
        <f>IF('2a Aggregate costs'!AK$20="-","-",SUM('2a Aggregate costs'!AK$20,'2a Aggregate costs'!AK$21,'2a Aggregate costs'!AK$22,'2a Aggregate costs'!AK58)*'3a Demand'!$C$10+'2a Aggregate costs'!AK$23)</f>
        <v>-</v>
      </c>
      <c r="AK35" s="106" t="str">
        <f>IF('2a Aggregate costs'!AL$20="-","-",SUM('2a Aggregate costs'!AL$20,'2a Aggregate costs'!AL$21,'2a Aggregate costs'!AL$22,'2a Aggregate costs'!AL58)*'3a Demand'!$C$10+'2a Aggregate costs'!AL$23)</f>
        <v>-</v>
      </c>
      <c r="AL35" s="106" t="str">
        <f>IF('2a Aggregate costs'!AM$20="-","-",SUM('2a Aggregate costs'!AM$20,'2a Aggregate costs'!AM$21,'2a Aggregate costs'!AM$22,'2a Aggregate costs'!AM58)*'3a Demand'!$C$10+'2a Aggregate costs'!AM$23)</f>
        <v>-</v>
      </c>
      <c r="AM35" s="106" t="str">
        <f>IF('2a Aggregate costs'!AN$20="-","-",SUM('2a Aggregate costs'!AN$20,'2a Aggregate costs'!AN$21,'2a Aggregate costs'!AN$22,'2a Aggregate costs'!AN58)*'3a Demand'!$C$10+'2a Aggregate costs'!AN$23)</f>
        <v>-</v>
      </c>
      <c r="AN35" s="106" t="str">
        <f>IF('2a Aggregate costs'!AO$20="-","-",SUM('2a Aggregate costs'!AO$20,'2a Aggregate costs'!AO$21,'2a Aggregate costs'!AO$22,'2a Aggregate costs'!AO58)*'3a Demand'!$C$10+'2a Aggregate costs'!AO$23)</f>
        <v>-</v>
      </c>
      <c r="AO35" s="106" t="str">
        <f>IF('2a Aggregate costs'!AP$20="-","-",SUM('2a Aggregate costs'!AP$20,'2a Aggregate costs'!AP$21,'2a Aggregate costs'!AP$22,'2a Aggregate costs'!AP58)*'3a Demand'!$C$10+'2a Aggregate costs'!AP$23)</f>
        <v>-</v>
      </c>
      <c r="AP35" s="106" t="str">
        <f>IF('2a Aggregate costs'!AQ$20="-","-",SUM('2a Aggregate costs'!AQ$20,'2a Aggregate costs'!AQ$21,'2a Aggregate costs'!AQ$22,'2a Aggregate costs'!AQ58)*'3a Demand'!$C$10+'2a Aggregate costs'!AQ$23)</f>
        <v>-</v>
      </c>
      <c r="AQ35" s="106" t="str">
        <f>IF('2a Aggregate costs'!AR$20="-","-",SUM('2a Aggregate costs'!AR$20,'2a Aggregate costs'!AR$21,'2a Aggregate costs'!AR$22,'2a Aggregate costs'!AR58)*'3a Demand'!$C$10+'2a Aggregate costs'!AR$23)</f>
        <v>-</v>
      </c>
      <c r="AR35" s="106" t="str">
        <f>IF('2a Aggregate costs'!AS$20="-","-",SUM('2a Aggregate costs'!AS$20,'2a Aggregate costs'!AS$21,'2a Aggregate costs'!AS$22,'2a Aggregate costs'!AS58)*'3a Demand'!$C$10+'2a Aggregate costs'!AS$23)</f>
        <v>-</v>
      </c>
      <c r="AS35" s="106" t="str">
        <f>IF('2a Aggregate costs'!AT$20="-","-",SUM('2a Aggregate costs'!AT$20,'2a Aggregate costs'!AT$21,'2a Aggregate costs'!AT$22,'2a Aggregate costs'!AT58)*'3a Demand'!$C$10+'2a Aggregate costs'!AT$23)</f>
        <v>-</v>
      </c>
      <c r="AT35" s="106" t="str">
        <f>IF('2a Aggregate costs'!AU$20="-","-",SUM('2a Aggregate costs'!AU$20,'2a Aggregate costs'!AU$21,'2a Aggregate costs'!AU$22,'2a Aggregate costs'!AU58)*'3a Demand'!$C$10+'2a Aggregate costs'!AU$23)</f>
        <v>-</v>
      </c>
      <c r="AU35" s="106" t="str">
        <f>IF('2a Aggregate costs'!AV$20="-","-",SUM('2a Aggregate costs'!AV$20,'2a Aggregate costs'!AV$21,'2a Aggregate costs'!AV$22,'2a Aggregate costs'!AV58)*'3a Demand'!$C$10+'2a Aggregate costs'!AV$23)</f>
        <v>-</v>
      </c>
      <c r="AV35" s="106" t="str">
        <f>IF('2a Aggregate costs'!AW$20="-","-",SUM('2a Aggregate costs'!AW$20,'2a Aggregate costs'!AW$21,'2a Aggregate costs'!AW$22,'2a Aggregate costs'!AW58)*'3a Demand'!$C$10+'2a Aggregate costs'!AW$23)</f>
        <v>-</v>
      </c>
      <c r="AW35" s="106" t="str">
        <f>IF('2a Aggregate costs'!AX$20="-","-",SUM('2a Aggregate costs'!AX$20,'2a Aggregate costs'!AX$21,'2a Aggregate costs'!AX$22,'2a Aggregate costs'!AX58)*'3a Demand'!$C$10+'2a Aggregate costs'!AX$23)</f>
        <v>-</v>
      </c>
      <c r="AX35" s="106" t="str">
        <f>IF('2a Aggregate costs'!AY$20="-","-",SUM('2a Aggregate costs'!AY$20,'2a Aggregate costs'!AY$21,'2a Aggregate costs'!AY$22,'2a Aggregate costs'!AY58)*'3a Demand'!$C$10+'2a Aggregate costs'!AY$23)</f>
        <v>-</v>
      </c>
      <c r="AY35" s="106" t="str">
        <f>IF('2a Aggregate costs'!AZ$20="-","-",SUM('2a Aggregate costs'!AZ$20,'2a Aggregate costs'!AZ$21,'2a Aggregate costs'!AZ$22,'2a Aggregate costs'!AZ58)*'3a Demand'!$C$10+'2a Aggregate costs'!AZ$23)</f>
        <v>-</v>
      </c>
      <c r="AZ35" s="106" t="str">
        <f>IF('2a Aggregate costs'!BA$20="-","-",SUM('2a Aggregate costs'!BA$20,'2a Aggregate costs'!BA$21,'2a Aggregate costs'!BA$22,'2a Aggregate costs'!BA58)*'3a Demand'!$C$10+'2a Aggregate costs'!BA$23)</f>
        <v>-</v>
      </c>
      <c r="BA35" s="106" t="str">
        <f>IF('2a Aggregate costs'!BB$20="-","-",SUM('2a Aggregate costs'!BB$20,'2a Aggregate costs'!BB$21,'2a Aggregate costs'!BB$22,'2a Aggregate costs'!BB58)*'3a Demand'!$C$10+'2a Aggregate costs'!BB$23)</f>
        <v>-</v>
      </c>
      <c r="BB35" s="106" t="str">
        <f>IF('2a Aggregate costs'!BC$20="-","-",SUM('2a Aggregate costs'!BC$20,'2a Aggregate costs'!BC$21,'2a Aggregate costs'!BC$22,'2a Aggregate costs'!BC58)*'3a Demand'!$C$10+'2a Aggregate costs'!BC$23)</f>
        <v>-</v>
      </c>
      <c r="BC35" s="106" t="str">
        <f>IF('2a Aggregate costs'!BD$20="-","-",SUM('2a Aggregate costs'!BD$20,'2a Aggregate costs'!BD$21,'2a Aggregate costs'!BD$22,'2a Aggregate costs'!BD58)*'3a Demand'!$C$10+'2a Aggregate costs'!BD$23)</f>
        <v>-</v>
      </c>
    </row>
    <row r="36" spans="1:55" ht="12.75" customHeight="1">
      <c r="A36" s="14"/>
      <c r="B36" s="313"/>
      <c r="C36" s="108" t="s">
        <v>146</v>
      </c>
      <c r="D36" s="307"/>
      <c r="E36" s="331"/>
      <c r="F36" s="28"/>
      <c r="G36" s="106">
        <f>IF('2a Aggregate costs'!H$20="-","-",SUM('2a Aggregate costs'!H$20,'2a Aggregate costs'!H$21,'2a Aggregate costs'!H$22,'2a Aggregate costs'!H59)*'3a Demand'!$C$10+'2a Aggregate costs'!H$23)</f>
        <v>90.54348404455375</v>
      </c>
      <c r="H36" s="106">
        <f>IF('2a Aggregate costs'!I$20="-","-",SUM('2a Aggregate costs'!I$20,'2a Aggregate costs'!I$21,'2a Aggregate costs'!I$22,'2a Aggregate costs'!I59)*'3a Demand'!$C$10+'2a Aggregate costs'!I$23)</f>
        <v>90.516460694549778</v>
      </c>
      <c r="I36" s="106">
        <f>IF('2a Aggregate costs'!J$20="-","-",SUM('2a Aggregate costs'!J$20,'2a Aggregate costs'!J$21,'2a Aggregate costs'!J$22,'2a Aggregate costs'!J59)*'3a Demand'!$C$10+'2a Aggregate costs'!J$23)</f>
        <v>110.9099426039393</v>
      </c>
      <c r="J36" s="106">
        <f>IF('2a Aggregate costs'!K$20="-","-",SUM('2a Aggregate costs'!K$20,'2a Aggregate costs'!K$21,'2a Aggregate costs'!K$22,'2a Aggregate costs'!K59)*'3a Demand'!$C$10+'2a Aggregate costs'!K$23)</f>
        <v>110.80472506565799</v>
      </c>
      <c r="K36" s="106">
        <f>IF('2a Aggregate costs'!L$20="-","-",SUM('2a Aggregate costs'!L$20,'2a Aggregate costs'!L$21,'2a Aggregate costs'!L$22,'2a Aggregate costs'!L59)*'3a Demand'!$C$10+'2a Aggregate costs'!L$23)</f>
        <v>118.06503237324934</v>
      </c>
      <c r="L36" s="106">
        <f>IF('2a Aggregate costs'!M$20="-","-",SUM('2a Aggregate costs'!M$20,'2a Aggregate costs'!M$21,'2a Aggregate costs'!M$22,'2a Aggregate costs'!M59)*'3a Demand'!$C$10+'2a Aggregate costs'!M$23)</f>
        <v>118.49196582082185</v>
      </c>
      <c r="M36" s="106">
        <f>IF('2a Aggregate costs'!N$20="-","-",SUM('2a Aggregate costs'!N$20,'2a Aggregate costs'!N$21,'2a Aggregate costs'!N$22,'2a Aggregate costs'!N59)*'3a Demand'!$C$10+'2a Aggregate costs'!N$23)</f>
        <v>137.26771919915112</v>
      </c>
      <c r="N36" s="106">
        <f>IF('2a Aggregate costs'!O$20="-","-",SUM('2a Aggregate costs'!O$20,'2a Aggregate costs'!O$21,'2a Aggregate costs'!O$22,'2a Aggregate costs'!O59)*'3a Demand'!$C$10+'2a Aggregate costs'!O$23)</f>
        <v>137.36113710146006</v>
      </c>
      <c r="O36" s="84"/>
      <c r="P36" s="106">
        <f>IF('2a Aggregate costs'!Q$20="-","-",SUM('2a Aggregate costs'!Q$20,'2a Aggregate costs'!Q$21,'2a Aggregate costs'!Q$22,'2a Aggregate costs'!Q59)*'3a Demand'!$C$10+'2a Aggregate costs'!Q$23)</f>
        <v>137.36113710146006</v>
      </c>
      <c r="Q36" s="106">
        <f>IF('2a Aggregate costs'!R$20="-","-",SUM('2a Aggregate costs'!R$20,'2a Aggregate costs'!R$21,'2a Aggregate costs'!R$22,'2a Aggregate costs'!R59)*'3a Demand'!$C$10+'2a Aggregate costs'!R$23)</f>
        <v>146.96326820107984</v>
      </c>
      <c r="R36" s="106">
        <f>IF('2a Aggregate costs'!S$20="-","-",SUM('2a Aggregate costs'!S$20,'2a Aggregate costs'!S$21,'2a Aggregate costs'!S$22,'2a Aggregate costs'!S59)*'3a Demand'!$C$10+'2a Aggregate costs'!S$23)</f>
        <v>148.77457848415884</v>
      </c>
      <c r="S36" s="106">
        <f>IF('2a Aggregate costs'!T$20="-","-",SUM('2a Aggregate costs'!T$20,'2a Aggregate costs'!T$21,'2a Aggregate costs'!T$22,'2a Aggregate costs'!T59)*'3a Demand'!$C$10+'2a Aggregate costs'!T$23)</f>
        <v>153.04361658388507</v>
      </c>
      <c r="T36" s="106">
        <f>IF('2a Aggregate costs'!U$20="-","-",SUM('2a Aggregate costs'!U$20,'2a Aggregate costs'!U$21,'2a Aggregate costs'!U$22,'2a Aggregate costs'!U59)*'3a Demand'!$C$10+'2a Aggregate costs'!U$23)</f>
        <v>152.50216532502199</v>
      </c>
      <c r="U36" s="106">
        <f>IF('2a Aggregate costs'!V$20="-","-",SUM('2a Aggregate costs'!V$20,'2a Aggregate costs'!V$21,'2a Aggregate costs'!V$22,'2a Aggregate costs'!V59)*'3a Demand'!$C$10+'2a Aggregate costs'!V$23)</f>
        <v>161.46782389225558</v>
      </c>
      <c r="V36" s="106">
        <f>IF('2a Aggregate costs'!W$20="-","-",SUM('2a Aggregate costs'!W$20,'2a Aggregate costs'!W$21,'2a Aggregate costs'!W$22,'2a Aggregate costs'!W59)*'3a Demand'!$C$10+'2a Aggregate costs'!W$23)</f>
        <v>160.70866171153111</v>
      </c>
      <c r="W36" s="106">
        <f>IF('2a Aggregate costs'!X$20="-","-",SUM('2a Aggregate costs'!X$20,'2a Aggregate costs'!X$21,'2a Aggregate costs'!X$22,'2a Aggregate costs'!X59)*'3a Demand'!$C$10+'2a Aggregate costs'!X$23)</f>
        <v>168.04577449734751</v>
      </c>
      <c r="X36" s="84"/>
      <c r="Y36" s="106">
        <f>IF('2a Aggregate costs'!Z$20="-","-",SUM('2a Aggregate costs'!Z$20,'2a Aggregate costs'!Z$21,'2a Aggregate costs'!Z$22,'2a Aggregate costs'!Z59)*'3a Demand'!$C$10+'2a Aggregate costs'!Z$23)</f>
        <v>166.47557342342643</v>
      </c>
      <c r="Z36" s="106">
        <f>IF('2a Aggregate costs'!AA$20="-","-",SUM('2a Aggregate costs'!AA$20,'2a Aggregate costs'!AA$21,'2a Aggregate costs'!AA$22,'2a Aggregate costs'!AA59)*'3a Demand'!$C$10+'2a Aggregate costs'!AA$23)</f>
        <v>185.62392879546283</v>
      </c>
      <c r="AA36" s="106" t="str">
        <f>IF('2a Aggregate costs'!AB$20="-","-",SUM('2a Aggregate costs'!AB$20,'2a Aggregate costs'!AB$21,'2a Aggregate costs'!AB$22,'2a Aggregate costs'!AB59)*'3a Demand'!$C$10+'2a Aggregate costs'!AB$23)</f>
        <v>-</v>
      </c>
      <c r="AB36" s="106" t="str">
        <f>IF('2a Aggregate costs'!AC$20="-","-",SUM('2a Aggregate costs'!AC$20,'2a Aggregate costs'!AC$21,'2a Aggregate costs'!AC$22,'2a Aggregate costs'!AC59)*'3a Demand'!$C$10+'2a Aggregate costs'!AC$23)</f>
        <v>-</v>
      </c>
      <c r="AC36" s="106" t="str">
        <f>IF('2a Aggregate costs'!AD$20="-","-",SUM('2a Aggregate costs'!AD$20,'2a Aggregate costs'!AD$21,'2a Aggregate costs'!AD$22,'2a Aggregate costs'!AD59)*'3a Demand'!$C$10+'2a Aggregate costs'!AD$23)</f>
        <v>-</v>
      </c>
      <c r="AD36" s="106" t="str">
        <f>IF('2a Aggregate costs'!AE$20="-","-",SUM('2a Aggregate costs'!AE$20,'2a Aggregate costs'!AE$21,'2a Aggregate costs'!AE$22,'2a Aggregate costs'!AE59)*'3a Demand'!$C$10+'2a Aggregate costs'!AE$23)</f>
        <v>-</v>
      </c>
      <c r="AE36" s="106" t="str">
        <f>IF('2a Aggregate costs'!AF$20="-","-",SUM('2a Aggregate costs'!AF$20,'2a Aggregate costs'!AF$21,'2a Aggregate costs'!AF$22,'2a Aggregate costs'!AF59)*'3a Demand'!$C$10+'2a Aggregate costs'!AF$23)</f>
        <v>-</v>
      </c>
      <c r="AF36" s="106" t="str">
        <f>IF('2a Aggregate costs'!AG$20="-","-",SUM('2a Aggregate costs'!AG$20,'2a Aggregate costs'!AG$21,'2a Aggregate costs'!AG$22,'2a Aggregate costs'!AG59)*'3a Demand'!$C$10+'2a Aggregate costs'!AG$23)</f>
        <v>-</v>
      </c>
      <c r="AG36" s="106" t="str">
        <f>IF('2a Aggregate costs'!AH$20="-","-",SUM('2a Aggregate costs'!AH$20,'2a Aggregate costs'!AH$21,'2a Aggregate costs'!AH$22,'2a Aggregate costs'!AH59)*'3a Demand'!$C$10+'2a Aggregate costs'!AH$23)</f>
        <v>-</v>
      </c>
      <c r="AH36" s="106" t="str">
        <f>IF('2a Aggregate costs'!AI$20="-","-",SUM('2a Aggregate costs'!AI$20,'2a Aggregate costs'!AI$21,'2a Aggregate costs'!AI$22,'2a Aggregate costs'!AI59)*'3a Demand'!$C$10+'2a Aggregate costs'!AI$23)</f>
        <v>-</v>
      </c>
      <c r="AI36" s="106" t="str">
        <f>IF('2a Aggregate costs'!AJ$20="-","-",SUM('2a Aggregate costs'!AJ$20,'2a Aggregate costs'!AJ$21,'2a Aggregate costs'!AJ$22,'2a Aggregate costs'!AJ59)*'3a Demand'!$C$10+'2a Aggregate costs'!AJ$23)</f>
        <v>-</v>
      </c>
      <c r="AJ36" s="106" t="str">
        <f>IF('2a Aggregate costs'!AK$20="-","-",SUM('2a Aggregate costs'!AK$20,'2a Aggregate costs'!AK$21,'2a Aggregate costs'!AK$22,'2a Aggregate costs'!AK59)*'3a Demand'!$C$10+'2a Aggregate costs'!AK$23)</f>
        <v>-</v>
      </c>
      <c r="AK36" s="106" t="str">
        <f>IF('2a Aggregate costs'!AL$20="-","-",SUM('2a Aggregate costs'!AL$20,'2a Aggregate costs'!AL$21,'2a Aggregate costs'!AL$22,'2a Aggregate costs'!AL59)*'3a Demand'!$C$10+'2a Aggregate costs'!AL$23)</f>
        <v>-</v>
      </c>
      <c r="AL36" s="106" t="str">
        <f>IF('2a Aggregate costs'!AM$20="-","-",SUM('2a Aggregate costs'!AM$20,'2a Aggregate costs'!AM$21,'2a Aggregate costs'!AM$22,'2a Aggregate costs'!AM59)*'3a Demand'!$C$10+'2a Aggregate costs'!AM$23)</f>
        <v>-</v>
      </c>
      <c r="AM36" s="106" t="str">
        <f>IF('2a Aggregate costs'!AN$20="-","-",SUM('2a Aggregate costs'!AN$20,'2a Aggregate costs'!AN$21,'2a Aggregate costs'!AN$22,'2a Aggregate costs'!AN59)*'3a Demand'!$C$10+'2a Aggregate costs'!AN$23)</f>
        <v>-</v>
      </c>
      <c r="AN36" s="106" t="str">
        <f>IF('2a Aggregate costs'!AO$20="-","-",SUM('2a Aggregate costs'!AO$20,'2a Aggregate costs'!AO$21,'2a Aggregate costs'!AO$22,'2a Aggregate costs'!AO59)*'3a Demand'!$C$10+'2a Aggregate costs'!AO$23)</f>
        <v>-</v>
      </c>
      <c r="AO36" s="106" t="str">
        <f>IF('2a Aggregate costs'!AP$20="-","-",SUM('2a Aggregate costs'!AP$20,'2a Aggregate costs'!AP$21,'2a Aggregate costs'!AP$22,'2a Aggregate costs'!AP59)*'3a Demand'!$C$10+'2a Aggregate costs'!AP$23)</f>
        <v>-</v>
      </c>
      <c r="AP36" s="106" t="str">
        <f>IF('2a Aggregate costs'!AQ$20="-","-",SUM('2a Aggregate costs'!AQ$20,'2a Aggregate costs'!AQ$21,'2a Aggregate costs'!AQ$22,'2a Aggregate costs'!AQ59)*'3a Demand'!$C$10+'2a Aggregate costs'!AQ$23)</f>
        <v>-</v>
      </c>
      <c r="AQ36" s="106" t="str">
        <f>IF('2a Aggregate costs'!AR$20="-","-",SUM('2a Aggregate costs'!AR$20,'2a Aggregate costs'!AR$21,'2a Aggregate costs'!AR$22,'2a Aggregate costs'!AR59)*'3a Demand'!$C$10+'2a Aggregate costs'!AR$23)</f>
        <v>-</v>
      </c>
      <c r="AR36" s="106" t="str">
        <f>IF('2a Aggregate costs'!AS$20="-","-",SUM('2a Aggregate costs'!AS$20,'2a Aggregate costs'!AS$21,'2a Aggregate costs'!AS$22,'2a Aggregate costs'!AS59)*'3a Demand'!$C$10+'2a Aggregate costs'!AS$23)</f>
        <v>-</v>
      </c>
      <c r="AS36" s="106" t="str">
        <f>IF('2a Aggregate costs'!AT$20="-","-",SUM('2a Aggregate costs'!AT$20,'2a Aggregate costs'!AT$21,'2a Aggregate costs'!AT$22,'2a Aggregate costs'!AT59)*'3a Demand'!$C$10+'2a Aggregate costs'!AT$23)</f>
        <v>-</v>
      </c>
      <c r="AT36" s="106" t="str">
        <f>IF('2a Aggregate costs'!AU$20="-","-",SUM('2a Aggregate costs'!AU$20,'2a Aggregate costs'!AU$21,'2a Aggregate costs'!AU$22,'2a Aggregate costs'!AU59)*'3a Demand'!$C$10+'2a Aggregate costs'!AU$23)</f>
        <v>-</v>
      </c>
      <c r="AU36" s="106" t="str">
        <f>IF('2a Aggregate costs'!AV$20="-","-",SUM('2a Aggregate costs'!AV$20,'2a Aggregate costs'!AV$21,'2a Aggregate costs'!AV$22,'2a Aggregate costs'!AV59)*'3a Demand'!$C$10+'2a Aggregate costs'!AV$23)</f>
        <v>-</v>
      </c>
      <c r="AV36" s="106" t="str">
        <f>IF('2a Aggregate costs'!AW$20="-","-",SUM('2a Aggregate costs'!AW$20,'2a Aggregate costs'!AW$21,'2a Aggregate costs'!AW$22,'2a Aggregate costs'!AW59)*'3a Demand'!$C$10+'2a Aggregate costs'!AW$23)</f>
        <v>-</v>
      </c>
      <c r="AW36" s="106" t="str">
        <f>IF('2a Aggregate costs'!AX$20="-","-",SUM('2a Aggregate costs'!AX$20,'2a Aggregate costs'!AX$21,'2a Aggregate costs'!AX$22,'2a Aggregate costs'!AX59)*'3a Demand'!$C$10+'2a Aggregate costs'!AX$23)</f>
        <v>-</v>
      </c>
      <c r="AX36" s="106" t="str">
        <f>IF('2a Aggregate costs'!AY$20="-","-",SUM('2a Aggregate costs'!AY$20,'2a Aggregate costs'!AY$21,'2a Aggregate costs'!AY$22,'2a Aggregate costs'!AY59)*'3a Demand'!$C$10+'2a Aggregate costs'!AY$23)</f>
        <v>-</v>
      </c>
      <c r="AY36" s="106" t="str">
        <f>IF('2a Aggregate costs'!AZ$20="-","-",SUM('2a Aggregate costs'!AZ$20,'2a Aggregate costs'!AZ$21,'2a Aggregate costs'!AZ$22,'2a Aggregate costs'!AZ59)*'3a Demand'!$C$10+'2a Aggregate costs'!AZ$23)</f>
        <v>-</v>
      </c>
      <c r="AZ36" s="106" t="str">
        <f>IF('2a Aggregate costs'!BA$20="-","-",SUM('2a Aggregate costs'!BA$20,'2a Aggregate costs'!BA$21,'2a Aggregate costs'!BA$22,'2a Aggregate costs'!BA59)*'3a Demand'!$C$10+'2a Aggregate costs'!BA$23)</f>
        <v>-</v>
      </c>
      <c r="BA36" s="106" t="str">
        <f>IF('2a Aggregate costs'!BB$20="-","-",SUM('2a Aggregate costs'!BB$20,'2a Aggregate costs'!BB$21,'2a Aggregate costs'!BB$22,'2a Aggregate costs'!BB59)*'3a Demand'!$C$10+'2a Aggregate costs'!BB$23)</f>
        <v>-</v>
      </c>
      <c r="BB36" s="106" t="str">
        <f>IF('2a Aggregate costs'!BC$20="-","-",SUM('2a Aggregate costs'!BC$20,'2a Aggregate costs'!BC$21,'2a Aggregate costs'!BC$22,'2a Aggregate costs'!BC59)*'3a Demand'!$C$10+'2a Aggregate costs'!BC$23)</f>
        <v>-</v>
      </c>
      <c r="BC36" s="106" t="str">
        <f>IF('2a Aggregate costs'!BD$20="-","-",SUM('2a Aggregate costs'!BD$20,'2a Aggregate costs'!BD$21,'2a Aggregate costs'!BD$22,'2a Aggregate costs'!BD59)*'3a Demand'!$C$10+'2a Aggregate costs'!BD$23)</f>
        <v>-</v>
      </c>
    </row>
    <row r="37" spans="1:55" ht="12.75" customHeight="1">
      <c r="A37" s="14"/>
      <c r="B37" s="313"/>
      <c r="C37" s="108" t="s">
        <v>147</v>
      </c>
      <c r="D37" s="307"/>
      <c r="E37" s="331"/>
      <c r="F37" s="28"/>
      <c r="G37" s="106">
        <f>IF('2a Aggregate costs'!H$20="-","-",SUM('2a Aggregate costs'!H$20,'2a Aggregate costs'!H$21,'2a Aggregate costs'!H$22,'2a Aggregate costs'!H60)*'3a Demand'!$C$10+'2a Aggregate costs'!H$23)</f>
        <v>90.55277915473367</v>
      </c>
      <c r="H37" s="106">
        <f>IF('2a Aggregate costs'!I$20="-","-",SUM('2a Aggregate costs'!I$20,'2a Aggregate costs'!I$21,'2a Aggregate costs'!I$22,'2a Aggregate costs'!I60)*'3a Demand'!$C$10+'2a Aggregate costs'!I$23)</f>
        <v>90.525606744686769</v>
      </c>
      <c r="I37" s="106">
        <f>IF('2a Aggregate costs'!J$20="-","-",SUM('2a Aggregate costs'!J$20,'2a Aggregate costs'!J$21,'2a Aggregate costs'!J$22,'2a Aggregate costs'!J60)*'3a Demand'!$C$10+'2a Aggregate costs'!J$23)</f>
        <v>110.91930815927955</v>
      </c>
      <c r="J37" s="106">
        <f>IF('2a Aggregate costs'!K$20="-","-",SUM('2a Aggregate costs'!K$20,'2a Aggregate costs'!K$21,'2a Aggregate costs'!K$22,'2a Aggregate costs'!K60)*'3a Demand'!$C$10+'2a Aggregate costs'!K$23)</f>
        <v>110.81449637119719</v>
      </c>
      <c r="K37" s="106">
        <f>IF('2a Aggregate costs'!L$20="-","-",SUM('2a Aggregate costs'!L$20,'2a Aggregate costs'!L$21,'2a Aggregate costs'!L$22,'2a Aggregate costs'!L60)*'3a Demand'!$C$10+'2a Aggregate costs'!L$23)</f>
        <v>118.07497956228825</v>
      </c>
      <c r="L37" s="106">
        <f>IF('2a Aggregate costs'!M$20="-","-",SUM('2a Aggregate costs'!M$20,'2a Aggregate costs'!M$21,'2a Aggregate costs'!M$22,'2a Aggregate costs'!M60)*'3a Demand'!$C$10+'2a Aggregate costs'!M$23)</f>
        <v>118.50173163425278</v>
      </c>
      <c r="M37" s="106">
        <f>IF('2a Aggregate costs'!N$20="-","-",SUM('2a Aggregate costs'!N$20,'2a Aggregate costs'!N$21,'2a Aggregate costs'!N$22,'2a Aggregate costs'!N60)*'3a Demand'!$C$10+'2a Aggregate costs'!N$23)</f>
        <v>137.27333111497819</v>
      </c>
      <c r="N37" s="106">
        <f>IF('2a Aggregate costs'!O$20="-","-",SUM('2a Aggregate costs'!O$20,'2a Aggregate costs'!O$21,'2a Aggregate costs'!O$22,'2a Aggregate costs'!O60)*'3a Demand'!$C$10+'2a Aggregate costs'!O$23)</f>
        <v>137.36687241557513</v>
      </c>
      <c r="O37" s="84"/>
      <c r="P37" s="106">
        <f>IF('2a Aggregate costs'!Q$20="-","-",SUM('2a Aggregate costs'!Q$20,'2a Aggregate costs'!Q$21,'2a Aggregate costs'!Q$22,'2a Aggregate costs'!Q60)*'3a Demand'!$C$10+'2a Aggregate costs'!Q$23)</f>
        <v>137.36687241557513</v>
      </c>
      <c r="Q37" s="106">
        <f>IF('2a Aggregate costs'!R$20="-","-",SUM('2a Aggregate costs'!R$20,'2a Aggregate costs'!R$21,'2a Aggregate costs'!R$22,'2a Aggregate costs'!R60)*'3a Demand'!$C$10+'2a Aggregate costs'!R$23)</f>
        <v>146.97043450994408</v>
      </c>
      <c r="R37" s="106">
        <f>IF('2a Aggregate costs'!S$20="-","-",SUM('2a Aggregate costs'!S$20,'2a Aggregate costs'!S$21,'2a Aggregate costs'!S$22,'2a Aggregate costs'!S60)*'3a Demand'!$C$10+'2a Aggregate costs'!S$23)</f>
        <v>148.77708278774176</v>
      </c>
      <c r="S37" s="106">
        <f>IF('2a Aggregate costs'!T$20="-","-",SUM('2a Aggregate costs'!T$20,'2a Aggregate costs'!T$21,'2a Aggregate costs'!T$22,'2a Aggregate costs'!T60)*'3a Demand'!$C$10+'2a Aggregate costs'!T$23)</f>
        <v>153.0488719837787</v>
      </c>
      <c r="T37" s="106">
        <f>IF('2a Aggregate costs'!U$20="-","-",SUM('2a Aggregate costs'!U$20,'2a Aggregate costs'!U$21,'2a Aggregate costs'!U$22,'2a Aggregate costs'!U60)*'3a Demand'!$C$10+'2a Aggregate costs'!U$23)</f>
        <v>152.50342045863562</v>
      </c>
      <c r="U37" s="106">
        <f>IF('2a Aggregate costs'!V$20="-","-",SUM('2a Aggregate costs'!V$20,'2a Aggregate costs'!V$21,'2a Aggregate costs'!V$22,'2a Aggregate costs'!V60)*'3a Demand'!$C$10+'2a Aggregate costs'!V$23)</f>
        <v>161.46777022160134</v>
      </c>
      <c r="V37" s="106">
        <f>IF('2a Aggregate costs'!W$20="-","-",SUM('2a Aggregate costs'!W$20,'2a Aggregate costs'!W$21,'2a Aggregate costs'!W$22,'2a Aggregate costs'!W60)*'3a Demand'!$C$10+'2a Aggregate costs'!W$23)</f>
        <v>160.711916293798</v>
      </c>
      <c r="W37" s="106">
        <f>IF('2a Aggregate costs'!X$20="-","-",SUM('2a Aggregate costs'!X$20,'2a Aggregate costs'!X$21,'2a Aggregate costs'!X$22,'2a Aggregate costs'!X60)*'3a Demand'!$C$10+'2a Aggregate costs'!X$23)</f>
        <v>168.05913701648814</v>
      </c>
      <c r="X37" s="84"/>
      <c r="Y37" s="106">
        <f>IF('2a Aggregate costs'!Z$20="-","-",SUM('2a Aggregate costs'!Z$20,'2a Aggregate costs'!Z$21,'2a Aggregate costs'!Z$22,'2a Aggregate costs'!Z60)*'3a Demand'!$C$10+'2a Aggregate costs'!Z$23)</f>
        <v>166.48960162195766</v>
      </c>
      <c r="Z37" s="106">
        <f>IF('2a Aggregate costs'!AA$20="-","-",SUM('2a Aggregate costs'!AA$20,'2a Aggregate costs'!AA$21,'2a Aggregate costs'!AA$22,'2a Aggregate costs'!AA60)*'3a Demand'!$C$10+'2a Aggregate costs'!AA$23)</f>
        <v>185.63411064414666</v>
      </c>
      <c r="AA37" s="106" t="str">
        <f>IF('2a Aggregate costs'!AB$20="-","-",SUM('2a Aggregate costs'!AB$20,'2a Aggregate costs'!AB$21,'2a Aggregate costs'!AB$22,'2a Aggregate costs'!AB60)*'3a Demand'!$C$10+'2a Aggregate costs'!AB$23)</f>
        <v>-</v>
      </c>
      <c r="AB37" s="106" t="str">
        <f>IF('2a Aggregate costs'!AC$20="-","-",SUM('2a Aggregate costs'!AC$20,'2a Aggregate costs'!AC$21,'2a Aggregate costs'!AC$22,'2a Aggregate costs'!AC60)*'3a Demand'!$C$10+'2a Aggregate costs'!AC$23)</f>
        <v>-</v>
      </c>
      <c r="AC37" s="106" t="str">
        <f>IF('2a Aggregate costs'!AD$20="-","-",SUM('2a Aggregate costs'!AD$20,'2a Aggregate costs'!AD$21,'2a Aggregate costs'!AD$22,'2a Aggregate costs'!AD60)*'3a Demand'!$C$10+'2a Aggregate costs'!AD$23)</f>
        <v>-</v>
      </c>
      <c r="AD37" s="106" t="str">
        <f>IF('2a Aggregate costs'!AE$20="-","-",SUM('2a Aggregate costs'!AE$20,'2a Aggregate costs'!AE$21,'2a Aggregate costs'!AE$22,'2a Aggregate costs'!AE60)*'3a Demand'!$C$10+'2a Aggregate costs'!AE$23)</f>
        <v>-</v>
      </c>
      <c r="AE37" s="106" t="str">
        <f>IF('2a Aggregate costs'!AF$20="-","-",SUM('2a Aggregate costs'!AF$20,'2a Aggregate costs'!AF$21,'2a Aggregate costs'!AF$22,'2a Aggregate costs'!AF60)*'3a Demand'!$C$10+'2a Aggregate costs'!AF$23)</f>
        <v>-</v>
      </c>
      <c r="AF37" s="106" t="str">
        <f>IF('2a Aggregate costs'!AG$20="-","-",SUM('2a Aggregate costs'!AG$20,'2a Aggregate costs'!AG$21,'2a Aggregate costs'!AG$22,'2a Aggregate costs'!AG60)*'3a Demand'!$C$10+'2a Aggregate costs'!AG$23)</f>
        <v>-</v>
      </c>
      <c r="AG37" s="106" t="str">
        <f>IF('2a Aggregate costs'!AH$20="-","-",SUM('2a Aggregate costs'!AH$20,'2a Aggregate costs'!AH$21,'2a Aggregate costs'!AH$22,'2a Aggregate costs'!AH60)*'3a Demand'!$C$10+'2a Aggregate costs'!AH$23)</f>
        <v>-</v>
      </c>
      <c r="AH37" s="106" t="str">
        <f>IF('2a Aggregate costs'!AI$20="-","-",SUM('2a Aggregate costs'!AI$20,'2a Aggregate costs'!AI$21,'2a Aggregate costs'!AI$22,'2a Aggregate costs'!AI60)*'3a Demand'!$C$10+'2a Aggregate costs'!AI$23)</f>
        <v>-</v>
      </c>
      <c r="AI37" s="106" t="str">
        <f>IF('2a Aggregate costs'!AJ$20="-","-",SUM('2a Aggregate costs'!AJ$20,'2a Aggregate costs'!AJ$21,'2a Aggregate costs'!AJ$22,'2a Aggregate costs'!AJ60)*'3a Demand'!$C$10+'2a Aggregate costs'!AJ$23)</f>
        <v>-</v>
      </c>
      <c r="AJ37" s="106" t="str">
        <f>IF('2a Aggregate costs'!AK$20="-","-",SUM('2a Aggregate costs'!AK$20,'2a Aggregate costs'!AK$21,'2a Aggregate costs'!AK$22,'2a Aggregate costs'!AK60)*'3a Demand'!$C$10+'2a Aggregate costs'!AK$23)</f>
        <v>-</v>
      </c>
      <c r="AK37" s="106" t="str">
        <f>IF('2a Aggregate costs'!AL$20="-","-",SUM('2a Aggregate costs'!AL$20,'2a Aggregate costs'!AL$21,'2a Aggregate costs'!AL$22,'2a Aggregate costs'!AL60)*'3a Demand'!$C$10+'2a Aggregate costs'!AL$23)</f>
        <v>-</v>
      </c>
      <c r="AL37" s="106" t="str">
        <f>IF('2a Aggregate costs'!AM$20="-","-",SUM('2a Aggregate costs'!AM$20,'2a Aggregate costs'!AM$21,'2a Aggregate costs'!AM$22,'2a Aggregate costs'!AM60)*'3a Demand'!$C$10+'2a Aggregate costs'!AM$23)</f>
        <v>-</v>
      </c>
      <c r="AM37" s="106" t="str">
        <f>IF('2a Aggregate costs'!AN$20="-","-",SUM('2a Aggregate costs'!AN$20,'2a Aggregate costs'!AN$21,'2a Aggregate costs'!AN$22,'2a Aggregate costs'!AN60)*'3a Demand'!$C$10+'2a Aggregate costs'!AN$23)</f>
        <v>-</v>
      </c>
      <c r="AN37" s="106" t="str">
        <f>IF('2a Aggregate costs'!AO$20="-","-",SUM('2a Aggregate costs'!AO$20,'2a Aggregate costs'!AO$21,'2a Aggregate costs'!AO$22,'2a Aggregate costs'!AO60)*'3a Demand'!$C$10+'2a Aggregate costs'!AO$23)</f>
        <v>-</v>
      </c>
      <c r="AO37" s="106" t="str">
        <f>IF('2a Aggregate costs'!AP$20="-","-",SUM('2a Aggregate costs'!AP$20,'2a Aggregate costs'!AP$21,'2a Aggregate costs'!AP$22,'2a Aggregate costs'!AP60)*'3a Demand'!$C$10+'2a Aggregate costs'!AP$23)</f>
        <v>-</v>
      </c>
      <c r="AP37" s="106" t="str">
        <f>IF('2a Aggregate costs'!AQ$20="-","-",SUM('2a Aggregate costs'!AQ$20,'2a Aggregate costs'!AQ$21,'2a Aggregate costs'!AQ$22,'2a Aggregate costs'!AQ60)*'3a Demand'!$C$10+'2a Aggregate costs'!AQ$23)</f>
        <v>-</v>
      </c>
      <c r="AQ37" s="106" t="str">
        <f>IF('2a Aggregate costs'!AR$20="-","-",SUM('2a Aggregate costs'!AR$20,'2a Aggregate costs'!AR$21,'2a Aggregate costs'!AR$22,'2a Aggregate costs'!AR60)*'3a Demand'!$C$10+'2a Aggregate costs'!AR$23)</f>
        <v>-</v>
      </c>
      <c r="AR37" s="106" t="str">
        <f>IF('2a Aggregate costs'!AS$20="-","-",SUM('2a Aggregate costs'!AS$20,'2a Aggregate costs'!AS$21,'2a Aggregate costs'!AS$22,'2a Aggregate costs'!AS60)*'3a Demand'!$C$10+'2a Aggregate costs'!AS$23)</f>
        <v>-</v>
      </c>
      <c r="AS37" s="106" t="str">
        <f>IF('2a Aggregate costs'!AT$20="-","-",SUM('2a Aggregate costs'!AT$20,'2a Aggregate costs'!AT$21,'2a Aggregate costs'!AT$22,'2a Aggregate costs'!AT60)*'3a Demand'!$C$10+'2a Aggregate costs'!AT$23)</f>
        <v>-</v>
      </c>
      <c r="AT37" s="106" t="str">
        <f>IF('2a Aggregate costs'!AU$20="-","-",SUM('2a Aggregate costs'!AU$20,'2a Aggregate costs'!AU$21,'2a Aggregate costs'!AU$22,'2a Aggregate costs'!AU60)*'3a Demand'!$C$10+'2a Aggregate costs'!AU$23)</f>
        <v>-</v>
      </c>
      <c r="AU37" s="106" t="str">
        <f>IF('2a Aggregate costs'!AV$20="-","-",SUM('2a Aggregate costs'!AV$20,'2a Aggregate costs'!AV$21,'2a Aggregate costs'!AV$22,'2a Aggregate costs'!AV60)*'3a Demand'!$C$10+'2a Aggregate costs'!AV$23)</f>
        <v>-</v>
      </c>
      <c r="AV37" s="106" t="str">
        <f>IF('2a Aggregate costs'!AW$20="-","-",SUM('2a Aggregate costs'!AW$20,'2a Aggregate costs'!AW$21,'2a Aggregate costs'!AW$22,'2a Aggregate costs'!AW60)*'3a Demand'!$C$10+'2a Aggregate costs'!AW$23)</f>
        <v>-</v>
      </c>
      <c r="AW37" s="106" t="str">
        <f>IF('2a Aggregate costs'!AX$20="-","-",SUM('2a Aggregate costs'!AX$20,'2a Aggregate costs'!AX$21,'2a Aggregate costs'!AX$22,'2a Aggregate costs'!AX60)*'3a Demand'!$C$10+'2a Aggregate costs'!AX$23)</f>
        <v>-</v>
      </c>
      <c r="AX37" s="106" t="str">
        <f>IF('2a Aggregate costs'!AY$20="-","-",SUM('2a Aggregate costs'!AY$20,'2a Aggregate costs'!AY$21,'2a Aggregate costs'!AY$22,'2a Aggregate costs'!AY60)*'3a Demand'!$C$10+'2a Aggregate costs'!AY$23)</f>
        <v>-</v>
      </c>
      <c r="AY37" s="106" t="str">
        <f>IF('2a Aggregate costs'!AZ$20="-","-",SUM('2a Aggregate costs'!AZ$20,'2a Aggregate costs'!AZ$21,'2a Aggregate costs'!AZ$22,'2a Aggregate costs'!AZ60)*'3a Demand'!$C$10+'2a Aggregate costs'!AZ$23)</f>
        <v>-</v>
      </c>
      <c r="AZ37" s="106" t="str">
        <f>IF('2a Aggregate costs'!BA$20="-","-",SUM('2a Aggregate costs'!BA$20,'2a Aggregate costs'!BA$21,'2a Aggregate costs'!BA$22,'2a Aggregate costs'!BA60)*'3a Demand'!$C$10+'2a Aggregate costs'!BA$23)</f>
        <v>-</v>
      </c>
      <c r="BA37" s="106" t="str">
        <f>IF('2a Aggregate costs'!BB$20="-","-",SUM('2a Aggregate costs'!BB$20,'2a Aggregate costs'!BB$21,'2a Aggregate costs'!BB$22,'2a Aggregate costs'!BB60)*'3a Demand'!$C$10+'2a Aggregate costs'!BB$23)</f>
        <v>-</v>
      </c>
      <c r="BB37" s="106" t="str">
        <f>IF('2a Aggregate costs'!BC$20="-","-",SUM('2a Aggregate costs'!BC$20,'2a Aggregate costs'!BC$21,'2a Aggregate costs'!BC$22,'2a Aggregate costs'!BC60)*'3a Demand'!$C$10+'2a Aggregate costs'!BC$23)</f>
        <v>-</v>
      </c>
      <c r="BC37" s="106" t="str">
        <f>IF('2a Aggregate costs'!BD$20="-","-",SUM('2a Aggregate costs'!BD$20,'2a Aggregate costs'!BD$21,'2a Aggregate costs'!BD$22,'2a Aggregate costs'!BD60)*'3a Demand'!$C$10+'2a Aggregate costs'!BD$23)</f>
        <v>-</v>
      </c>
    </row>
    <row r="38" spans="1:55" ht="12.75" customHeight="1">
      <c r="A38" s="14"/>
      <c r="B38" s="313"/>
      <c r="C38" s="108" t="s">
        <v>148</v>
      </c>
      <c r="D38" s="307"/>
      <c r="E38" s="331"/>
      <c r="F38" s="28"/>
      <c r="G38" s="106">
        <f>IF('2a Aggregate costs'!H$20="-","-",SUM('2a Aggregate costs'!H$20,'2a Aggregate costs'!H$21,'2a Aggregate costs'!H$22,'2a Aggregate costs'!H61)*'3a Demand'!$C$10+'2a Aggregate costs'!H$23)</f>
        <v>90.549021981319527</v>
      </c>
      <c r="H38" s="106">
        <f>IF('2a Aggregate costs'!I$20="-","-",SUM('2a Aggregate costs'!I$20,'2a Aggregate costs'!I$21,'2a Aggregate costs'!I$22,'2a Aggregate costs'!I61)*'3a Demand'!$C$10+'2a Aggregate costs'!I$23)</f>
        <v>90.521909822783286</v>
      </c>
      <c r="I38" s="106">
        <f>IF('2a Aggregate costs'!J$20="-","-",SUM('2a Aggregate costs'!J$20,'2a Aggregate costs'!J$21,'2a Aggregate costs'!J$22,'2a Aggregate costs'!J61)*'3a Demand'!$C$10+'2a Aggregate costs'!J$23)</f>
        <v>110.9155225112504</v>
      </c>
      <c r="J38" s="106">
        <f>IF('2a Aggregate costs'!K$20="-","-",SUM('2a Aggregate costs'!K$20,'2a Aggregate costs'!K$21,'2a Aggregate costs'!K$22,'2a Aggregate costs'!K61)*'3a Demand'!$C$10+'2a Aggregate costs'!K$23)</f>
        <v>110.81054671501421</v>
      </c>
      <c r="K38" s="106">
        <f>IF('2a Aggregate costs'!L$20="-","-",SUM('2a Aggregate costs'!L$20,'2a Aggregate costs'!L$21,'2a Aggregate costs'!L$22,'2a Aggregate costs'!L61)*'3a Demand'!$C$10+'2a Aggregate costs'!L$23)</f>
        <v>118.07095881229398</v>
      </c>
      <c r="L38" s="106">
        <f>IF('2a Aggregate costs'!M$20="-","-",SUM('2a Aggregate costs'!M$20,'2a Aggregate costs'!M$21,'2a Aggregate costs'!M$22,'2a Aggregate costs'!M61)*'3a Demand'!$C$10+'2a Aggregate costs'!M$23)</f>
        <v>118.49778419803306</v>
      </c>
      <c r="M38" s="106">
        <f>IF('2a Aggregate costs'!N$20="-","-",SUM('2a Aggregate costs'!N$20,'2a Aggregate costs'!N$21,'2a Aggregate costs'!N$22,'2a Aggregate costs'!N61)*'3a Demand'!$C$10+'2a Aggregate costs'!N$23)</f>
        <v>137.26836211165772</v>
      </c>
      <c r="N38" s="106">
        <f>IF('2a Aggregate costs'!O$20="-","-",SUM('2a Aggregate costs'!O$20,'2a Aggregate costs'!O$21,'2a Aggregate costs'!O$22,'2a Aggregate costs'!O61)*'3a Demand'!$C$10+'2a Aggregate costs'!O$23)</f>
        <v>137.36179415072587</v>
      </c>
      <c r="O38" s="84"/>
      <c r="P38" s="106">
        <f>IF('2a Aggregate costs'!Q$20="-","-",SUM('2a Aggregate costs'!Q$20,'2a Aggregate costs'!Q$21,'2a Aggregate costs'!Q$22,'2a Aggregate costs'!Q61)*'3a Demand'!$C$10+'2a Aggregate costs'!Q$23)</f>
        <v>137.36179415072587</v>
      </c>
      <c r="Q38" s="106">
        <f>IF('2a Aggregate costs'!R$20="-","-",SUM('2a Aggregate costs'!R$20,'2a Aggregate costs'!R$21,'2a Aggregate costs'!R$22,'2a Aggregate costs'!R61)*'3a Demand'!$C$10+'2a Aggregate costs'!R$23)</f>
        <v>146.96394752866459</v>
      </c>
      <c r="R38" s="106">
        <f>IF('2a Aggregate costs'!S$20="-","-",SUM('2a Aggregate costs'!S$20,'2a Aggregate costs'!S$21,'2a Aggregate costs'!S$22,'2a Aggregate costs'!S61)*'3a Demand'!$C$10+'2a Aggregate costs'!S$23)</f>
        <v>148.77045370543919</v>
      </c>
      <c r="S38" s="106">
        <f>IF('2a Aggregate costs'!T$20="-","-",SUM('2a Aggregate costs'!T$20,'2a Aggregate costs'!T$21,'2a Aggregate costs'!T$22,'2a Aggregate costs'!T61)*'3a Demand'!$C$10+'2a Aggregate costs'!T$23)</f>
        <v>153.03557357473014</v>
      </c>
      <c r="T38" s="106">
        <f>IF('2a Aggregate costs'!U$20="-","-",SUM('2a Aggregate costs'!U$20,'2a Aggregate costs'!U$21,'2a Aggregate costs'!U$22,'2a Aggregate costs'!U61)*'3a Demand'!$C$10+'2a Aggregate costs'!U$23)</f>
        <v>152.48854539047414</v>
      </c>
      <c r="U38" s="106">
        <f>IF('2a Aggregate costs'!V$20="-","-",SUM('2a Aggregate costs'!V$20,'2a Aggregate costs'!V$21,'2a Aggregate costs'!V$22,'2a Aggregate costs'!V61)*'3a Demand'!$C$10+'2a Aggregate costs'!V$23)</f>
        <v>161.4484070653433</v>
      </c>
      <c r="V38" s="106">
        <f>IF('2a Aggregate costs'!W$20="-","-",SUM('2a Aggregate costs'!W$20,'2a Aggregate costs'!W$21,'2a Aggregate costs'!W$22,'2a Aggregate costs'!W61)*'3a Demand'!$C$10+'2a Aggregate costs'!W$23)</f>
        <v>160.69385763096963</v>
      </c>
      <c r="W38" s="106">
        <f>IF('2a Aggregate costs'!X$20="-","-",SUM('2a Aggregate costs'!X$20,'2a Aggregate costs'!X$21,'2a Aggregate costs'!X$22,'2a Aggregate costs'!X61)*'3a Demand'!$C$10+'2a Aggregate costs'!X$23)</f>
        <v>168.05032147309819</v>
      </c>
      <c r="X38" s="84"/>
      <c r="Y38" s="106">
        <f>IF('2a Aggregate costs'!Z$20="-","-",SUM('2a Aggregate costs'!Z$20,'2a Aggregate costs'!Z$21,'2a Aggregate costs'!Z$22,'2a Aggregate costs'!Z61)*'3a Demand'!$C$10+'2a Aggregate costs'!Z$23)</f>
        <v>166.48042435056379</v>
      </c>
      <c r="Z38" s="106">
        <f>IF('2a Aggregate costs'!AA$20="-","-",SUM('2a Aggregate costs'!AA$20,'2a Aggregate costs'!AA$21,'2a Aggregate costs'!AA$22,'2a Aggregate costs'!AA61)*'3a Demand'!$C$10+'2a Aggregate costs'!AA$23)</f>
        <v>185.62327316143512</v>
      </c>
      <c r="AA38" s="106" t="str">
        <f>IF('2a Aggregate costs'!AB$20="-","-",SUM('2a Aggregate costs'!AB$20,'2a Aggregate costs'!AB$21,'2a Aggregate costs'!AB$22,'2a Aggregate costs'!AB61)*'3a Demand'!$C$10+'2a Aggregate costs'!AB$23)</f>
        <v>-</v>
      </c>
      <c r="AB38" s="106" t="str">
        <f>IF('2a Aggregate costs'!AC$20="-","-",SUM('2a Aggregate costs'!AC$20,'2a Aggregate costs'!AC$21,'2a Aggregate costs'!AC$22,'2a Aggregate costs'!AC61)*'3a Demand'!$C$10+'2a Aggregate costs'!AC$23)</f>
        <v>-</v>
      </c>
      <c r="AC38" s="106" t="str">
        <f>IF('2a Aggregate costs'!AD$20="-","-",SUM('2a Aggregate costs'!AD$20,'2a Aggregate costs'!AD$21,'2a Aggregate costs'!AD$22,'2a Aggregate costs'!AD61)*'3a Demand'!$C$10+'2a Aggregate costs'!AD$23)</f>
        <v>-</v>
      </c>
      <c r="AD38" s="106" t="str">
        <f>IF('2a Aggregate costs'!AE$20="-","-",SUM('2a Aggregate costs'!AE$20,'2a Aggregate costs'!AE$21,'2a Aggregate costs'!AE$22,'2a Aggregate costs'!AE61)*'3a Demand'!$C$10+'2a Aggregate costs'!AE$23)</f>
        <v>-</v>
      </c>
      <c r="AE38" s="106" t="str">
        <f>IF('2a Aggregate costs'!AF$20="-","-",SUM('2a Aggregate costs'!AF$20,'2a Aggregate costs'!AF$21,'2a Aggregate costs'!AF$22,'2a Aggregate costs'!AF61)*'3a Demand'!$C$10+'2a Aggregate costs'!AF$23)</f>
        <v>-</v>
      </c>
      <c r="AF38" s="106" t="str">
        <f>IF('2a Aggregate costs'!AG$20="-","-",SUM('2a Aggregate costs'!AG$20,'2a Aggregate costs'!AG$21,'2a Aggregate costs'!AG$22,'2a Aggregate costs'!AG61)*'3a Demand'!$C$10+'2a Aggregate costs'!AG$23)</f>
        <v>-</v>
      </c>
      <c r="AG38" s="106" t="str">
        <f>IF('2a Aggregate costs'!AH$20="-","-",SUM('2a Aggregate costs'!AH$20,'2a Aggregate costs'!AH$21,'2a Aggregate costs'!AH$22,'2a Aggregate costs'!AH61)*'3a Demand'!$C$10+'2a Aggregate costs'!AH$23)</f>
        <v>-</v>
      </c>
      <c r="AH38" s="106" t="str">
        <f>IF('2a Aggregate costs'!AI$20="-","-",SUM('2a Aggregate costs'!AI$20,'2a Aggregate costs'!AI$21,'2a Aggregate costs'!AI$22,'2a Aggregate costs'!AI61)*'3a Demand'!$C$10+'2a Aggregate costs'!AI$23)</f>
        <v>-</v>
      </c>
      <c r="AI38" s="106" t="str">
        <f>IF('2a Aggregate costs'!AJ$20="-","-",SUM('2a Aggregate costs'!AJ$20,'2a Aggregate costs'!AJ$21,'2a Aggregate costs'!AJ$22,'2a Aggregate costs'!AJ61)*'3a Demand'!$C$10+'2a Aggregate costs'!AJ$23)</f>
        <v>-</v>
      </c>
      <c r="AJ38" s="106" t="str">
        <f>IF('2a Aggregate costs'!AK$20="-","-",SUM('2a Aggregate costs'!AK$20,'2a Aggregate costs'!AK$21,'2a Aggregate costs'!AK$22,'2a Aggregate costs'!AK61)*'3a Demand'!$C$10+'2a Aggregate costs'!AK$23)</f>
        <v>-</v>
      </c>
      <c r="AK38" s="106" t="str">
        <f>IF('2a Aggregate costs'!AL$20="-","-",SUM('2a Aggregate costs'!AL$20,'2a Aggregate costs'!AL$21,'2a Aggregate costs'!AL$22,'2a Aggregate costs'!AL61)*'3a Demand'!$C$10+'2a Aggregate costs'!AL$23)</f>
        <v>-</v>
      </c>
      <c r="AL38" s="106" t="str">
        <f>IF('2a Aggregate costs'!AM$20="-","-",SUM('2a Aggregate costs'!AM$20,'2a Aggregate costs'!AM$21,'2a Aggregate costs'!AM$22,'2a Aggregate costs'!AM61)*'3a Demand'!$C$10+'2a Aggregate costs'!AM$23)</f>
        <v>-</v>
      </c>
      <c r="AM38" s="106" t="str">
        <f>IF('2a Aggregate costs'!AN$20="-","-",SUM('2a Aggregate costs'!AN$20,'2a Aggregate costs'!AN$21,'2a Aggregate costs'!AN$22,'2a Aggregate costs'!AN61)*'3a Demand'!$C$10+'2a Aggregate costs'!AN$23)</f>
        <v>-</v>
      </c>
      <c r="AN38" s="106" t="str">
        <f>IF('2a Aggregate costs'!AO$20="-","-",SUM('2a Aggregate costs'!AO$20,'2a Aggregate costs'!AO$21,'2a Aggregate costs'!AO$22,'2a Aggregate costs'!AO61)*'3a Demand'!$C$10+'2a Aggregate costs'!AO$23)</f>
        <v>-</v>
      </c>
      <c r="AO38" s="106" t="str">
        <f>IF('2a Aggregate costs'!AP$20="-","-",SUM('2a Aggregate costs'!AP$20,'2a Aggregate costs'!AP$21,'2a Aggregate costs'!AP$22,'2a Aggregate costs'!AP61)*'3a Demand'!$C$10+'2a Aggregate costs'!AP$23)</f>
        <v>-</v>
      </c>
      <c r="AP38" s="106" t="str">
        <f>IF('2a Aggregate costs'!AQ$20="-","-",SUM('2a Aggregate costs'!AQ$20,'2a Aggregate costs'!AQ$21,'2a Aggregate costs'!AQ$22,'2a Aggregate costs'!AQ61)*'3a Demand'!$C$10+'2a Aggregate costs'!AQ$23)</f>
        <v>-</v>
      </c>
      <c r="AQ38" s="106" t="str">
        <f>IF('2a Aggregate costs'!AR$20="-","-",SUM('2a Aggregate costs'!AR$20,'2a Aggregate costs'!AR$21,'2a Aggregate costs'!AR$22,'2a Aggregate costs'!AR61)*'3a Demand'!$C$10+'2a Aggregate costs'!AR$23)</f>
        <v>-</v>
      </c>
      <c r="AR38" s="106" t="str">
        <f>IF('2a Aggregate costs'!AS$20="-","-",SUM('2a Aggregate costs'!AS$20,'2a Aggregate costs'!AS$21,'2a Aggregate costs'!AS$22,'2a Aggregate costs'!AS61)*'3a Demand'!$C$10+'2a Aggregate costs'!AS$23)</f>
        <v>-</v>
      </c>
      <c r="AS38" s="106" t="str">
        <f>IF('2a Aggregate costs'!AT$20="-","-",SUM('2a Aggregate costs'!AT$20,'2a Aggregate costs'!AT$21,'2a Aggregate costs'!AT$22,'2a Aggregate costs'!AT61)*'3a Demand'!$C$10+'2a Aggregate costs'!AT$23)</f>
        <v>-</v>
      </c>
      <c r="AT38" s="106" t="str">
        <f>IF('2a Aggregate costs'!AU$20="-","-",SUM('2a Aggregate costs'!AU$20,'2a Aggregate costs'!AU$21,'2a Aggregate costs'!AU$22,'2a Aggregate costs'!AU61)*'3a Demand'!$C$10+'2a Aggregate costs'!AU$23)</f>
        <v>-</v>
      </c>
      <c r="AU38" s="106" t="str">
        <f>IF('2a Aggregate costs'!AV$20="-","-",SUM('2a Aggregate costs'!AV$20,'2a Aggregate costs'!AV$21,'2a Aggregate costs'!AV$22,'2a Aggregate costs'!AV61)*'3a Demand'!$C$10+'2a Aggregate costs'!AV$23)</f>
        <v>-</v>
      </c>
      <c r="AV38" s="106" t="str">
        <f>IF('2a Aggregate costs'!AW$20="-","-",SUM('2a Aggregate costs'!AW$20,'2a Aggregate costs'!AW$21,'2a Aggregate costs'!AW$22,'2a Aggregate costs'!AW61)*'3a Demand'!$C$10+'2a Aggregate costs'!AW$23)</f>
        <v>-</v>
      </c>
      <c r="AW38" s="106" t="str">
        <f>IF('2a Aggregate costs'!AX$20="-","-",SUM('2a Aggregate costs'!AX$20,'2a Aggregate costs'!AX$21,'2a Aggregate costs'!AX$22,'2a Aggregate costs'!AX61)*'3a Demand'!$C$10+'2a Aggregate costs'!AX$23)</f>
        <v>-</v>
      </c>
      <c r="AX38" s="106" t="str">
        <f>IF('2a Aggregate costs'!AY$20="-","-",SUM('2a Aggregate costs'!AY$20,'2a Aggregate costs'!AY$21,'2a Aggregate costs'!AY$22,'2a Aggregate costs'!AY61)*'3a Demand'!$C$10+'2a Aggregate costs'!AY$23)</f>
        <v>-</v>
      </c>
      <c r="AY38" s="106" t="str">
        <f>IF('2a Aggregate costs'!AZ$20="-","-",SUM('2a Aggregate costs'!AZ$20,'2a Aggregate costs'!AZ$21,'2a Aggregate costs'!AZ$22,'2a Aggregate costs'!AZ61)*'3a Demand'!$C$10+'2a Aggregate costs'!AZ$23)</f>
        <v>-</v>
      </c>
      <c r="AZ38" s="106" t="str">
        <f>IF('2a Aggregate costs'!BA$20="-","-",SUM('2a Aggregate costs'!BA$20,'2a Aggregate costs'!BA$21,'2a Aggregate costs'!BA$22,'2a Aggregate costs'!BA61)*'3a Demand'!$C$10+'2a Aggregate costs'!BA$23)</f>
        <v>-</v>
      </c>
      <c r="BA38" s="106" t="str">
        <f>IF('2a Aggregate costs'!BB$20="-","-",SUM('2a Aggregate costs'!BB$20,'2a Aggregate costs'!BB$21,'2a Aggregate costs'!BB$22,'2a Aggregate costs'!BB61)*'3a Demand'!$C$10+'2a Aggregate costs'!BB$23)</f>
        <v>-</v>
      </c>
      <c r="BB38" s="106" t="str">
        <f>IF('2a Aggregate costs'!BC$20="-","-",SUM('2a Aggregate costs'!BC$20,'2a Aggregate costs'!BC$21,'2a Aggregate costs'!BC$22,'2a Aggregate costs'!BC61)*'3a Demand'!$C$10+'2a Aggregate costs'!BC$23)</f>
        <v>-</v>
      </c>
      <c r="BC38" s="106" t="str">
        <f>IF('2a Aggregate costs'!BD$20="-","-",SUM('2a Aggregate costs'!BD$20,'2a Aggregate costs'!BD$21,'2a Aggregate costs'!BD$22,'2a Aggregate costs'!BD61)*'3a Demand'!$C$10+'2a Aggregate costs'!BD$23)</f>
        <v>-</v>
      </c>
    </row>
    <row r="39" spans="1:55" ht="12.75" customHeight="1">
      <c r="A39" s="14"/>
      <c r="B39" s="313"/>
      <c r="C39" s="108" t="s">
        <v>149</v>
      </c>
      <c r="D39" s="307"/>
      <c r="E39" s="331"/>
      <c r="F39" s="28"/>
      <c r="G39" s="106">
        <f>IF('2a Aggregate costs'!H$20="-","-",SUM('2a Aggregate costs'!H$20,'2a Aggregate costs'!H$21,'2a Aggregate costs'!H$22,'2a Aggregate costs'!H62)*'3a Demand'!$C$10+'2a Aggregate costs'!H$23)</f>
        <v>90.533351941383316</v>
      </c>
      <c r="H39" s="106">
        <f>IF('2a Aggregate costs'!I$20="-","-",SUM('2a Aggregate costs'!I$20,'2a Aggregate costs'!I$21,'2a Aggregate costs'!I$22,'2a Aggregate costs'!I62)*'3a Demand'!$C$10+'2a Aggregate costs'!I$23)</f>
        <v>90.506491073771102</v>
      </c>
      <c r="I39" s="106">
        <f>IF('2a Aggregate costs'!J$20="-","-",SUM('2a Aggregate costs'!J$20,'2a Aggregate costs'!J$21,'2a Aggregate costs'!J$22,'2a Aggregate costs'!J62)*'3a Demand'!$C$10+'2a Aggregate costs'!J$23)</f>
        <v>110.89973371226192</v>
      </c>
      <c r="J39" s="106">
        <f>IF('2a Aggregate costs'!K$20="-","-",SUM('2a Aggregate costs'!K$20,'2a Aggregate costs'!K$21,'2a Aggregate costs'!K$22,'2a Aggregate costs'!K62)*'3a Demand'!$C$10+'2a Aggregate costs'!K$23)</f>
        <v>110.79407388735923</v>
      </c>
      <c r="K39" s="106">
        <f>IF('2a Aggregate costs'!L$20="-","-",SUM('2a Aggregate costs'!L$20,'2a Aggregate costs'!L$21,'2a Aggregate costs'!L$22,'2a Aggregate costs'!L62)*'3a Demand'!$C$10+'2a Aggregate costs'!L$23)</f>
        <v>118.0541894737412</v>
      </c>
      <c r="L39" s="106">
        <f>IF('2a Aggregate costs'!M$20="-","-",SUM('2a Aggregate costs'!M$20,'2a Aggregate costs'!M$21,'2a Aggregate costs'!M$22,'2a Aggregate costs'!M62)*'3a Demand'!$C$10+'2a Aggregate costs'!M$23)</f>
        <v>118.48132062917698</v>
      </c>
      <c r="M39" s="106">
        <f>IF('2a Aggregate costs'!N$20="-","-",SUM('2a Aggregate costs'!N$20,'2a Aggregate costs'!N$21,'2a Aggregate costs'!N$22,'2a Aggregate costs'!N62)*'3a Demand'!$C$10+'2a Aggregate costs'!N$23)</f>
        <v>137.25579854690255</v>
      </c>
      <c r="N39" s="106">
        <f>IF('2a Aggregate costs'!O$20="-","-",SUM('2a Aggregate costs'!O$20,'2a Aggregate costs'!O$21,'2a Aggregate costs'!O$22,'2a Aggregate costs'!O62)*'3a Demand'!$C$10+'2a Aggregate costs'!O$23)</f>
        <v>137.34895433051187</v>
      </c>
      <c r="O39" s="84"/>
      <c r="P39" s="106">
        <f>IF('2a Aggregate costs'!Q$20="-","-",SUM('2a Aggregate costs'!Q$20,'2a Aggregate costs'!Q$21,'2a Aggregate costs'!Q$22,'2a Aggregate costs'!Q62)*'3a Demand'!$C$10+'2a Aggregate costs'!Q$23)</f>
        <v>137.34895433051187</v>
      </c>
      <c r="Q39" s="106">
        <f>IF('2a Aggregate costs'!R$20="-","-",SUM('2a Aggregate costs'!R$20,'2a Aggregate costs'!R$21,'2a Aggregate costs'!R$22,'2a Aggregate costs'!R62)*'3a Demand'!$C$10+'2a Aggregate costs'!R$23)</f>
        <v>146.95691580657046</v>
      </c>
      <c r="R39" s="106">
        <f>IF('2a Aggregate costs'!S$20="-","-",SUM('2a Aggregate costs'!S$20,'2a Aggregate costs'!S$21,'2a Aggregate costs'!S$22,'2a Aggregate costs'!S62)*'3a Demand'!$C$10+'2a Aggregate costs'!S$23)</f>
        <v>148.76318459930232</v>
      </c>
      <c r="S39" s="106">
        <f>IF('2a Aggregate costs'!T$20="-","-",SUM('2a Aggregate costs'!T$20,'2a Aggregate costs'!T$21,'2a Aggregate costs'!T$22,'2a Aggregate costs'!T62)*'3a Demand'!$C$10+'2a Aggregate costs'!T$23)</f>
        <v>153.03188700422967</v>
      </c>
      <c r="T39" s="106">
        <f>IF('2a Aggregate costs'!U$20="-","-",SUM('2a Aggregate costs'!U$20,'2a Aggregate costs'!U$21,'2a Aggregate costs'!U$22,'2a Aggregate costs'!U62)*'3a Demand'!$C$10+'2a Aggregate costs'!U$23)</f>
        <v>152.48438522640836</v>
      </c>
      <c r="U39" s="106">
        <f>IF('2a Aggregate costs'!V$20="-","-",SUM('2a Aggregate costs'!V$20,'2a Aggregate costs'!V$21,'2a Aggregate costs'!V$22,'2a Aggregate costs'!V62)*'3a Demand'!$C$10+'2a Aggregate costs'!V$23)</f>
        <v>161.43661419323735</v>
      </c>
      <c r="V39" s="106">
        <f>IF('2a Aggregate costs'!W$20="-","-",SUM('2a Aggregate costs'!W$20,'2a Aggregate costs'!W$21,'2a Aggregate costs'!W$22,'2a Aggregate costs'!W62)*'3a Demand'!$C$10+'2a Aggregate costs'!W$23)</f>
        <v>160.68287628598043</v>
      </c>
      <c r="W39" s="106">
        <f>IF('2a Aggregate costs'!X$20="-","-",SUM('2a Aggregate costs'!X$20,'2a Aggregate costs'!X$21,'2a Aggregate costs'!X$22,'2a Aggregate costs'!X62)*'3a Demand'!$C$10+'2a Aggregate costs'!X$23)</f>
        <v>168.01880623064417</v>
      </c>
      <c r="X39" s="84"/>
      <c r="Y39" s="106">
        <f>IF('2a Aggregate costs'!Z$20="-","-",SUM('2a Aggregate costs'!Z$20,'2a Aggregate costs'!Z$21,'2a Aggregate costs'!Z$22,'2a Aggregate costs'!Z62)*'3a Demand'!$C$10+'2a Aggregate costs'!Z$23)</f>
        <v>166.45008075433699</v>
      </c>
      <c r="Z39" s="106">
        <f>IF('2a Aggregate costs'!AA$20="-","-",SUM('2a Aggregate costs'!AA$20,'2a Aggregate costs'!AA$21,'2a Aggregate costs'!AA$22,'2a Aggregate costs'!AA62)*'3a Demand'!$C$10+'2a Aggregate costs'!AA$23)</f>
        <v>185.5870923300867</v>
      </c>
      <c r="AA39" s="106" t="str">
        <f>IF('2a Aggregate costs'!AB$20="-","-",SUM('2a Aggregate costs'!AB$20,'2a Aggregate costs'!AB$21,'2a Aggregate costs'!AB$22,'2a Aggregate costs'!AB62)*'3a Demand'!$C$10+'2a Aggregate costs'!AB$23)</f>
        <v>-</v>
      </c>
      <c r="AB39" s="106" t="str">
        <f>IF('2a Aggregate costs'!AC$20="-","-",SUM('2a Aggregate costs'!AC$20,'2a Aggregate costs'!AC$21,'2a Aggregate costs'!AC$22,'2a Aggregate costs'!AC62)*'3a Demand'!$C$10+'2a Aggregate costs'!AC$23)</f>
        <v>-</v>
      </c>
      <c r="AC39" s="106" t="str">
        <f>IF('2a Aggregate costs'!AD$20="-","-",SUM('2a Aggregate costs'!AD$20,'2a Aggregate costs'!AD$21,'2a Aggregate costs'!AD$22,'2a Aggregate costs'!AD62)*'3a Demand'!$C$10+'2a Aggregate costs'!AD$23)</f>
        <v>-</v>
      </c>
      <c r="AD39" s="106" t="str">
        <f>IF('2a Aggregate costs'!AE$20="-","-",SUM('2a Aggregate costs'!AE$20,'2a Aggregate costs'!AE$21,'2a Aggregate costs'!AE$22,'2a Aggregate costs'!AE62)*'3a Demand'!$C$10+'2a Aggregate costs'!AE$23)</f>
        <v>-</v>
      </c>
      <c r="AE39" s="106" t="str">
        <f>IF('2a Aggregate costs'!AF$20="-","-",SUM('2a Aggregate costs'!AF$20,'2a Aggregate costs'!AF$21,'2a Aggregate costs'!AF$22,'2a Aggregate costs'!AF62)*'3a Demand'!$C$10+'2a Aggregate costs'!AF$23)</f>
        <v>-</v>
      </c>
      <c r="AF39" s="106" t="str">
        <f>IF('2a Aggregate costs'!AG$20="-","-",SUM('2a Aggregate costs'!AG$20,'2a Aggregate costs'!AG$21,'2a Aggregate costs'!AG$22,'2a Aggregate costs'!AG62)*'3a Demand'!$C$10+'2a Aggregate costs'!AG$23)</f>
        <v>-</v>
      </c>
      <c r="AG39" s="106" t="str">
        <f>IF('2a Aggregate costs'!AH$20="-","-",SUM('2a Aggregate costs'!AH$20,'2a Aggregate costs'!AH$21,'2a Aggregate costs'!AH$22,'2a Aggregate costs'!AH62)*'3a Demand'!$C$10+'2a Aggregate costs'!AH$23)</f>
        <v>-</v>
      </c>
      <c r="AH39" s="106" t="str">
        <f>IF('2a Aggregate costs'!AI$20="-","-",SUM('2a Aggregate costs'!AI$20,'2a Aggregate costs'!AI$21,'2a Aggregate costs'!AI$22,'2a Aggregate costs'!AI62)*'3a Demand'!$C$10+'2a Aggregate costs'!AI$23)</f>
        <v>-</v>
      </c>
      <c r="AI39" s="106" t="str">
        <f>IF('2a Aggregate costs'!AJ$20="-","-",SUM('2a Aggregate costs'!AJ$20,'2a Aggregate costs'!AJ$21,'2a Aggregate costs'!AJ$22,'2a Aggregate costs'!AJ62)*'3a Demand'!$C$10+'2a Aggregate costs'!AJ$23)</f>
        <v>-</v>
      </c>
      <c r="AJ39" s="106" t="str">
        <f>IF('2a Aggregate costs'!AK$20="-","-",SUM('2a Aggregate costs'!AK$20,'2a Aggregate costs'!AK$21,'2a Aggregate costs'!AK$22,'2a Aggregate costs'!AK62)*'3a Demand'!$C$10+'2a Aggregate costs'!AK$23)</f>
        <v>-</v>
      </c>
      <c r="AK39" s="106" t="str">
        <f>IF('2a Aggregate costs'!AL$20="-","-",SUM('2a Aggregate costs'!AL$20,'2a Aggregate costs'!AL$21,'2a Aggregate costs'!AL$22,'2a Aggregate costs'!AL62)*'3a Demand'!$C$10+'2a Aggregate costs'!AL$23)</f>
        <v>-</v>
      </c>
      <c r="AL39" s="106" t="str">
        <f>IF('2a Aggregate costs'!AM$20="-","-",SUM('2a Aggregate costs'!AM$20,'2a Aggregate costs'!AM$21,'2a Aggregate costs'!AM$22,'2a Aggregate costs'!AM62)*'3a Demand'!$C$10+'2a Aggregate costs'!AM$23)</f>
        <v>-</v>
      </c>
      <c r="AM39" s="106" t="str">
        <f>IF('2a Aggregate costs'!AN$20="-","-",SUM('2a Aggregate costs'!AN$20,'2a Aggregate costs'!AN$21,'2a Aggregate costs'!AN$22,'2a Aggregate costs'!AN62)*'3a Demand'!$C$10+'2a Aggregate costs'!AN$23)</f>
        <v>-</v>
      </c>
      <c r="AN39" s="106" t="str">
        <f>IF('2a Aggregate costs'!AO$20="-","-",SUM('2a Aggregate costs'!AO$20,'2a Aggregate costs'!AO$21,'2a Aggregate costs'!AO$22,'2a Aggregate costs'!AO62)*'3a Demand'!$C$10+'2a Aggregate costs'!AO$23)</f>
        <v>-</v>
      </c>
      <c r="AO39" s="106" t="str">
        <f>IF('2a Aggregate costs'!AP$20="-","-",SUM('2a Aggregate costs'!AP$20,'2a Aggregate costs'!AP$21,'2a Aggregate costs'!AP$22,'2a Aggregate costs'!AP62)*'3a Demand'!$C$10+'2a Aggregate costs'!AP$23)</f>
        <v>-</v>
      </c>
      <c r="AP39" s="106" t="str">
        <f>IF('2a Aggregate costs'!AQ$20="-","-",SUM('2a Aggregate costs'!AQ$20,'2a Aggregate costs'!AQ$21,'2a Aggregate costs'!AQ$22,'2a Aggregate costs'!AQ62)*'3a Demand'!$C$10+'2a Aggregate costs'!AQ$23)</f>
        <v>-</v>
      </c>
      <c r="AQ39" s="106" t="str">
        <f>IF('2a Aggregate costs'!AR$20="-","-",SUM('2a Aggregate costs'!AR$20,'2a Aggregate costs'!AR$21,'2a Aggregate costs'!AR$22,'2a Aggregate costs'!AR62)*'3a Demand'!$C$10+'2a Aggregate costs'!AR$23)</f>
        <v>-</v>
      </c>
      <c r="AR39" s="106" t="str">
        <f>IF('2a Aggregate costs'!AS$20="-","-",SUM('2a Aggregate costs'!AS$20,'2a Aggregate costs'!AS$21,'2a Aggregate costs'!AS$22,'2a Aggregate costs'!AS62)*'3a Demand'!$C$10+'2a Aggregate costs'!AS$23)</f>
        <v>-</v>
      </c>
      <c r="AS39" s="106" t="str">
        <f>IF('2a Aggregate costs'!AT$20="-","-",SUM('2a Aggregate costs'!AT$20,'2a Aggregate costs'!AT$21,'2a Aggregate costs'!AT$22,'2a Aggregate costs'!AT62)*'3a Demand'!$C$10+'2a Aggregate costs'!AT$23)</f>
        <v>-</v>
      </c>
      <c r="AT39" s="106" t="str">
        <f>IF('2a Aggregate costs'!AU$20="-","-",SUM('2a Aggregate costs'!AU$20,'2a Aggregate costs'!AU$21,'2a Aggregate costs'!AU$22,'2a Aggregate costs'!AU62)*'3a Demand'!$C$10+'2a Aggregate costs'!AU$23)</f>
        <v>-</v>
      </c>
      <c r="AU39" s="106" t="str">
        <f>IF('2a Aggregate costs'!AV$20="-","-",SUM('2a Aggregate costs'!AV$20,'2a Aggregate costs'!AV$21,'2a Aggregate costs'!AV$22,'2a Aggregate costs'!AV62)*'3a Demand'!$C$10+'2a Aggregate costs'!AV$23)</f>
        <v>-</v>
      </c>
      <c r="AV39" s="106" t="str">
        <f>IF('2a Aggregate costs'!AW$20="-","-",SUM('2a Aggregate costs'!AW$20,'2a Aggregate costs'!AW$21,'2a Aggregate costs'!AW$22,'2a Aggregate costs'!AW62)*'3a Demand'!$C$10+'2a Aggregate costs'!AW$23)</f>
        <v>-</v>
      </c>
      <c r="AW39" s="106" t="str">
        <f>IF('2a Aggregate costs'!AX$20="-","-",SUM('2a Aggregate costs'!AX$20,'2a Aggregate costs'!AX$21,'2a Aggregate costs'!AX$22,'2a Aggregate costs'!AX62)*'3a Demand'!$C$10+'2a Aggregate costs'!AX$23)</f>
        <v>-</v>
      </c>
      <c r="AX39" s="106" t="str">
        <f>IF('2a Aggregate costs'!AY$20="-","-",SUM('2a Aggregate costs'!AY$20,'2a Aggregate costs'!AY$21,'2a Aggregate costs'!AY$22,'2a Aggregate costs'!AY62)*'3a Demand'!$C$10+'2a Aggregate costs'!AY$23)</f>
        <v>-</v>
      </c>
      <c r="AY39" s="106" t="str">
        <f>IF('2a Aggregate costs'!AZ$20="-","-",SUM('2a Aggregate costs'!AZ$20,'2a Aggregate costs'!AZ$21,'2a Aggregate costs'!AZ$22,'2a Aggregate costs'!AZ62)*'3a Demand'!$C$10+'2a Aggregate costs'!AZ$23)</f>
        <v>-</v>
      </c>
      <c r="AZ39" s="106" t="str">
        <f>IF('2a Aggregate costs'!BA$20="-","-",SUM('2a Aggregate costs'!BA$20,'2a Aggregate costs'!BA$21,'2a Aggregate costs'!BA$22,'2a Aggregate costs'!BA62)*'3a Demand'!$C$10+'2a Aggregate costs'!BA$23)</f>
        <v>-</v>
      </c>
      <c r="BA39" s="106" t="str">
        <f>IF('2a Aggregate costs'!BB$20="-","-",SUM('2a Aggregate costs'!BB$20,'2a Aggregate costs'!BB$21,'2a Aggregate costs'!BB$22,'2a Aggregate costs'!BB62)*'3a Demand'!$C$10+'2a Aggregate costs'!BB$23)</f>
        <v>-</v>
      </c>
      <c r="BB39" s="106" t="str">
        <f>IF('2a Aggregate costs'!BC$20="-","-",SUM('2a Aggregate costs'!BC$20,'2a Aggregate costs'!BC$21,'2a Aggregate costs'!BC$22,'2a Aggregate costs'!BC62)*'3a Demand'!$C$10+'2a Aggregate costs'!BC$23)</f>
        <v>-</v>
      </c>
      <c r="BC39" s="106" t="str">
        <f>IF('2a Aggregate costs'!BD$20="-","-",SUM('2a Aggregate costs'!BD$20,'2a Aggregate costs'!BD$21,'2a Aggregate costs'!BD$22,'2a Aggregate costs'!BD62)*'3a Demand'!$C$10+'2a Aggregate costs'!BD$23)</f>
        <v>-</v>
      </c>
    </row>
    <row r="40" spans="1:55" ht="12.75" customHeight="1">
      <c r="A40" s="14"/>
      <c r="B40" s="313"/>
      <c r="C40" s="108" t="s">
        <v>150</v>
      </c>
      <c r="D40" s="307"/>
      <c r="E40" s="331"/>
      <c r="F40" s="28"/>
      <c r="G40" s="106">
        <f>IF('2a Aggregate costs'!H$20="-","-",SUM('2a Aggregate costs'!H$20,'2a Aggregate costs'!H$21,'2a Aggregate costs'!H$22,'2a Aggregate costs'!H63)*'3a Demand'!$C$10+'2a Aggregate costs'!H$23)</f>
        <v>90.567177454328473</v>
      </c>
      <c r="H40" s="106">
        <f>IF('2a Aggregate costs'!I$20="-","-",SUM('2a Aggregate costs'!I$20,'2a Aggregate costs'!I$21,'2a Aggregate costs'!I$22,'2a Aggregate costs'!I63)*'3a Demand'!$C$10+'2a Aggregate costs'!I$23)</f>
        <v>90.539774147485858</v>
      </c>
      <c r="I40" s="106">
        <f>IF('2a Aggregate costs'!J$20="-","-",SUM('2a Aggregate costs'!J$20,'2a Aggregate costs'!J$21,'2a Aggregate costs'!J$22,'2a Aggregate costs'!J63)*'3a Demand'!$C$10+'2a Aggregate costs'!J$23)</f>
        <v>110.93381557974584</v>
      </c>
      <c r="J40" s="106">
        <f>IF('2a Aggregate costs'!K$20="-","-",SUM('2a Aggregate costs'!K$20,'2a Aggregate costs'!K$21,'2a Aggregate costs'!K$22,'2a Aggregate costs'!K63)*'3a Demand'!$C$10+'2a Aggregate costs'!K$23)</f>
        <v>110.82963230631385</v>
      </c>
      <c r="K40" s="106">
        <f>IF('2a Aggregate costs'!L$20="-","-",SUM('2a Aggregate costs'!L$20,'2a Aggregate costs'!L$21,'2a Aggregate costs'!L$22,'2a Aggregate costs'!L63)*'3a Demand'!$C$10+'2a Aggregate costs'!L$23)</f>
        <v>118.09038794423699</v>
      </c>
      <c r="L40" s="106">
        <f>IF('2a Aggregate costs'!M$20="-","-",SUM('2a Aggregate costs'!M$20,'2a Aggregate costs'!M$21,'2a Aggregate costs'!M$22,'2a Aggregate costs'!M63)*'3a Demand'!$C$10+'2a Aggregate costs'!M$23)</f>
        <v>118.51685906199097</v>
      </c>
      <c r="M40" s="106">
        <f>IF('2a Aggregate costs'!N$20="-","-",SUM('2a Aggregate costs'!N$20,'2a Aggregate costs'!N$21,'2a Aggregate costs'!N$22,'2a Aggregate costs'!N63)*'3a Demand'!$C$10+'2a Aggregate costs'!N$23)</f>
        <v>137.28400182664441</v>
      </c>
      <c r="N40" s="106">
        <f>IF('2a Aggregate costs'!O$20="-","-",SUM('2a Aggregate costs'!O$20,'2a Aggregate costs'!O$21,'2a Aggregate costs'!O$22,'2a Aggregate costs'!O63)*'3a Demand'!$C$10+'2a Aggregate costs'!O$23)</f>
        <v>137.37777776147172</v>
      </c>
      <c r="O40" s="84"/>
      <c r="P40" s="106">
        <f>IF('2a Aggregate costs'!Q$20="-","-",SUM('2a Aggregate costs'!Q$20,'2a Aggregate costs'!Q$21,'2a Aggregate costs'!Q$22,'2a Aggregate costs'!Q63)*'3a Demand'!$C$10+'2a Aggregate costs'!Q$23)</f>
        <v>137.37777776147172</v>
      </c>
      <c r="Q40" s="106">
        <f>IF('2a Aggregate costs'!R$20="-","-",SUM('2a Aggregate costs'!R$20,'2a Aggregate costs'!R$21,'2a Aggregate costs'!R$22,'2a Aggregate costs'!R63)*'3a Demand'!$C$10+'2a Aggregate costs'!R$23)</f>
        <v>146.98010953051718</v>
      </c>
      <c r="R40" s="106">
        <f>IF('2a Aggregate costs'!S$20="-","-",SUM('2a Aggregate costs'!S$20,'2a Aggregate costs'!S$21,'2a Aggregate costs'!S$22,'2a Aggregate costs'!S63)*'3a Demand'!$C$10+'2a Aggregate costs'!S$23)</f>
        <v>148.7871317194722</v>
      </c>
      <c r="S40" s="106">
        <f>IF('2a Aggregate costs'!T$20="-","-",SUM('2a Aggregate costs'!T$20,'2a Aggregate costs'!T$21,'2a Aggregate costs'!T$22,'2a Aggregate costs'!T63)*'3a Demand'!$C$10+'2a Aggregate costs'!T$23)</f>
        <v>153.06304542882961</v>
      </c>
      <c r="T40" s="106">
        <f>IF('2a Aggregate costs'!U$20="-","-",SUM('2a Aggregate costs'!U$20,'2a Aggregate costs'!U$21,'2a Aggregate costs'!U$22,'2a Aggregate costs'!U63)*'3a Demand'!$C$10+'2a Aggregate costs'!U$23)</f>
        <v>152.51937387788138</v>
      </c>
      <c r="U40" s="106">
        <f>IF('2a Aggregate costs'!V$20="-","-",SUM('2a Aggregate costs'!V$20,'2a Aggregate costs'!V$21,'2a Aggregate costs'!V$22,'2a Aggregate costs'!V63)*'3a Demand'!$C$10+'2a Aggregate costs'!V$23)</f>
        <v>161.49460502268013</v>
      </c>
      <c r="V40" s="106">
        <f>IF('2a Aggregate costs'!W$20="-","-",SUM('2a Aggregate costs'!W$20,'2a Aggregate costs'!W$21,'2a Aggregate costs'!W$22,'2a Aggregate costs'!W63)*'3a Demand'!$C$10+'2a Aggregate costs'!W$23)</f>
        <v>160.73683045823435</v>
      </c>
      <c r="W40" s="106">
        <f>IF('2a Aggregate costs'!X$20="-","-",SUM('2a Aggregate costs'!X$20,'2a Aggregate costs'!X$21,'2a Aggregate costs'!X$22,'2a Aggregate costs'!X63)*'3a Demand'!$C$10+'2a Aggregate costs'!X$23)</f>
        <v>168.08146139532414</v>
      </c>
      <c r="X40" s="84"/>
      <c r="Y40" s="106">
        <f>IF('2a Aggregate costs'!Z$20="-","-",SUM('2a Aggregate costs'!Z$20,'2a Aggregate costs'!Z$21,'2a Aggregate costs'!Z$22,'2a Aggregate costs'!Z63)*'3a Demand'!$C$10+'2a Aggregate costs'!Z$23)</f>
        <v>166.51106320148239</v>
      </c>
      <c r="Z40" s="106">
        <f>IF('2a Aggregate costs'!AA$20="-","-",SUM('2a Aggregate costs'!AA$20,'2a Aggregate costs'!AA$21,'2a Aggregate costs'!AA$22,'2a Aggregate costs'!AA63)*'3a Demand'!$C$10+'2a Aggregate costs'!AA$23)</f>
        <v>185.65789109215496</v>
      </c>
      <c r="AA40" s="106" t="str">
        <f>IF('2a Aggregate costs'!AB$20="-","-",SUM('2a Aggregate costs'!AB$20,'2a Aggregate costs'!AB$21,'2a Aggregate costs'!AB$22,'2a Aggregate costs'!AB63)*'3a Demand'!$C$10+'2a Aggregate costs'!AB$23)</f>
        <v>-</v>
      </c>
      <c r="AB40" s="106" t="str">
        <f>IF('2a Aggregate costs'!AC$20="-","-",SUM('2a Aggregate costs'!AC$20,'2a Aggregate costs'!AC$21,'2a Aggregate costs'!AC$22,'2a Aggregate costs'!AC63)*'3a Demand'!$C$10+'2a Aggregate costs'!AC$23)</f>
        <v>-</v>
      </c>
      <c r="AC40" s="106" t="str">
        <f>IF('2a Aggregate costs'!AD$20="-","-",SUM('2a Aggregate costs'!AD$20,'2a Aggregate costs'!AD$21,'2a Aggregate costs'!AD$22,'2a Aggregate costs'!AD63)*'3a Demand'!$C$10+'2a Aggregate costs'!AD$23)</f>
        <v>-</v>
      </c>
      <c r="AD40" s="106" t="str">
        <f>IF('2a Aggregate costs'!AE$20="-","-",SUM('2a Aggregate costs'!AE$20,'2a Aggregate costs'!AE$21,'2a Aggregate costs'!AE$22,'2a Aggregate costs'!AE63)*'3a Demand'!$C$10+'2a Aggregate costs'!AE$23)</f>
        <v>-</v>
      </c>
      <c r="AE40" s="106" t="str">
        <f>IF('2a Aggregate costs'!AF$20="-","-",SUM('2a Aggregate costs'!AF$20,'2a Aggregate costs'!AF$21,'2a Aggregate costs'!AF$22,'2a Aggregate costs'!AF63)*'3a Demand'!$C$10+'2a Aggregate costs'!AF$23)</f>
        <v>-</v>
      </c>
      <c r="AF40" s="106" t="str">
        <f>IF('2a Aggregate costs'!AG$20="-","-",SUM('2a Aggregate costs'!AG$20,'2a Aggregate costs'!AG$21,'2a Aggregate costs'!AG$22,'2a Aggregate costs'!AG63)*'3a Demand'!$C$10+'2a Aggregate costs'!AG$23)</f>
        <v>-</v>
      </c>
      <c r="AG40" s="106" t="str">
        <f>IF('2a Aggregate costs'!AH$20="-","-",SUM('2a Aggregate costs'!AH$20,'2a Aggregate costs'!AH$21,'2a Aggregate costs'!AH$22,'2a Aggregate costs'!AH63)*'3a Demand'!$C$10+'2a Aggregate costs'!AH$23)</f>
        <v>-</v>
      </c>
      <c r="AH40" s="106" t="str">
        <f>IF('2a Aggregate costs'!AI$20="-","-",SUM('2a Aggregate costs'!AI$20,'2a Aggregate costs'!AI$21,'2a Aggregate costs'!AI$22,'2a Aggregate costs'!AI63)*'3a Demand'!$C$10+'2a Aggregate costs'!AI$23)</f>
        <v>-</v>
      </c>
      <c r="AI40" s="106" t="str">
        <f>IF('2a Aggregate costs'!AJ$20="-","-",SUM('2a Aggregate costs'!AJ$20,'2a Aggregate costs'!AJ$21,'2a Aggregate costs'!AJ$22,'2a Aggregate costs'!AJ63)*'3a Demand'!$C$10+'2a Aggregate costs'!AJ$23)</f>
        <v>-</v>
      </c>
      <c r="AJ40" s="106" t="str">
        <f>IF('2a Aggregate costs'!AK$20="-","-",SUM('2a Aggregate costs'!AK$20,'2a Aggregate costs'!AK$21,'2a Aggregate costs'!AK$22,'2a Aggregate costs'!AK63)*'3a Demand'!$C$10+'2a Aggregate costs'!AK$23)</f>
        <v>-</v>
      </c>
      <c r="AK40" s="106" t="str">
        <f>IF('2a Aggregate costs'!AL$20="-","-",SUM('2a Aggregate costs'!AL$20,'2a Aggregate costs'!AL$21,'2a Aggregate costs'!AL$22,'2a Aggregate costs'!AL63)*'3a Demand'!$C$10+'2a Aggregate costs'!AL$23)</f>
        <v>-</v>
      </c>
      <c r="AL40" s="106" t="str">
        <f>IF('2a Aggregate costs'!AM$20="-","-",SUM('2a Aggregate costs'!AM$20,'2a Aggregate costs'!AM$21,'2a Aggregate costs'!AM$22,'2a Aggregate costs'!AM63)*'3a Demand'!$C$10+'2a Aggregate costs'!AM$23)</f>
        <v>-</v>
      </c>
      <c r="AM40" s="106" t="str">
        <f>IF('2a Aggregate costs'!AN$20="-","-",SUM('2a Aggregate costs'!AN$20,'2a Aggregate costs'!AN$21,'2a Aggregate costs'!AN$22,'2a Aggregate costs'!AN63)*'3a Demand'!$C$10+'2a Aggregate costs'!AN$23)</f>
        <v>-</v>
      </c>
      <c r="AN40" s="106" t="str">
        <f>IF('2a Aggregate costs'!AO$20="-","-",SUM('2a Aggregate costs'!AO$20,'2a Aggregate costs'!AO$21,'2a Aggregate costs'!AO$22,'2a Aggregate costs'!AO63)*'3a Demand'!$C$10+'2a Aggregate costs'!AO$23)</f>
        <v>-</v>
      </c>
      <c r="AO40" s="106" t="str">
        <f>IF('2a Aggregate costs'!AP$20="-","-",SUM('2a Aggregate costs'!AP$20,'2a Aggregate costs'!AP$21,'2a Aggregate costs'!AP$22,'2a Aggregate costs'!AP63)*'3a Demand'!$C$10+'2a Aggregate costs'!AP$23)</f>
        <v>-</v>
      </c>
      <c r="AP40" s="106" t="str">
        <f>IF('2a Aggregate costs'!AQ$20="-","-",SUM('2a Aggregate costs'!AQ$20,'2a Aggregate costs'!AQ$21,'2a Aggregate costs'!AQ$22,'2a Aggregate costs'!AQ63)*'3a Demand'!$C$10+'2a Aggregate costs'!AQ$23)</f>
        <v>-</v>
      </c>
      <c r="AQ40" s="106" t="str">
        <f>IF('2a Aggregate costs'!AR$20="-","-",SUM('2a Aggregate costs'!AR$20,'2a Aggregate costs'!AR$21,'2a Aggregate costs'!AR$22,'2a Aggregate costs'!AR63)*'3a Demand'!$C$10+'2a Aggregate costs'!AR$23)</f>
        <v>-</v>
      </c>
      <c r="AR40" s="106" t="str">
        <f>IF('2a Aggregate costs'!AS$20="-","-",SUM('2a Aggregate costs'!AS$20,'2a Aggregate costs'!AS$21,'2a Aggregate costs'!AS$22,'2a Aggregate costs'!AS63)*'3a Demand'!$C$10+'2a Aggregate costs'!AS$23)</f>
        <v>-</v>
      </c>
      <c r="AS40" s="106" t="str">
        <f>IF('2a Aggregate costs'!AT$20="-","-",SUM('2a Aggregate costs'!AT$20,'2a Aggregate costs'!AT$21,'2a Aggregate costs'!AT$22,'2a Aggregate costs'!AT63)*'3a Demand'!$C$10+'2a Aggregate costs'!AT$23)</f>
        <v>-</v>
      </c>
      <c r="AT40" s="106" t="str">
        <f>IF('2a Aggregate costs'!AU$20="-","-",SUM('2a Aggregate costs'!AU$20,'2a Aggregate costs'!AU$21,'2a Aggregate costs'!AU$22,'2a Aggregate costs'!AU63)*'3a Demand'!$C$10+'2a Aggregate costs'!AU$23)</f>
        <v>-</v>
      </c>
      <c r="AU40" s="106" t="str">
        <f>IF('2a Aggregate costs'!AV$20="-","-",SUM('2a Aggregate costs'!AV$20,'2a Aggregate costs'!AV$21,'2a Aggregate costs'!AV$22,'2a Aggregate costs'!AV63)*'3a Demand'!$C$10+'2a Aggregate costs'!AV$23)</f>
        <v>-</v>
      </c>
      <c r="AV40" s="106" t="str">
        <f>IF('2a Aggregate costs'!AW$20="-","-",SUM('2a Aggregate costs'!AW$20,'2a Aggregate costs'!AW$21,'2a Aggregate costs'!AW$22,'2a Aggregate costs'!AW63)*'3a Demand'!$C$10+'2a Aggregate costs'!AW$23)</f>
        <v>-</v>
      </c>
      <c r="AW40" s="106" t="str">
        <f>IF('2a Aggregate costs'!AX$20="-","-",SUM('2a Aggregate costs'!AX$20,'2a Aggregate costs'!AX$21,'2a Aggregate costs'!AX$22,'2a Aggregate costs'!AX63)*'3a Demand'!$C$10+'2a Aggregate costs'!AX$23)</f>
        <v>-</v>
      </c>
      <c r="AX40" s="106" t="str">
        <f>IF('2a Aggregate costs'!AY$20="-","-",SUM('2a Aggregate costs'!AY$20,'2a Aggregate costs'!AY$21,'2a Aggregate costs'!AY$22,'2a Aggregate costs'!AY63)*'3a Demand'!$C$10+'2a Aggregate costs'!AY$23)</f>
        <v>-</v>
      </c>
      <c r="AY40" s="106" t="str">
        <f>IF('2a Aggregate costs'!AZ$20="-","-",SUM('2a Aggregate costs'!AZ$20,'2a Aggregate costs'!AZ$21,'2a Aggregate costs'!AZ$22,'2a Aggregate costs'!AZ63)*'3a Demand'!$C$10+'2a Aggregate costs'!AZ$23)</f>
        <v>-</v>
      </c>
      <c r="AZ40" s="106" t="str">
        <f>IF('2a Aggregate costs'!BA$20="-","-",SUM('2a Aggregate costs'!BA$20,'2a Aggregate costs'!BA$21,'2a Aggregate costs'!BA$22,'2a Aggregate costs'!BA63)*'3a Demand'!$C$10+'2a Aggregate costs'!BA$23)</f>
        <v>-</v>
      </c>
      <c r="BA40" s="106" t="str">
        <f>IF('2a Aggregate costs'!BB$20="-","-",SUM('2a Aggregate costs'!BB$20,'2a Aggregate costs'!BB$21,'2a Aggregate costs'!BB$22,'2a Aggregate costs'!BB63)*'3a Demand'!$C$10+'2a Aggregate costs'!BB$23)</f>
        <v>-</v>
      </c>
      <c r="BB40" s="106" t="str">
        <f>IF('2a Aggregate costs'!BC$20="-","-",SUM('2a Aggregate costs'!BC$20,'2a Aggregate costs'!BC$21,'2a Aggregate costs'!BC$22,'2a Aggregate costs'!BC63)*'3a Demand'!$C$10+'2a Aggregate costs'!BC$23)</f>
        <v>-</v>
      </c>
      <c r="BC40" s="106" t="str">
        <f>IF('2a Aggregate costs'!BD$20="-","-",SUM('2a Aggregate costs'!BD$20,'2a Aggregate costs'!BD$21,'2a Aggregate costs'!BD$22,'2a Aggregate costs'!BD63)*'3a Demand'!$C$10+'2a Aggregate costs'!BD$23)</f>
        <v>-</v>
      </c>
    </row>
    <row r="41" spans="1:55" ht="12.75" customHeight="1">
      <c r="A41" s="14"/>
      <c r="B41" s="313"/>
      <c r="C41" s="108" t="s">
        <v>151</v>
      </c>
      <c r="D41" s="307"/>
      <c r="E41" s="331"/>
      <c r="F41" s="28"/>
      <c r="G41" s="106">
        <f>IF('2a Aggregate costs'!H$20="-","-",SUM('2a Aggregate costs'!H$20,'2a Aggregate costs'!H$21,'2a Aggregate costs'!H$22,'2a Aggregate costs'!H64)*'3a Demand'!$C$10+'2a Aggregate costs'!H$23)</f>
        <v>90.560510430644129</v>
      </c>
      <c r="H41" s="106">
        <f>IF('2a Aggregate costs'!I$20="-","-",SUM('2a Aggregate costs'!I$20,'2a Aggregate costs'!I$21,'2a Aggregate costs'!I$22,'2a Aggregate costs'!I64)*'3a Demand'!$C$10+'2a Aggregate costs'!I$23)</f>
        <v>90.533214038815714</v>
      </c>
      <c r="I41" s="106">
        <f>IF('2a Aggregate costs'!J$20="-","-",SUM('2a Aggregate costs'!J$20,'2a Aggregate costs'!J$21,'2a Aggregate costs'!J$22,'2a Aggregate costs'!J64)*'3a Demand'!$C$10+'2a Aggregate costs'!J$23)</f>
        <v>110.92709802846761</v>
      </c>
      <c r="J41" s="106">
        <f>IF('2a Aggregate costs'!K$20="-","-",SUM('2a Aggregate costs'!K$20,'2a Aggregate costs'!K$21,'2a Aggregate costs'!K$22,'2a Aggregate costs'!K64)*'3a Demand'!$C$10+'2a Aggregate costs'!K$23)</f>
        <v>110.82262372608236</v>
      </c>
      <c r="K41" s="106">
        <f>IF('2a Aggregate costs'!L$20="-","-",SUM('2a Aggregate costs'!L$20,'2a Aggregate costs'!L$21,'2a Aggregate costs'!L$22,'2a Aggregate costs'!L64)*'3a Demand'!$C$10+'2a Aggregate costs'!L$23)</f>
        <v>118.08325320956132</v>
      </c>
      <c r="L41" s="106">
        <f>IF('2a Aggregate costs'!M$20="-","-",SUM('2a Aggregate costs'!M$20,'2a Aggregate costs'!M$21,'2a Aggregate costs'!M$22,'2a Aggregate costs'!M64)*'3a Demand'!$C$10+'2a Aggregate costs'!M$23)</f>
        <v>118.50985442103671</v>
      </c>
      <c r="M41" s="106">
        <f>IF('2a Aggregate costs'!N$20="-","-",SUM('2a Aggregate costs'!N$20,'2a Aggregate costs'!N$21,'2a Aggregate costs'!N$22,'2a Aggregate costs'!N64)*'3a Demand'!$C$10+'2a Aggregate costs'!N$23)</f>
        <v>137.29435574829762</v>
      </c>
      <c r="N41" s="106">
        <f>IF('2a Aggregate costs'!O$20="-","-",SUM('2a Aggregate costs'!O$20,'2a Aggregate costs'!O$21,'2a Aggregate costs'!O$22,'2a Aggregate costs'!O64)*'3a Demand'!$C$10+'2a Aggregate costs'!O$23)</f>
        <v>137.38835935157988</v>
      </c>
      <c r="O41" s="84"/>
      <c r="P41" s="106">
        <f>IF('2a Aggregate costs'!Q$20="-","-",SUM('2a Aggregate costs'!Q$20,'2a Aggregate costs'!Q$21,'2a Aggregate costs'!Q$22,'2a Aggregate costs'!Q64)*'3a Demand'!$C$10+'2a Aggregate costs'!Q$23)</f>
        <v>137.38835935157988</v>
      </c>
      <c r="Q41" s="106">
        <f>IF('2a Aggregate costs'!R$20="-","-",SUM('2a Aggregate costs'!R$20,'2a Aggregate costs'!R$21,'2a Aggregate costs'!R$22,'2a Aggregate costs'!R64)*'3a Demand'!$C$10+'2a Aggregate costs'!R$23)</f>
        <v>146.99116772286865</v>
      </c>
      <c r="R41" s="106">
        <f>IF('2a Aggregate costs'!S$20="-","-",SUM('2a Aggregate costs'!S$20,'2a Aggregate costs'!S$21,'2a Aggregate costs'!S$22,'2a Aggregate costs'!S64)*'3a Demand'!$C$10+'2a Aggregate costs'!S$23)</f>
        <v>148.7985438101326</v>
      </c>
      <c r="S41" s="106">
        <f>IF('2a Aggregate costs'!T$20="-","-",SUM('2a Aggregate costs'!T$20,'2a Aggregate costs'!T$21,'2a Aggregate costs'!T$22,'2a Aggregate costs'!T64)*'3a Demand'!$C$10+'2a Aggregate costs'!T$23)</f>
        <v>153.06895857505964</v>
      </c>
      <c r="T41" s="106">
        <f>IF('2a Aggregate costs'!U$20="-","-",SUM('2a Aggregate costs'!U$20,'2a Aggregate costs'!U$21,'2a Aggregate costs'!U$22,'2a Aggregate costs'!U64)*'3a Demand'!$C$10+'2a Aggregate costs'!U$23)</f>
        <v>152.52598938275267</v>
      </c>
      <c r="U41" s="106">
        <f>IF('2a Aggregate costs'!V$20="-","-",SUM('2a Aggregate costs'!V$20,'2a Aggregate costs'!V$21,'2a Aggregate costs'!V$22,'2a Aggregate costs'!V64)*'3a Demand'!$C$10+'2a Aggregate costs'!V$23)</f>
        <v>161.50353869695175</v>
      </c>
      <c r="V41" s="106">
        <f>IF('2a Aggregate costs'!W$20="-","-",SUM('2a Aggregate costs'!W$20,'2a Aggregate costs'!W$21,'2a Aggregate costs'!W$22,'2a Aggregate costs'!W64)*'3a Demand'!$C$10+'2a Aggregate costs'!W$23)</f>
        <v>160.74512331138013</v>
      </c>
      <c r="W41" s="106">
        <f>IF('2a Aggregate costs'!X$20="-","-",SUM('2a Aggregate costs'!X$20,'2a Aggregate costs'!X$21,'2a Aggregate costs'!X$22,'2a Aggregate costs'!X64)*'3a Demand'!$C$10+'2a Aggregate costs'!X$23)</f>
        <v>168.09461002757854</v>
      </c>
      <c r="X41" s="84"/>
      <c r="Y41" s="106">
        <f>IF('2a Aggregate costs'!Z$20="-","-",SUM('2a Aggregate costs'!Z$20,'2a Aggregate costs'!Z$21,'2a Aggregate costs'!Z$22,'2a Aggregate costs'!Z64)*'3a Demand'!$C$10+'2a Aggregate costs'!Z$23)</f>
        <v>166.52394009290668</v>
      </c>
      <c r="Z41" s="106">
        <f>IF('2a Aggregate costs'!AA$20="-","-",SUM('2a Aggregate costs'!AA$20,'2a Aggregate costs'!AA$21,'2a Aggregate costs'!AA$22,'2a Aggregate costs'!AA64)*'3a Demand'!$C$10+'2a Aggregate costs'!AA$23)</f>
        <v>185.67267687545436</v>
      </c>
      <c r="AA41" s="106" t="str">
        <f>IF('2a Aggregate costs'!AB$20="-","-",SUM('2a Aggregate costs'!AB$20,'2a Aggregate costs'!AB$21,'2a Aggregate costs'!AB$22,'2a Aggregate costs'!AB64)*'3a Demand'!$C$10+'2a Aggregate costs'!AB$23)</f>
        <v>-</v>
      </c>
      <c r="AB41" s="106" t="str">
        <f>IF('2a Aggregate costs'!AC$20="-","-",SUM('2a Aggregate costs'!AC$20,'2a Aggregate costs'!AC$21,'2a Aggregate costs'!AC$22,'2a Aggregate costs'!AC64)*'3a Demand'!$C$10+'2a Aggregate costs'!AC$23)</f>
        <v>-</v>
      </c>
      <c r="AC41" s="106" t="str">
        <f>IF('2a Aggregate costs'!AD$20="-","-",SUM('2a Aggregate costs'!AD$20,'2a Aggregate costs'!AD$21,'2a Aggregate costs'!AD$22,'2a Aggregate costs'!AD64)*'3a Demand'!$C$10+'2a Aggregate costs'!AD$23)</f>
        <v>-</v>
      </c>
      <c r="AD41" s="106" t="str">
        <f>IF('2a Aggregate costs'!AE$20="-","-",SUM('2a Aggregate costs'!AE$20,'2a Aggregate costs'!AE$21,'2a Aggregate costs'!AE$22,'2a Aggregate costs'!AE64)*'3a Demand'!$C$10+'2a Aggregate costs'!AE$23)</f>
        <v>-</v>
      </c>
      <c r="AE41" s="106" t="str">
        <f>IF('2a Aggregate costs'!AF$20="-","-",SUM('2a Aggregate costs'!AF$20,'2a Aggregate costs'!AF$21,'2a Aggregate costs'!AF$22,'2a Aggregate costs'!AF64)*'3a Demand'!$C$10+'2a Aggregate costs'!AF$23)</f>
        <v>-</v>
      </c>
      <c r="AF41" s="106" t="str">
        <f>IF('2a Aggregate costs'!AG$20="-","-",SUM('2a Aggregate costs'!AG$20,'2a Aggregate costs'!AG$21,'2a Aggregate costs'!AG$22,'2a Aggregate costs'!AG64)*'3a Demand'!$C$10+'2a Aggregate costs'!AG$23)</f>
        <v>-</v>
      </c>
      <c r="AG41" s="106" t="str">
        <f>IF('2a Aggregate costs'!AH$20="-","-",SUM('2a Aggregate costs'!AH$20,'2a Aggregate costs'!AH$21,'2a Aggregate costs'!AH$22,'2a Aggregate costs'!AH64)*'3a Demand'!$C$10+'2a Aggregate costs'!AH$23)</f>
        <v>-</v>
      </c>
      <c r="AH41" s="106" t="str">
        <f>IF('2a Aggregate costs'!AI$20="-","-",SUM('2a Aggregate costs'!AI$20,'2a Aggregate costs'!AI$21,'2a Aggregate costs'!AI$22,'2a Aggregate costs'!AI64)*'3a Demand'!$C$10+'2a Aggregate costs'!AI$23)</f>
        <v>-</v>
      </c>
      <c r="AI41" s="106" t="str">
        <f>IF('2a Aggregate costs'!AJ$20="-","-",SUM('2a Aggregate costs'!AJ$20,'2a Aggregate costs'!AJ$21,'2a Aggregate costs'!AJ$22,'2a Aggregate costs'!AJ64)*'3a Demand'!$C$10+'2a Aggregate costs'!AJ$23)</f>
        <v>-</v>
      </c>
      <c r="AJ41" s="106" t="str">
        <f>IF('2a Aggregate costs'!AK$20="-","-",SUM('2a Aggregate costs'!AK$20,'2a Aggregate costs'!AK$21,'2a Aggregate costs'!AK$22,'2a Aggregate costs'!AK64)*'3a Demand'!$C$10+'2a Aggregate costs'!AK$23)</f>
        <v>-</v>
      </c>
      <c r="AK41" s="106" t="str">
        <f>IF('2a Aggregate costs'!AL$20="-","-",SUM('2a Aggregate costs'!AL$20,'2a Aggregate costs'!AL$21,'2a Aggregate costs'!AL$22,'2a Aggregate costs'!AL64)*'3a Demand'!$C$10+'2a Aggregate costs'!AL$23)</f>
        <v>-</v>
      </c>
      <c r="AL41" s="106" t="str">
        <f>IF('2a Aggregate costs'!AM$20="-","-",SUM('2a Aggregate costs'!AM$20,'2a Aggregate costs'!AM$21,'2a Aggregate costs'!AM$22,'2a Aggregate costs'!AM64)*'3a Demand'!$C$10+'2a Aggregate costs'!AM$23)</f>
        <v>-</v>
      </c>
      <c r="AM41" s="106" t="str">
        <f>IF('2a Aggregate costs'!AN$20="-","-",SUM('2a Aggregate costs'!AN$20,'2a Aggregate costs'!AN$21,'2a Aggregate costs'!AN$22,'2a Aggregate costs'!AN64)*'3a Demand'!$C$10+'2a Aggregate costs'!AN$23)</f>
        <v>-</v>
      </c>
      <c r="AN41" s="106" t="str">
        <f>IF('2a Aggregate costs'!AO$20="-","-",SUM('2a Aggregate costs'!AO$20,'2a Aggregate costs'!AO$21,'2a Aggregate costs'!AO$22,'2a Aggregate costs'!AO64)*'3a Demand'!$C$10+'2a Aggregate costs'!AO$23)</f>
        <v>-</v>
      </c>
      <c r="AO41" s="106" t="str">
        <f>IF('2a Aggregate costs'!AP$20="-","-",SUM('2a Aggregate costs'!AP$20,'2a Aggregate costs'!AP$21,'2a Aggregate costs'!AP$22,'2a Aggregate costs'!AP64)*'3a Demand'!$C$10+'2a Aggregate costs'!AP$23)</f>
        <v>-</v>
      </c>
      <c r="AP41" s="106" t="str">
        <f>IF('2a Aggregate costs'!AQ$20="-","-",SUM('2a Aggregate costs'!AQ$20,'2a Aggregate costs'!AQ$21,'2a Aggregate costs'!AQ$22,'2a Aggregate costs'!AQ64)*'3a Demand'!$C$10+'2a Aggregate costs'!AQ$23)</f>
        <v>-</v>
      </c>
      <c r="AQ41" s="106" t="str">
        <f>IF('2a Aggregate costs'!AR$20="-","-",SUM('2a Aggregate costs'!AR$20,'2a Aggregate costs'!AR$21,'2a Aggregate costs'!AR$22,'2a Aggregate costs'!AR64)*'3a Demand'!$C$10+'2a Aggregate costs'!AR$23)</f>
        <v>-</v>
      </c>
      <c r="AR41" s="106" t="str">
        <f>IF('2a Aggregate costs'!AS$20="-","-",SUM('2a Aggregate costs'!AS$20,'2a Aggregate costs'!AS$21,'2a Aggregate costs'!AS$22,'2a Aggregate costs'!AS64)*'3a Demand'!$C$10+'2a Aggregate costs'!AS$23)</f>
        <v>-</v>
      </c>
      <c r="AS41" s="106" t="str">
        <f>IF('2a Aggregate costs'!AT$20="-","-",SUM('2a Aggregate costs'!AT$20,'2a Aggregate costs'!AT$21,'2a Aggregate costs'!AT$22,'2a Aggregate costs'!AT64)*'3a Demand'!$C$10+'2a Aggregate costs'!AT$23)</f>
        <v>-</v>
      </c>
      <c r="AT41" s="106" t="str">
        <f>IF('2a Aggregate costs'!AU$20="-","-",SUM('2a Aggregate costs'!AU$20,'2a Aggregate costs'!AU$21,'2a Aggregate costs'!AU$22,'2a Aggregate costs'!AU64)*'3a Demand'!$C$10+'2a Aggregate costs'!AU$23)</f>
        <v>-</v>
      </c>
      <c r="AU41" s="106" t="str">
        <f>IF('2a Aggregate costs'!AV$20="-","-",SUM('2a Aggregate costs'!AV$20,'2a Aggregate costs'!AV$21,'2a Aggregate costs'!AV$22,'2a Aggregate costs'!AV64)*'3a Demand'!$C$10+'2a Aggregate costs'!AV$23)</f>
        <v>-</v>
      </c>
      <c r="AV41" s="106" t="str">
        <f>IF('2a Aggregate costs'!AW$20="-","-",SUM('2a Aggregate costs'!AW$20,'2a Aggregate costs'!AW$21,'2a Aggregate costs'!AW$22,'2a Aggregate costs'!AW64)*'3a Demand'!$C$10+'2a Aggregate costs'!AW$23)</f>
        <v>-</v>
      </c>
      <c r="AW41" s="106" t="str">
        <f>IF('2a Aggregate costs'!AX$20="-","-",SUM('2a Aggregate costs'!AX$20,'2a Aggregate costs'!AX$21,'2a Aggregate costs'!AX$22,'2a Aggregate costs'!AX64)*'3a Demand'!$C$10+'2a Aggregate costs'!AX$23)</f>
        <v>-</v>
      </c>
      <c r="AX41" s="106" t="str">
        <f>IF('2a Aggregate costs'!AY$20="-","-",SUM('2a Aggregate costs'!AY$20,'2a Aggregate costs'!AY$21,'2a Aggregate costs'!AY$22,'2a Aggregate costs'!AY64)*'3a Demand'!$C$10+'2a Aggregate costs'!AY$23)</f>
        <v>-</v>
      </c>
      <c r="AY41" s="106" t="str">
        <f>IF('2a Aggregate costs'!AZ$20="-","-",SUM('2a Aggregate costs'!AZ$20,'2a Aggregate costs'!AZ$21,'2a Aggregate costs'!AZ$22,'2a Aggregate costs'!AZ64)*'3a Demand'!$C$10+'2a Aggregate costs'!AZ$23)</f>
        <v>-</v>
      </c>
      <c r="AZ41" s="106" t="str">
        <f>IF('2a Aggregate costs'!BA$20="-","-",SUM('2a Aggregate costs'!BA$20,'2a Aggregate costs'!BA$21,'2a Aggregate costs'!BA$22,'2a Aggregate costs'!BA64)*'3a Demand'!$C$10+'2a Aggregate costs'!BA$23)</f>
        <v>-</v>
      </c>
      <c r="BA41" s="106" t="str">
        <f>IF('2a Aggregate costs'!BB$20="-","-",SUM('2a Aggregate costs'!BB$20,'2a Aggregate costs'!BB$21,'2a Aggregate costs'!BB$22,'2a Aggregate costs'!BB64)*'3a Demand'!$C$10+'2a Aggregate costs'!BB$23)</f>
        <v>-</v>
      </c>
      <c r="BB41" s="106" t="str">
        <f>IF('2a Aggregate costs'!BC$20="-","-",SUM('2a Aggregate costs'!BC$20,'2a Aggregate costs'!BC$21,'2a Aggregate costs'!BC$22,'2a Aggregate costs'!BC64)*'3a Demand'!$C$10+'2a Aggregate costs'!BC$23)</f>
        <v>-</v>
      </c>
      <c r="BC41" s="106" t="str">
        <f>IF('2a Aggregate costs'!BD$20="-","-",SUM('2a Aggregate costs'!BD$20,'2a Aggregate costs'!BD$21,'2a Aggregate costs'!BD$22,'2a Aggregate costs'!BD64)*'3a Demand'!$C$10+'2a Aggregate costs'!BD$23)</f>
        <v>-</v>
      </c>
    </row>
    <row r="42" spans="1:55" ht="12.75" customHeight="1">
      <c r="A42" s="14"/>
      <c r="B42" s="330"/>
      <c r="C42" s="108" t="s">
        <v>152</v>
      </c>
      <c r="D42" s="307"/>
      <c r="E42" s="331"/>
      <c r="F42" s="28"/>
      <c r="G42" s="106">
        <f>IF('2a Aggregate costs'!H$20="-","-",SUM('2a Aggregate costs'!H$20,'2a Aggregate costs'!H$21,'2a Aggregate costs'!H$22,'2a Aggregate costs'!H65)*'3a Demand'!$C$10+'2a Aggregate costs'!H$23)</f>
        <v>90.563452996014576</v>
      </c>
      <c r="H42" s="106">
        <f>IF('2a Aggregate costs'!I$20="-","-",SUM('2a Aggregate costs'!I$20,'2a Aggregate costs'!I$21,'2a Aggregate costs'!I$22,'2a Aggregate costs'!I65)*'3a Demand'!$C$10+'2a Aggregate costs'!I$23)</f>
        <v>90.536109416050465</v>
      </c>
      <c r="I42" s="106">
        <f>IF('2a Aggregate costs'!J$20="-","-",SUM('2a Aggregate costs'!J$20,'2a Aggregate costs'!J$21,'2a Aggregate costs'!J$22,'2a Aggregate costs'!J65)*'3a Demand'!$C$10+'2a Aggregate costs'!J$23)</f>
        <v>110.93006289475601</v>
      </c>
      <c r="J42" s="106">
        <f>IF('2a Aggregate costs'!K$20="-","-",SUM('2a Aggregate costs'!K$20,'2a Aggregate costs'!K$21,'2a Aggregate costs'!K$22,'2a Aggregate costs'!K65)*'3a Demand'!$C$10+'2a Aggregate costs'!K$23)</f>
        <v>110.82571704124992</v>
      </c>
      <c r="K42" s="106">
        <f>IF('2a Aggregate costs'!L$20="-","-",SUM('2a Aggregate costs'!L$20,'2a Aggregate costs'!L$21,'2a Aggregate costs'!L$22,'2a Aggregate costs'!L65)*'3a Demand'!$C$10+'2a Aggregate costs'!L$23)</f>
        <v>118.08640220440191</v>
      </c>
      <c r="L42" s="106">
        <f>IF('2a Aggregate costs'!M$20="-","-",SUM('2a Aggregate costs'!M$20,'2a Aggregate costs'!M$21,'2a Aggregate costs'!M$22,'2a Aggregate costs'!M65)*'3a Demand'!$C$10+'2a Aggregate costs'!M$23)</f>
        <v>118.51294599756027</v>
      </c>
      <c r="M42" s="106">
        <f>IF('2a Aggregate costs'!N$20="-","-",SUM('2a Aggregate costs'!N$20,'2a Aggregate costs'!N$21,'2a Aggregate costs'!N$22,'2a Aggregate costs'!N65)*'3a Demand'!$C$10+'2a Aggregate costs'!N$23)</f>
        <v>137.29258493285312</v>
      </c>
      <c r="N42" s="106">
        <f>IF('2a Aggregate costs'!O$20="-","-",SUM('2a Aggregate costs'!O$20,'2a Aggregate costs'!O$21,'2a Aggregate costs'!O$22,'2a Aggregate costs'!O65)*'3a Demand'!$C$10+'2a Aggregate costs'!O$23)</f>
        <v>137.38654959834642</v>
      </c>
      <c r="O42" s="84"/>
      <c r="P42" s="106">
        <f>IF('2a Aggregate costs'!Q$20="-","-",SUM('2a Aggregate costs'!Q$20,'2a Aggregate costs'!Q$21,'2a Aggregate costs'!Q$22,'2a Aggregate costs'!Q65)*'3a Demand'!$C$10+'2a Aggregate costs'!Q$23)</f>
        <v>137.38654959834642</v>
      </c>
      <c r="Q42" s="106">
        <f>IF('2a Aggregate costs'!R$20="-","-",SUM('2a Aggregate costs'!R$20,'2a Aggregate costs'!R$21,'2a Aggregate costs'!R$22,'2a Aggregate costs'!R65)*'3a Demand'!$C$10+'2a Aggregate costs'!R$23)</f>
        <v>146.98954234980852</v>
      </c>
      <c r="R42" s="106">
        <f>IF('2a Aggregate costs'!S$20="-","-",SUM('2a Aggregate costs'!S$20,'2a Aggregate costs'!S$21,'2a Aggregate costs'!S$22,'2a Aggregate costs'!S65)*'3a Demand'!$C$10+'2a Aggregate costs'!S$23)</f>
        <v>148.79160549110014</v>
      </c>
      <c r="S42" s="106">
        <f>IF('2a Aggregate costs'!T$20="-","-",SUM('2a Aggregate costs'!T$20,'2a Aggregate costs'!T$21,'2a Aggregate costs'!T$22,'2a Aggregate costs'!T65)*'3a Demand'!$C$10+'2a Aggregate costs'!T$23)</f>
        <v>153.06114525270391</v>
      </c>
      <c r="T42" s="106">
        <f>IF('2a Aggregate costs'!U$20="-","-",SUM('2a Aggregate costs'!U$20,'2a Aggregate costs'!U$21,'2a Aggregate costs'!U$22,'2a Aggregate costs'!U65)*'3a Demand'!$C$10+'2a Aggregate costs'!U$23)</f>
        <v>152.52962101673523</v>
      </c>
      <c r="U42" s="106">
        <f>IF('2a Aggregate costs'!V$20="-","-",SUM('2a Aggregate costs'!V$20,'2a Aggregate costs'!V$21,'2a Aggregate costs'!V$22,'2a Aggregate costs'!V65)*'3a Demand'!$C$10+'2a Aggregate costs'!V$23)</f>
        <v>161.50696522673715</v>
      </c>
      <c r="V42" s="106">
        <f>IF('2a Aggregate costs'!W$20="-","-",SUM('2a Aggregate costs'!W$20,'2a Aggregate costs'!W$21,'2a Aggregate costs'!W$22,'2a Aggregate costs'!W65)*'3a Demand'!$C$10+'2a Aggregate costs'!W$23)</f>
        <v>160.76007965978201</v>
      </c>
      <c r="W42" s="106">
        <f>IF('2a Aggregate costs'!X$20="-","-",SUM('2a Aggregate costs'!X$20,'2a Aggregate costs'!X$21,'2a Aggregate costs'!X$22,'2a Aggregate costs'!X65)*'3a Demand'!$C$10+'2a Aggregate costs'!X$23)</f>
        <v>168.09955111387231</v>
      </c>
      <c r="X42" s="84"/>
      <c r="Y42" s="106">
        <f>IF('2a Aggregate costs'!Z$20="-","-",SUM('2a Aggregate costs'!Z$20,'2a Aggregate costs'!Z$21,'2a Aggregate costs'!Z$22,'2a Aggregate costs'!Z65)*'3a Demand'!$C$10+'2a Aggregate costs'!Z$23)</f>
        <v>166.51771596407809</v>
      </c>
      <c r="Z42" s="106">
        <f>IF('2a Aggregate costs'!AA$20="-","-",SUM('2a Aggregate costs'!AA$20,'2a Aggregate costs'!AA$21,'2a Aggregate costs'!AA$22,'2a Aggregate costs'!AA65)*'3a Demand'!$C$10+'2a Aggregate costs'!AA$23)</f>
        <v>185.66540785168505</v>
      </c>
      <c r="AA42" s="106" t="str">
        <f>IF('2a Aggregate costs'!AB$20="-","-",SUM('2a Aggregate costs'!AB$20,'2a Aggregate costs'!AB$21,'2a Aggregate costs'!AB$22,'2a Aggregate costs'!AB65)*'3a Demand'!$C$10+'2a Aggregate costs'!AB$23)</f>
        <v>-</v>
      </c>
      <c r="AB42" s="106" t="str">
        <f>IF('2a Aggregate costs'!AC$20="-","-",SUM('2a Aggregate costs'!AC$20,'2a Aggregate costs'!AC$21,'2a Aggregate costs'!AC$22,'2a Aggregate costs'!AC65)*'3a Demand'!$C$10+'2a Aggregate costs'!AC$23)</f>
        <v>-</v>
      </c>
      <c r="AC42" s="106" t="str">
        <f>IF('2a Aggregate costs'!AD$20="-","-",SUM('2a Aggregate costs'!AD$20,'2a Aggregate costs'!AD$21,'2a Aggregate costs'!AD$22,'2a Aggregate costs'!AD65)*'3a Demand'!$C$10+'2a Aggregate costs'!AD$23)</f>
        <v>-</v>
      </c>
      <c r="AD42" s="106" t="str">
        <f>IF('2a Aggregate costs'!AE$20="-","-",SUM('2a Aggregate costs'!AE$20,'2a Aggregate costs'!AE$21,'2a Aggregate costs'!AE$22,'2a Aggregate costs'!AE65)*'3a Demand'!$C$10+'2a Aggregate costs'!AE$23)</f>
        <v>-</v>
      </c>
      <c r="AE42" s="106" t="str">
        <f>IF('2a Aggregate costs'!AF$20="-","-",SUM('2a Aggregate costs'!AF$20,'2a Aggregate costs'!AF$21,'2a Aggregate costs'!AF$22,'2a Aggregate costs'!AF65)*'3a Demand'!$C$10+'2a Aggregate costs'!AF$23)</f>
        <v>-</v>
      </c>
      <c r="AF42" s="106" t="str">
        <f>IF('2a Aggregate costs'!AG$20="-","-",SUM('2a Aggregate costs'!AG$20,'2a Aggregate costs'!AG$21,'2a Aggregate costs'!AG$22,'2a Aggregate costs'!AG65)*'3a Demand'!$C$10+'2a Aggregate costs'!AG$23)</f>
        <v>-</v>
      </c>
      <c r="AG42" s="106" t="str">
        <f>IF('2a Aggregate costs'!AH$20="-","-",SUM('2a Aggregate costs'!AH$20,'2a Aggregate costs'!AH$21,'2a Aggregate costs'!AH$22,'2a Aggregate costs'!AH65)*'3a Demand'!$C$10+'2a Aggregate costs'!AH$23)</f>
        <v>-</v>
      </c>
      <c r="AH42" s="106" t="str">
        <f>IF('2a Aggregate costs'!AI$20="-","-",SUM('2a Aggregate costs'!AI$20,'2a Aggregate costs'!AI$21,'2a Aggregate costs'!AI$22,'2a Aggregate costs'!AI65)*'3a Demand'!$C$10+'2a Aggregate costs'!AI$23)</f>
        <v>-</v>
      </c>
      <c r="AI42" s="106" t="str">
        <f>IF('2a Aggregate costs'!AJ$20="-","-",SUM('2a Aggregate costs'!AJ$20,'2a Aggregate costs'!AJ$21,'2a Aggregate costs'!AJ$22,'2a Aggregate costs'!AJ65)*'3a Demand'!$C$10+'2a Aggregate costs'!AJ$23)</f>
        <v>-</v>
      </c>
      <c r="AJ42" s="106" t="str">
        <f>IF('2a Aggregate costs'!AK$20="-","-",SUM('2a Aggregate costs'!AK$20,'2a Aggregate costs'!AK$21,'2a Aggregate costs'!AK$22,'2a Aggregate costs'!AK65)*'3a Demand'!$C$10+'2a Aggregate costs'!AK$23)</f>
        <v>-</v>
      </c>
      <c r="AK42" s="106" t="str">
        <f>IF('2a Aggregate costs'!AL$20="-","-",SUM('2a Aggregate costs'!AL$20,'2a Aggregate costs'!AL$21,'2a Aggregate costs'!AL$22,'2a Aggregate costs'!AL65)*'3a Demand'!$C$10+'2a Aggregate costs'!AL$23)</f>
        <v>-</v>
      </c>
      <c r="AL42" s="106" t="str">
        <f>IF('2a Aggregate costs'!AM$20="-","-",SUM('2a Aggregate costs'!AM$20,'2a Aggregate costs'!AM$21,'2a Aggregate costs'!AM$22,'2a Aggregate costs'!AM65)*'3a Demand'!$C$10+'2a Aggregate costs'!AM$23)</f>
        <v>-</v>
      </c>
      <c r="AM42" s="106" t="str">
        <f>IF('2a Aggregate costs'!AN$20="-","-",SUM('2a Aggregate costs'!AN$20,'2a Aggregate costs'!AN$21,'2a Aggregate costs'!AN$22,'2a Aggregate costs'!AN65)*'3a Demand'!$C$10+'2a Aggregate costs'!AN$23)</f>
        <v>-</v>
      </c>
      <c r="AN42" s="106" t="str">
        <f>IF('2a Aggregate costs'!AO$20="-","-",SUM('2a Aggregate costs'!AO$20,'2a Aggregate costs'!AO$21,'2a Aggregate costs'!AO$22,'2a Aggregate costs'!AO65)*'3a Demand'!$C$10+'2a Aggregate costs'!AO$23)</f>
        <v>-</v>
      </c>
      <c r="AO42" s="106" t="str">
        <f>IF('2a Aggregate costs'!AP$20="-","-",SUM('2a Aggregate costs'!AP$20,'2a Aggregate costs'!AP$21,'2a Aggregate costs'!AP$22,'2a Aggregate costs'!AP65)*'3a Demand'!$C$10+'2a Aggregate costs'!AP$23)</f>
        <v>-</v>
      </c>
      <c r="AP42" s="106" t="str">
        <f>IF('2a Aggregate costs'!AQ$20="-","-",SUM('2a Aggregate costs'!AQ$20,'2a Aggregate costs'!AQ$21,'2a Aggregate costs'!AQ$22,'2a Aggregate costs'!AQ65)*'3a Demand'!$C$10+'2a Aggregate costs'!AQ$23)</f>
        <v>-</v>
      </c>
      <c r="AQ42" s="106" t="str">
        <f>IF('2a Aggregate costs'!AR$20="-","-",SUM('2a Aggregate costs'!AR$20,'2a Aggregate costs'!AR$21,'2a Aggregate costs'!AR$22,'2a Aggregate costs'!AR65)*'3a Demand'!$C$10+'2a Aggregate costs'!AR$23)</f>
        <v>-</v>
      </c>
      <c r="AR42" s="106" t="str">
        <f>IF('2a Aggregate costs'!AS$20="-","-",SUM('2a Aggregate costs'!AS$20,'2a Aggregate costs'!AS$21,'2a Aggregate costs'!AS$22,'2a Aggregate costs'!AS65)*'3a Demand'!$C$10+'2a Aggregate costs'!AS$23)</f>
        <v>-</v>
      </c>
      <c r="AS42" s="106" t="str">
        <f>IF('2a Aggregate costs'!AT$20="-","-",SUM('2a Aggregate costs'!AT$20,'2a Aggregate costs'!AT$21,'2a Aggregate costs'!AT$22,'2a Aggregate costs'!AT65)*'3a Demand'!$C$10+'2a Aggregate costs'!AT$23)</f>
        <v>-</v>
      </c>
      <c r="AT42" s="106" t="str">
        <f>IF('2a Aggregate costs'!AU$20="-","-",SUM('2a Aggregate costs'!AU$20,'2a Aggregate costs'!AU$21,'2a Aggregate costs'!AU$22,'2a Aggregate costs'!AU65)*'3a Demand'!$C$10+'2a Aggregate costs'!AU$23)</f>
        <v>-</v>
      </c>
      <c r="AU42" s="106" t="str">
        <f>IF('2a Aggregate costs'!AV$20="-","-",SUM('2a Aggregate costs'!AV$20,'2a Aggregate costs'!AV$21,'2a Aggregate costs'!AV$22,'2a Aggregate costs'!AV65)*'3a Demand'!$C$10+'2a Aggregate costs'!AV$23)</f>
        <v>-</v>
      </c>
      <c r="AV42" s="106" t="str">
        <f>IF('2a Aggregate costs'!AW$20="-","-",SUM('2a Aggregate costs'!AW$20,'2a Aggregate costs'!AW$21,'2a Aggregate costs'!AW$22,'2a Aggregate costs'!AW65)*'3a Demand'!$C$10+'2a Aggregate costs'!AW$23)</f>
        <v>-</v>
      </c>
      <c r="AW42" s="106" t="str">
        <f>IF('2a Aggregate costs'!AX$20="-","-",SUM('2a Aggregate costs'!AX$20,'2a Aggregate costs'!AX$21,'2a Aggregate costs'!AX$22,'2a Aggregate costs'!AX65)*'3a Demand'!$C$10+'2a Aggregate costs'!AX$23)</f>
        <v>-</v>
      </c>
      <c r="AX42" s="106" t="str">
        <f>IF('2a Aggregate costs'!AY$20="-","-",SUM('2a Aggregate costs'!AY$20,'2a Aggregate costs'!AY$21,'2a Aggregate costs'!AY$22,'2a Aggregate costs'!AY65)*'3a Demand'!$C$10+'2a Aggregate costs'!AY$23)</f>
        <v>-</v>
      </c>
      <c r="AY42" s="106" t="str">
        <f>IF('2a Aggregate costs'!AZ$20="-","-",SUM('2a Aggregate costs'!AZ$20,'2a Aggregate costs'!AZ$21,'2a Aggregate costs'!AZ$22,'2a Aggregate costs'!AZ65)*'3a Demand'!$C$10+'2a Aggregate costs'!AZ$23)</f>
        <v>-</v>
      </c>
      <c r="AZ42" s="106" t="str">
        <f>IF('2a Aggregate costs'!BA$20="-","-",SUM('2a Aggregate costs'!BA$20,'2a Aggregate costs'!BA$21,'2a Aggregate costs'!BA$22,'2a Aggregate costs'!BA65)*'3a Demand'!$C$10+'2a Aggregate costs'!BA$23)</f>
        <v>-</v>
      </c>
      <c r="BA42" s="106" t="str">
        <f>IF('2a Aggregate costs'!BB$20="-","-",SUM('2a Aggregate costs'!BB$20,'2a Aggregate costs'!BB$21,'2a Aggregate costs'!BB$22,'2a Aggregate costs'!BB65)*'3a Demand'!$C$10+'2a Aggregate costs'!BB$23)</f>
        <v>-</v>
      </c>
      <c r="BB42" s="106" t="str">
        <f>IF('2a Aggregate costs'!BC$20="-","-",SUM('2a Aggregate costs'!BC$20,'2a Aggregate costs'!BC$21,'2a Aggregate costs'!BC$22,'2a Aggregate costs'!BC65)*'3a Demand'!$C$10+'2a Aggregate costs'!BC$23)</f>
        <v>-</v>
      </c>
      <c r="BC42" s="106" t="str">
        <f>IF('2a Aggregate costs'!BD$20="-","-",SUM('2a Aggregate costs'!BD$20,'2a Aggregate costs'!BD$21,'2a Aggregate costs'!BD$22,'2a Aggregate costs'!BD65)*'3a Demand'!$C$10+'2a Aggregate costs'!BD$23)</f>
        <v>-</v>
      </c>
    </row>
    <row r="43" spans="1:55" ht="12.75" customHeight="1">
      <c r="A43" s="14"/>
      <c r="B43" s="219" t="s">
        <v>154</v>
      </c>
      <c r="C43" s="143"/>
      <c r="D43" s="307"/>
      <c r="E43" s="331"/>
      <c r="F43" s="28"/>
      <c r="G43" s="106">
        <f>IF('2a Aggregate costs'!H$25="-","-",'2a Aggregate costs'!H25*'3a Demand'!$C$11+'2a Aggregate costs'!H26+'2a Aggregate costs'!H27)</f>
        <v>21.926269106402124</v>
      </c>
      <c r="H43" s="106">
        <f>IF('2a Aggregate costs'!I$15="-","-",'2a Aggregate costs'!I25*'3a Demand'!$C$11+'2a Aggregate costs'!I26+'2a Aggregate costs'!I27)</f>
        <v>21.926269106402124</v>
      </c>
      <c r="I43" s="106">
        <f>IF('2a Aggregate costs'!J$15="-","-",'2a Aggregate costs'!J25*'3a Demand'!$C$11+'2a Aggregate costs'!J26+'2a Aggregate costs'!J27)</f>
        <v>22.64764819235609</v>
      </c>
      <c r="J43" s="106">
        <f>IF('2a Aggregate costs'!K$15="-","-",'2a Aggregate costs'!K25*'3a Demand'!$C$11+'2a Aggregate costs'!K26+'2a Aggregate costs'!K27)</f>
        <v>22.505107470829557</v>
      </c>
      <c r="K43" s="106">
        <f>IF('2a Aggregate costs'!L$15="-","-",'2a Aggregate costs'!L25*'3a Demand'!$C$11+'2a Aggregate costs'!L26+'2a Aggregate costs'!L27)</f>
        <v>19.106297226763825</v>
      </c>
      <c r="L43" s="106">
        <f>IF('2a Aggregate costs'!M$15="-","-",'2a Aggregate costs'!M25*'3a Demand'!$C$11+'2a Aggregate costs'!M26+'2a Aggregate costs'!M27)</f>
        <v>19.106297226763825</v>
      </c>
      <c r="M43" s="106">
        <f>IF('2a Aggregate costs'!N$15="-","-",'2a Aggregate costs'!N25*'3a Demand'!$C$11+'2a Aggregate costs'!N26+'2a Aggregate costs'!N27)</f>
        <v>20.852393125569616</v>
      </c>
      <c r="N43" s="106">
        <f>IF('2a Aggregate costs'!O$15="-","-",'2a Aggregate costs'!O25*'3a Demand'!$C$11+'2a Aggregate costs'!O26+'2a Aggregate costs'!O27)</f>
        <v>20.849370287873604</v>
      </c>
      <c r="O43" s="28"/>
      <c r="P43" s="106">
        <f>IF('2a Aggregate costs'!Q$15="-","-",'2a Aggregate costs'!Q25*'3a Demand'!$C$11+'2a Aggregate costs'!Q26+'2a Aggregate costs'!Q27)</f>
        <v>20.849370287873604</v>
      </c>
      <c r="Q43" s="106">
        <f>IF('2a Aggregate costs'!R$15="-","-",'2a Aggregate costs'!R25*'3a Demand'!$C$11+'2a Aggregate costs'!R26+'2a Aggregate costs'!R27)</f>
        <v>21.503193401206047</v>
      </c>
      <c r="R43" s="106">
        <f>IF('2a Aggregate costs'!S$15="-","-",'2a Aggregate costs'!S25*'3a Demand'!$C$11+'2a Aggregate costs'!S26+'2a Aggregate costs'!S27)</f>
        <v>21.819481548965161</v>
      </c>
      <c r="S43" s="106">
        <f>IF('2a Aggregate costs'!T$15="-","-",'2a Aggregate costs'!T25*'3a Demand'!$C$11+'2a Aggregate costs'!T26+'2a Aggregate costs'!T27)</f>
        <v>25.256715910577427</v>
      </c>
      <c r="T43" s="106">
        <f>IF('2a Aggregate costs'!U$15="-","-",'2a Aggregate costs'!U25*'3a Demand'!$C$11+'2a Aggregate costs'!U26+'2a Aggregate costs'!U27)</f>
        <v>24.167303215101221</v>
      </c>
      <c r="U43" s="106">
        <f>IF('2a Aggregate costs'!V$15="-","-",'2a Aggregate costs'!V25*'3a Demand'!$C$11+'2a Aggregate costs'!V26+'2a Aggregate costs'!V27)</f>
        <v>23.962512789411701</v>
      </c>
      <c r="V43" s="106">
        <f>IF('2a Aggregate costs'!W$15="-","-",'2a Aggregate costs'!W25*'3a Demand'!$C$11+'2a Aggregate costs'!W26+'2a Aggregate costs'!W27)</f>
        <v>23.858648398084732</v>
      </c>
      <c r="W43" s="106">
        <f>IF('2a Aggregate costs'!X$15="-","-",'2a Aggregate costs'!X25*'3a Demand'!$C$11+'2a Aggregate costs'!X26+'2a Aggregate costs'!X27)</f>
        <v>33.366817904048837</v>
      </c>
      <c r="X43" s="28"/>
      <c r="Y43" s="106">
        <f>IF('2a Aggregate costs'!Z$15="-","-",'2a Aggregate costs'!Z25*'3a Demand'!$C$11+'2a Aggregate costs'!Z26+'2a Aggregate costs'!Z27)</f>
        <v>33.475871166766694</v>
      </c>
      <c r="Z43" s="106">
        <f>IF('2a Aggregate costs'!AA$15="-","-",'2a Aggregate costs'!AA25*'3a Demand'!$C$11+'2a Aggregate costs'!AA26+'2a Aggregate costs'!AA27)</f>
        <v>33.951682778351348</v>
      </c>
      <c r="AA43" s="106" t="str">
        <f>IF('2a Aggregate costs'!AB$15="-","-",'2a Aggregate costs'!AB25*'3a Demand'!$C$11+'2a Aggregate costs'!AB26+'2a Aggregate costs'!AB27)</f>
        <v>-</v>
      </c>
      <c r="AB43" s="106" t="str">
        <f>IF('2a Aggregate costs'!AC$15="-","-",'2a Aggregate costs'!AC25*'3a Demand'!$C$11+'2a Aggregate costs'!AC26+'2a Aggregate costs'!AC27)</f>
        <v>-</v>
      </c>
      <c r="AC43" s="106" t="str">
        <f>IF('2a Aggregate costs'!AD$15="-","-",'2a Aggregate costs'!AD25*'3a Demand'!$C$11+'2a Aggregate costs'!AD26+'2a Aggregate costs'!AD27)</f>
        <v>-</v>
      </c>
      <c r="AD43" s="106" t="str">
        <f>IF('2a Aggregate costs'!AE$15="-","-",'2a Aggregate costs'!AE25*'3a Demand'!$C$11+'2a Aggregate costs'!AE26+'2a Aggregate costs'!AE27)</f>
        <v>-</v>
      </c>
      <c r="AE43" s="106" t="str">
        <f>IF('2a Aggregate costs'!AF$15="-","-",'2a Aggregate costs'!AF25*'3a Demand'!$C$11+'2a Aggregate costs'!AF26+'2a Aggregate costs'!AF27)</f>
        <v>-</v>
      </c>
      <c r="AF43" s="106" t="str">
        <f>IF('2a Aggregate costs'!AG$15="-","-",'2a Aggregate costs'!AG25*'3a Demand'!$C$11+'2a Aggregate costs'!AG26+'2a Aggregate costs'!AG27)</f>
        <v>-</v>
      </c>
      <c r="AG43" s="106" t="str">
        <f>IF('2a Aggregate costs'!AH$15="-","-",'2a Aggregate costs'!AH25*'3a Demand'!$C$11+'2a Aggregate costs'!AH26+'2a Aggregate costs'!AH27)</f>
        <v>-</v>
      </c>
      <c r="AH43" s="106" t="str">
        <f>IF('2a Aggregate costs'!AI$15="-","-",'2a Aggregate costs'!AI25*'3a Demand'!$C$11+'2a Aggregate costs'!AI26+'2a Aggregate costs'!AI27)</f>
        <v>-</v>
      </c>
      <c r="AI43" s="106" t="str">
        <f>IF('2a Aggregate costs'!AJ$15="-","-",'2a Aggregate costs'!AJ25*'3a Demand'!$C$11+'2a Aggregate costs'!AJ26+'2a Aggregate costs'!AJ27)</f>
        <v>-</v>
      </c>
      <c r="AJ43" s="106" t="str">
        <f>IF('2a Aggregate costs'!AK$15="-","-",'2a Aggregate costs'!AK25*'3a Demand'!$C$11+'2a Aggregate costs'!AK26+'2a Aggregate costs'!AK27)</f>
        <v>-</v>
      </c>
      <c r="AK43" s="106" t="str">
        <f>IF('2a Aggregate costs'!AL$15="-","-",'2a Aggregate costs'!AL25*'3a Demand'!$C$11+'2a Aggregate costs'!AL26+'2a Aggregate costs'!AL27)</f>
        <v>-</v>
      </c>
      <c r="AL43" s="106" t="str">
        <f>IF('2a Aggregate costs'!AM$15="-","-",'2a Aggregate costs'!AM25*'3a Demand'!$C$11+'2a Aggregate costs'!AM26+'2a Aggregate costs'!AM27)</f>
        <v>-</v>
      </c>
      <c r="AM43" s="106" t="str">
        <f>IF('2a Aggregate costs'!AN$15="-","-",'2a Aggregate costs'!AN25*'3a Demand'!$C$11+'2a Aggregate costs'!AN26+'2a Aggregate costs'!AN27)</f>
        <v>-</v>
      </c>
      <c r="AN43" s="106" t="str">
        <f>IF('2a Aggregate costs'!AO$15="-","-",'2a Aggregate costs'!AO25*'3a Demand'!$C$11+'2a Aggregate costs'!AO26+'2a Aggregate costs'!AO27)</f>
        <v>-</v>
      </c>
      <c r="AO43" s="106" t="str">
        <f>IF('2a Aggregate costs'!AP$15="-","-",'2a Aggregate costs'!AP25*'3a Demand'!$C$11+'2a Aggregate costs'!AP26+'2a Aggregate costs'!AP27)</f>
        <v>-</v>
      </c>
      <c r="AP43" s="106" t="str">
        <f>IF('2a Aggregate costs'!AQ$15="-","-",'2a Aggregate costs'!AQ25*'3a Demand'!$C$11+'2a Aggregate costs'!AQ26+'2a Aggregate costs'!AQ27)</f>
        <v>-</v>
      </c>
      <c r="AQ43" s="106" t="str">
        <f>IF('2a Aggregate costs'!AR$15="-","-",'2a Aggregate costs'!AR25*'3a Demand'!$C$11+'2a Aggregate costs'!AR26+'2a Aggregate costs'!AR27)</f>
        <v>-</v>
      </c>
      <c r="AR43" s="106" t="str">
        <f>IF('2a Aggregate costs'!AS$15="-","-",'2a Aggregate costs'!AS25*'3a Demand'!$C$11+'2a Aggregate costs'!AS26+'2a Aggregate costs'!AS27)</f>
        <v>-</v>
      </c>
      <c r="AS43" s="106" t="str">
        <f>IF('2a Aggregate costs'!AT$15="-","-",'2a Aggregate costs'!AT25*'3a Demand'!$C$11+'2a Aggregate costs'!AT26+'2a Aggregate costs'!AT27)</f>
        <v>-</v>
      </c>
      <c r="AT43" s="106" t="str">
        <f>IF('2a Aggregate costs'!AU$15="-","-",'2a Aggregate costs'!AU25*'3a Demand'!$C$11+'2a Aggregate costs'!AU26+'2a Aggregate costs'!AU27)</f>
        <v>-</v>
      </c>
      <c r="AU43" s="106" t="str">
        <f>IF('2a Aggregate costs'!AV$15="-","-",'2a Aggregate costs'!AV25*'3a Demand'!$C$11+'2a Aggregate costs'!AV26+'2a Aggregate costs'!AV27)</f>
        <v>-</v>
      </c>
      <c r="AV43" s="106" t="str">
        <f>IF('2a Aggregate costs'!AW$15="-","-",'2a Aggregate costs'!AW25*'3a Demand'!$C$11+'2a Aggregate costs'!AW26+'2a Aggregate costs'!AW27)</f>
        <v>-</v>
      </c>
      <c r="AW43" s="106" t="str">
        <f>IF('2a Aggregate costs'!AX$15="-","-",'2a Aggregate costs'!AX25*'3a Demand'!$C$11+'2a Aggregate costs'!AX26+'2a Aggregate costs'!AX27)</f>
        <v>-</v>
      </c>
      <c r="AX43" s="106" t="str">
        <f>IF('2a Aggregate costs'!AY$15="-","-",'2a Aggregate costs'!AY25*'3a Demand'!$C$11+'2a Aggregate costs'!AY26+'2a Aggregate costs'!AY27)</f>
        <v>-</v>
      </c>
      <c r="AY43" s="106" t="str">
        <f>IF('2a Aggregate costs'!AZ$15="-","-",'2a Aggregate costs'!AZ25*'3a Demand'!$C$11+'2a Aggregate costs'!AZ26+'2a Aggregate costs'!AZ27)</f>
        <v>-</v>
      </c>
      <c r="AZ43" s="106" t="str">
        <f>IF('2a Aggregate costs'!BA$15="-","-",'2a Aggregate costs'!BA25*'3a Demand'!$C$11+'2a Aggregate costs'!BA26+'2a Aggregate costs'!BA27)</f>
        <v>-</v>
      </c>
      <c r="BA43" s="106" t="str">
        <f>IF('2a Aggregate costs'!BB$15="-","-",'2a Aggregate costs'!BB25*'3a Demand'!$C$11+'2a Aggregate costs'!BB26+'2a Aggregate costs'!BB27)</f>
        <v>-</v>
      </c>
      <c r="BB43" s="106" t="str">
        <f>IF('2a Aggregate costs'!BC$15="-","-",'2a Aggregate costs'!BC25*'3a Demand'!$C$11+'2a Aggregate costs'!BC26+'2a Aggregate costs'!BC27)</f>
        <v>-</v>
      </c>
      <c r="BC43" s="106" t="str">
        <f>IF('2a Aggregate costs'!BD$15="-","-",'2a Aggregate costs'!BD25*'3a Demand'!$C$11+'2a Aggregate costs'!BD26+'2a Aggregate costs'!BD27)</f>
        <v>-</v>
      </c>
    </row>
    <row r="44" spans="1:55">
      <c r="A44" s="14"/>
      <c r="B44" s="14"/>
      <c r="C44" s="14"/>
      <c r="D44" s="107"/>
      <c r="E44" s="107"/>
      <c r="F44" s="14"/>
      <c r="G44" s="14"/>
      <c r="H44" s="14"/>
      <c r="I44" s="14"/>
      <c r="J44" s="14"/>
      <c r="K44" s="14"/>
      <c r="L44" s="14"/>
      <c r="M44" s="14"/>
      <c r="N44" s="14"/>
      <c r="O44" s="14"/>
      <c r="P44" s="14"/>
      <c r="Q44" s="76"/>
      <c r="R44" s="14"/>
      <c r="S44" s="14"/>
      <c r="T44" s="14"/>
      <c r="U44" s="14"/>
      <c r="V44" s="14"/>
      <c r="W44" s="14"/>
      <c r="X44" s="14"/>
      <c r="Y44" s="14"/>
      <c r="Z44" s="14"/>
      <c r="AA44" s="14"/>
      <c r="AB44" s="14"/>
    </row>
    <row r="45" spans="1:55" s="85" customFormat="1">
      <c r="B45" s="86" t="s">
        <v>155</v>
      </c>
    </row>
    <row r="46" spans="1:55" s="14" customFormat="1"/>
    <row r="47" spans="1:55">
      <c r="A47" s="14"/>
      <c r="B47" s="325" t="s">
        <v>77</v>
      </c>
      <c r="C47" s="315" t="s">
        <v>156</v>
      </c>
      <c r="D47" s="318" t="s">
        <v>79</v>
      </c>
      <c r="E47" s="326"/>
      <c r="F47" s="84"/>
      <c r="G47" s="322" t="s">
        <v>80</v>
      </c>
      <c r="H47" s="323"/>
      <c r="I47" s="323"/>
      <c r="J47" s="323"/>
      <c r="K47" s="323"/>
      <c r="L47" s="323"/>
      <c r="M47" s="323"/>
      <c r="N47" s="324"/>
      <c r="O47" s="136"/>
      <c r="P47" s="238" t="s">
        <v>81</v>
      </c>
      <c r="Q47" s="239"/>
      <c r="R47" s="239"/>
      <c r="S47" s="239"/>
      <c r="T47" s="239"/>
      <c r="U47" s="239"/>
      <c r="V47" s="239"/>
      <c r="W47" s="239"/>
      <c r="X47" s="84"/>
      <c r="Y47" s="239"/>
      <c r="Z47" s="239"/>
      <c r="AA47" s="240"/>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40"/>
    </row>
    <row r="48" spans="1:55" ht="12.75" customHeight="1">
      <c r="A48" s="14"/>
      <c r="B48" s="325"/>
      <c r="C48" s="316"/>
      <c r="D48" s="318"/>
      <c r="E48" s="327"/>
      <c r="F48" s="84"/>
      <c r="G48" s="319" t="s">
        <v>82</v>
      </c>
      <c r="H48" s="320"/>
      <c r="I48" s="320"/>
      <c r="J48" s="320"/>
      <c r="K48" s="320"/>
      <c r="L48" s="320"/>
      <c r="M48" s="320"/>
      <c r="N48" s="321"/>
      <c r="O48" s="136"/>
      <c r="P48" s="241" t="s">
        <v>83</v>
      </c>
      <c r="Q48" s="242"/>
      <c r="R48" s="242"/>
      <c r="S48" s="242"/>
      <c r="T48" s="242"/>
      <c r="U48" s="242"/>
      <c r="V48" s="242"/>
      <c r="W48" s="242"/>
      <c r="X48" s="84"/>
      <c r="Y48" s="242"/>
      <c r="Z48" s="242"/>
      <c r="AA48" s="243"/>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3"/>
    </row>
    <row r="49" spans="1:55" ht="25.5" customHeight="1">
      <c r="A49" s="14"/>
      <c r="B49" s="325"/>
      <c r="C49" s="316"/>
      <c r="D49" s="318"/>
      <c r="E49" s="97" t="s">
        <v>84</v>
      </c>
      <c r="F49" s="84"/>
      <c r="G49" s="33" t="s">
        <v>85</v>
      </c>
      <c r="H49" s="33" t="s">
        <v>86</v>
      </c>
      <c r="I49" s="33" t="s">
        <v>87</v>
      </c>
      <c r="J49" s="33" t="s">
        <v>88</v>
      </c>
      <c r="K49" s="33" t="s">
        <v>89</v>
      </c>
      <c r="L49" s="34" t="s">
        <v>90</v>
      </c>
      <c r="M49" s="33" t="s">
        <v>91</v>
      </c>
      <c r="N49" s="33" t="s">
        <v>92</v>
      </c>
      <c r="O49" s="84"/>
      <c r="P49" s="29" t="s">
        <v>93</v>
      </c>
      <c r="Q49" s="29" t="s">
        <v>94</v>
      </c>
      <c r="R49" s="29" t="s">
        <v>95</v>
      </c>
      <c r="S49" s="35" t="s">
        <v>96</v>
      </c>
      <c r="T49" s="29" t="s">
        <v>97</v>
      </c>
      <c r="U49" s="29" t="s">
        <v>98</v>
      </c>
      <c r="V49" s="29" t="s">
        <v>99</v>
      </c>
      <c r="W49" s="29" t="s">
        <v>100</v>
      </c>
      <c r="X49" s="84"/>
      <c r="Y49" s="29" t="s">
        <v>157</v>
      </c>
      <c r="Z49" s="29" t="s">
        <v>158</v>
      </c>
      <c r="AA49" s="276" t="s">
        <v>365</v>
      </c>
      <c r="AB49" s="276" t="s">
        <v>365</v>
      </c>
      <c r="AC49" s="277" t="s">
        <v>366</v>
      </c>
      <c r="AD49" s="275" t="s">
        <v>366</v>
      </c>
      <c r="AE49" s="275" t="s">
        <v>367</v>
      </c>
      <c r="AF49" s="275" t="s">
        <v>367</v>
      </c>
      <c r="AG49" s="275" t="s">
        <v>368</v>
      </c>
      <c r="AH49" s="275" t="s">
        <v>368</v>
      </c>
      <c r="AI49" s="275" t="s">
        <v>369</v>
      </c>
      <c r="AJ49" s="275" t="s">
        <v>369</v>
      </c>
      <c r="AK49" s="275" t="s">
        <v>370</v>
      </c>
      <c r="AL49" s="275" t="s">
        <v>370</v>
      </c>
      <c r="AM49" s="275" t="s">
        <v>371</v>
      </c>
      <c r="AN49" s="275" t="s">
        <v>371</v>
      </c>
      <c r="AO49" s="275" t="s">
        <v>372</v>
      </c>
      <c r="AP49" s="275" t="s">
        <v>372</v>
      </c>
      <c r="AQ49" s="275" t="s">
        <v>373</v>
      </c>
      <c r="AR49" s="275" t="s">
        <v>373</v>
      </c>
      <c r="AS49" s="275" t="s">
        <v>374</v>
      </c>
      <c r="AT49" s="275" t="s">
        <v>374</v>
      </c>
      <c r="AU49" s="275" t="s">
        <v>375</v>
      </c>
      <c r="AV49" s="275" t="s">
        <v>375</v>
      </c>
      <c r="AW49" s="275" t="s">
        <v>376</v>
      </c>
      <c r="AX49" s="275" t="s">
        <v>376</v>
      </c>
      <c r="AY49" s="275" t="s">
        <v>377</v>
      </c>
      <c r="AZ49" s="275" t="s">
        <v>377</v>
      </c>
      <c r="BA49" s="275" t="s">
        <v>378</v>
      </c>
      <c r="BB49" s="275" t="s">
        <v>378</v>
      </c>
      <c r="BC49" s="275" t="s">
        <v>379</v>
      </c>
    </row>
    <row r="50" spans="1:55" ht="25.5" customHeight="1">
      <c r="A50" s="14"/>
      <c r="B50" s="325"/>
      <c r="C50" s="316"/>
      <c r="D50" s="318"/>
      <c r="E50" s="97" t="s">
        <v>84</v>
      </c>
      <c r="F50" s="84"/>
      <c r="G50" s="33" t="s">
        <v>85</v>
      </c>
      <c r="H50" s="33" t="s">
        <v>86</v>
      </c>
      <c r="I50" s="33" t="s">
        <v>87</v>
      </c>
      <c r="J50" s="33" t="s">
        <v>88</v>
      </c>
      <c r="K50" s="33" t="s">
        <v>89</v>
      </c>
      <c r="L50" s="34" t="s">
        <v>90</v>
      </c>
      <c r="M50" s="33" t="s">
        <v>91</v>
      </c>
      <c r="N50" s="33" t="s">
        <v>92</v>
      </c>
      <c r="O50" s="84"/>
      <c r="P50" s="29" t="s">
        <v>93</v>
      </c>
      <c r="Q50" s="29" t="s">
        <v>94</v>
      </c>
      <c r="R50" s="29" t="s">
        <v>95</v>
      </c>
      <c r="S50" s="35" t="s">
        <v>96</v>
      </c>
      <c r="T50" s="29" t="s">
        <v>97</v>
      </c>
      <c r="U50" s="29" t="s">
        <v>98</v>
      </c>
      <c r="V50" s="29" t="s">
        <v>99</v>
      </c>
      <c r="W50" s="29" t="s">
        <v>100</v>
      </c>
      <c r="X50" s="84"/>
      <c r="Y50" s="29" t="s">
        <v>104</v>
      </c>
      <c r="Z50" s="29" t="s">
        <v>105</v>
      </c>
      <c r="AA50" s="29" t="s">
        <v>103</v>
      </c>
      <c r="AB50" s="29" t="s">
        <v>380</v>
      </c>
      <c r="AC50" s="29" t="s">
        <v>381</v>
      </c>
      <c r="AD50" s="29" t="s">
        <v>382</v>
      </c>
      <c r="AE50" s="29" t="s">
        <v>383</v>
      </c>
      <c r="AF50" s="29" t="s">
        <v>384</v>
      </c>
      <c r="AG50" s="29" t="s">
        <v>385</v>
      </c>
      <c r="AH50" s="29" t="s">
        <v>386</v>
      </c>
      <c r="AI50" s="29" t="s">
        <v>387</v>
      </c>
      <c r="AJ50" s="29" t="s">
        <v>388</v>
      </c>
      <c r="AK50" s="29" t="s">
        <v>389</v>
      </c>
      <c r="AL50" s="29" t="s">
        <v>390</v>
      </c>
      <c r="AM50" s="29" t="s">
        <v>391</v>
      </c>
      <c r="AN50" s="29" t="s">
        <v>392</v>
      </c>
      <c r="AO50" s="29" t="s">
        <v>393</v>
      </c>
      <c r="AP50" s="29" t="s">
        <v>394</v>
      </c>
      <c r="AQ50" s="29" t="s">
        <v>395</v>
      </c>
      <c r="AR50" s="29" t="s">
        <v>396</v>
      </c>
      <c r="AS50" s="29" t="s">
        <v>397</v>
      </c>
      <c r="AT50" s="29" t="s">
        <v>398</v>
      </c>
      <c r="AU50" s="29" t="s">
        <v>399</v>
      </c>
      <c r="AV50" s="29" t="s">
        <v>400</v>
      </c>
      <c r="AW50" s="29" t="s">
        <v>401</v>
      </c>
      <c r="AX50" s="29" t="s">
        <v>402</v>
      </c>
      <c r="AY50" s="29" t="s">
        <v>403</v>
      </c>
      <c r="AZ50" s="29" t="s">
        <v>404</v>
      </c>
      <c r="BA50" s="29" t="s">
        <v>405</v>
      </c>
      <c r="BB50" s="29" t="s">
        <v>406</v>
      </c>
      <c r="BC50" s="29" t="s">
        <v>407</v>
      </c>
    </row>
    <row r="51" spans="1:55" ht="12.75" customHeight="1">
      <c r="A51" s="14"/>
      <c r="B51" s="325"/>
      <c r="C51" s="316"/>
      <c r="D51" s="318"/>
      <c r="E51" s="97" t="s">
        <v>106</v>
      </c>
      <c r="F51" s="84"/>
      <c r="G51" s="31" t="s">
        <v>107</v>
      </c>
      <c r="H51" s="31" t="s">
        <v>108</v>
      </c>
      <c r="I51" s="31" t="s">
        <v>109</v>
      </c>
      <c r="J51" s="31" t="s">
        <v>110</v>
      </c>
      <c r="K51" s="31" t="s">
        <v>111</v>
      </c>
      <c r="L51" s="32" t="s">
        <v>112</v>
      </c>
      <c r="M51" s="31" t="s">
        <v>113</v>
      </c>
      <c r="N51" s="31" t="s">
        <v>114</v>
      </c>
      <c r="O51" s="84"/>
      <c r="P51" s="31" t="s">
        <v>115</v>
      </c>
      <c r="Q51" s="31" t="s">
        <v>116</v>
      </c>
      <c r="R51" s="31" t="s">
        <v>117</v>
      </c>
      <c r="S51" s="36" t="s">
        <v>118</v>
      </c>
      <c r="T51" s="31" t="s">
        <v>119</v>
      </c>
      <c r="U51" s="31" t="s">
        <v>120</v>
      </c>
      <c r="V51" s="31" t="s">
        <v>121</v>
      </c>
      <c r="W51" s="31" t="s">
        <v>122</v>
      </c>
      <c r="X51" s="84"/>
      <c r="Y51" s="31" t="s">
        <v>123</v>
      </c>
      <c r="Z51" s="31" t="s">
        <v>124</v>
      </c>
      <c r="AA51" s="31" t="s">
        <v>125</v>
      </c>
      <c r="AB51" s="31" t="s">
        <v>408</v>
      </c>
      <c r="AC51" s="31" t="s">
        <v>409</v>
      </c>
      <c r="AD51" s="31" t="s">
        <v>410</v>
      </c>
      <c r="AE51" s="31" t="s">
        <v>411</v>
      </c>
      <c r="AF51" s="31" t="s">
        <v>412</v>
      </c>
      <c r="AG51" s="31" t="s">
        <v>413</v>
      </c>
      <c r="AH51" s="31" t="s">
        <v>414</v>
      </c>
      <c r="AI51" s="31" t="s">
        <v>415</v>
      </c>
      <c r="AJ51" s="31" t="s">
        <v>416</v>
      </c>
      <c r="AK51" s="31" t="s">
        <v>417</v>
      </c>
      <c r="AL51" s="31" t="s">
        <v>418</v>
      </c>
      <c r="AM51" s="31" t="s">
        <v>419</v>
      </c>
      <c r="AN51" s="31" t="s">
        <v>420</v>
      </c>
      <c r="AO51" s="31" t="s">
        <v>421</v>
      </c>
      <c r="AP51" s="31" t="s">
        <v>422</v>
      </c>
      <c r="AQ51" s="31" t="s">
        <v>423</v>
      </c>
      <c r="AR51" s="31" t="s">
        <v>424</v>
      </c>
      <c r="AS51" s="31" t="s">
        <v>425</v>
      </c>
      <c r="AT51" s="31" t="s">
        <v>426</v>
      </c>
      <c r="AU51" s="31" t="s">
        <v>427</v>
      </c>
      <c r="AV51" s="31" t="s">
        <v>428</v>
      </c>
      <c r="AW51" s="31" t="s">
        <v>429</v>
      </c>
      <c r="AX51" s="31" t="s">
        <v>430</v>
      </c>
      <c r="AY51" s="31" t="s">
        <v>431</v>
      </c>
      <c r="AZ51" s="31" t="s">
        <v>432</v>
      </c>
      <c r="BA51" s="31" t="s">
        <v>433</v>
      </c>
      <c r="BB51" s="31" t="s">
        <v>434</v>
      </c>
      <c r="BC51" s="31" t="s">
        <v>435</v>
      </c>
    </row>
    <row r="52" spans="1:55" ht="30.75" customHeight="1">
      <c r="A52" s="14"/>
      <c r="B52" s="325"/>
      <c r="C52" s="317"/>
      <c r="D52" s="318"/>
      <c r="E52" s="139" t="s">
        <v>126</v>
      </c>
      <c r="F52" s="84"/>
      <c r="G52" s="29" t="s">
        <v>127</v>
      </c>
      <c r="H52" s="29" t="s">
        <v>127</v>
      </c>
      <c r="I52" s="29" t="s">
        <v>128</v>
      </c>
      <c r="J52" s="29" t="s">
        <v>128</v>
      </c>
      <c r="K52" s="29" t="s">
        <v>129</v>
      </c>
      <c r="L52" s="30" t="s">
        <v>129</v>
      </c>
      <c r="M52" s="29" t="s">
        <v>130</v>
      </c>
      <c r="N52" s="29" t="s">
        <v>130</v>
      </c>
      <c r="O52" s="84"/>
      <c r="P52" s="29" t="s">
        <v>131</v>
      </c>
      <c r="Q52" s="29" t="s">
        <v>132</v>
      </c>
      <c r="R52" s="29" t="s">
        <v>132</v>
      </c>
      <c r="S52" s="35" t="s">
        <v>133</v>
      </c>
      <c r="T52" s="29" t="s">
        <v>133</v>
      </c>
      <c r="U52" s="29" t="s">
        <v>134</v>
      </c>
      <c r="V52" s="29" t="s">
        <v>134</v>
      </c>
      <c r="W52" s="29" t="s">
        <v>135</v>
      </c>
      <c r="X52" s="84"/>
      <c r="Y52" s="29" t="s">
        <v>135</v>
      </c>
      <c r="Z52" s="29" t="s">
        <v>136</v>
      </c>
      <c r="AA52" s="29" t="s">
        <v>136</v>
      </c>
      <c r="AB52" s="29" t="s">
        <v>136</v>
      </c>
      <c r="AC52" s="29" t="s">
        <v>436</v>
      </c>
      <c r="AD52" s="29" t="s">
        <v>436</v>
      </c>
      <c r="AE52" s="29" t="s">
        <v>436</v>
      </c>
      <c r="AF52" s="29" t="s">
        <v>436</v>
      </c>
      <c r="AG52" s="29" t="s">
        <v>437</v>
      </c>
      <c r="AH52" s="29" t="s">
        <v>437</v>
      </c>
      <c r="AI52" s="29" t="s">
        <v>437</v>
      </c>
      <c r="AJ52" s="29" t="s">
        <v>437</v>
      </c>
      <c r="AK52" s="29" t="s">
        <v>438</v>
      </c>
      <c r="AL52" s="29" t="s">
        <v>438</v>
      </c>
      <c r="AM52" s="29" t="s">
        <v>438</v>
      </c>
      <c r="AN52" s="29" t="s">
        <v>438</v>
      </c>
      <c r="AO52" s="29" t="s">
        <v>439</v>
      </c>
      <c r="AP52" s="29" t="s">
        <v>439</v>
      </c>
      <c r="AQ52" s="29" t="s">
        <v>439</v>
      </c>
      <c r="AR52" s="29" t="s">
        <v>439</v>
      </c>
      <c r="AS52" s="29" t="s">
        <v>440</v>
      </c>
      <c r="AT52" s="29" t="s">
        <v>440</v>
      </c>
      <c r="AU52" s="29" t="s">
        <v>440</v>
      </c>
      <c r="AV52" s="29" t="s">
        <v>440</v>
      </c>
      <c r="AW52" s="29" t="s">
        <v>441</v>
      </c>
      <c r="AX52" s="29" t="s">
        <v>441</v>
      </c>
      <c r="AY52" s="29" t="s">
        <v>441</v>
      </c>
      <c r="AZ52" s="29" t="s">
        <v>441</v>
      </c>
      <c r="BA52" s="29" t="s">
        <v>442</v>
      </c>
      <c r="BB52" s="29" t="s">
        <v>442</v>
      </c>
      <c r="BC52" s="29" t="s">
        <v>442</v>
      </c>
    </row>
    <row r="53" spans="1:55" ht="12.75" customHeight="1">
      <c r="A53" s="14"/>
      <c r="B53" s="314" t="s">
        <v>137</v>
      </c>
      <c r="C53" s="145" t="s">
        <v>159</v>
      </c>
      <c r="D53" s="224" t="s">
        <v>160</v>
      </c>
      <c r="E53" s="308"/>
      <c r="F53" s="28"/>
      <c r="G53" s="138">
        <f>'2a Aggregate costs'!H15</f>
        <v>12.858367999999999</v>
      </c>
      <c r="H53" s="138">
        <f>'2a Aggregate costs'!I15</f>
        <v>12.855699999999999</v>
      </c>
      <c r="I53" s="138">
        <f>'2a Aggregate costs'!J15</f>
        <v>15.581108399999998</v>
      </c>
      <c r="J53" s="138">
        <f>'2a Aggregate costs'!K15</f>
        <v>15.57996</v>
      </c>
      <c r="K53" s="138">
        <f>'2a Aggregate costs'!L15</f>
        <v>18.640526740000002</v>
      </c>
      <c r="L53" s="138">
        <f>'2a Aggregate costs'!M15</f>
        <v>18.642219999999998</v>
      </c>
      <c r="M53" s="138">
        <f>'2a Aggregate costs'!N15</f>
        <v>22.102678517046183</v>
      </c>
      <c r="N53" s="138">
        <f>'2a Aggregate costs'!O15</f>
        <v>22.098960000000002</v>
      </c>
      <c r="O53" s="28"/>
      <c r="P53" s="138">
        <f>'2a Aggregate costs'!Q15</f>
        <v>22.098960000000002</v>
      </c>
      <c r="Q53" s="138">
        <f>'2a Aggregate costs'!R15</f>
        <v>23.644631305063015</v>
      </c>
      <c r="R53" s="138">
        <f>'2a Aggregate costs'!S15</f>
        <v>23.60952</v>
      </c>
      <c r="S53" s="138">
        <f>'2a Aggregate costs'!T15</f>
        <v>23.652418974429146</v>
      </c>
      <c r="T53" s="138">
        <f>'2a Aggregate costs'!U15</f>
        <v>23.573549999999997</v>
      </c>
      <c r="U53" s="138">
        <f>'2a Aggregate costs'!V15</f>
        <v>24.983646662697712</v>
      </c>
      <c r="V53" s="138">
        <f>'2a Aggregate costs'!W15</f>
        <v>24.993599999999997</v>
      </c>
      <c r="W53" s="138">
        <f>'2a Aggregate costs'!X15</f>
        <v>25.836025060581413</v>
      </c>
      <c r="X53" s="28"/>
      <c r="Y53" s="138">
        <f>'2a Aggregate costs'!Z15</f>
        <v>25.964079999999999</v>
      </c>
      <c r="Z53" s="138">
        <f>'2a Aggregate costs'!AA15</f>
        <v>27.675689999999996</v>
      </c>
      <c r="AA53" s="138" t="str">
        <f>'2a Aggregate costs'!AB15</f>
        <v>-</v>
      </c>
      <c r="AB53" s="138" t="str">
        <f>'2a Aggregate costs'!AC15</f>
        <v>-</v>
      </c>
      <c r="AC53" s="138" t="str">
        <f>'2a Aggregate costs'!AD15</f>
        <v>-</v>
      </c>
      <c r="AD53" s="138" t="str">
        <f>'2a Aggregate costs'!AE15</f>
        <v>-</v>
      </c>
      <c r="AE53" s="138" t="str">
        <f>'2a Aggregate costs'!AF15</f>
        <v>-</v>
      </c>
      <c r="AF53" s="138" t="str">
        <f>'2a Aggregate costs'!AG15</f>
        <v>-</v>
      </c>
      <c r="AG53" s="138" t="str">
        <f>'2a Aggregate costs'!AH15</f>
        <v>-</v>
      </c>
      <c r="AH53" s="138" t="str">
        <f>'2a Aggregate costs'!AI15</f>
        <v>-</v>
      </c>
      <c r="AI53" s="138" t="str">
        <f>'2a Aggregate costs'!AJ15</f>
        <v>-</v>
      </c>
      <c r="AJ53" s="138" t="str">
        <f>'2a Aggregate costs'!AK15</f>
        <v>-</v>
      </c>
      <c r="AK53" s="138" t="str">
        <f>'2a Aggregate costs'!AL15</f>
        <v>-</v>
      </c>
      <c r="AL53" s="138" t="str">
        <f>'2a Aggregate costs'!AM15</f>
        <v>-</v>
      </c>
      <c r="AM53" s="138" t="str">
        <f>'2a Aggregate costs'!AN15</f>
        <v>-</v>
      </c>
      <c r="AN53" s="138" t="str">
        <f>'2a Aggregate costs'!AO15</f>
        <v>-</v>
      </c>
      <c r="AO53" s="138" t="str">
        <f>'2a Aggregate costs'!AP15</f>
        <v>-</v>
      </c>
      <c r="AP53" s="138" t="str">
        <f>'2a Aggregate costs'!AQ15</f>
        <v>-</v>
      </c>
      <c r="AQ53" s="138" t="str">
        <f>'2a Aggregate costs'!AR15</f>
        <v>-</v>
      </c>
      <c r="AR53" s="138" t="str">
        <f>'2a Aggregate costs'!AS15</f>
        <v>-</v>
      </c>
      <c r="AS53" s="138" t="str">
        <f>'2a Aggregate costs'!AT15</f>
        <v>-</v>
      </c>
      <c r="AT53" s="138" t="str">
        <f>'2a Aggregate costs'!AU15</f>
        <v>-</v>
      </c>
      <c r="AU53" s="138" t="str">
        <f>'2a Aggregate costs'!AV15</f>
        <v>-</v>
      </c>
      <c r="AV53" s="138" t="str">
        <f>'2a Aggregate costs'!AW15</f>
        <v>-</v>
      </c>
      <c r="AW53" s="138" t="str">
        <f>'2a Aggregate costs'!AX15</f>
        <v>-</v>
      </c>
      <c r="AX53" s="138" t="str">
        <f>'2a Aggregate costs'!AY15</f>
        <v>-</v>
      </c>
      <c r="AY53" s="138" t="str">
        <f>'2a Aggregate costs'!AZ15</f>
        <v>-</v>
      </c>
      <c r="AZ53" s="138" t="str">
        <f>'2a Aggregate costs'!BA15</f>
        <v>-</v>
      </c>
      <c r="BA53" s="138" t="str">
        <f>'2a Aggregate costs'!BB15</f>
        <v>-</v>
      </c>
      <c r="BB53" s="138" t="str">
        <f>'2a Aggregate costs'!BC15</f>
        <v>-</v>
      </c>
      <c r="BC53" s="138" t="str">
        <f>'2a Aggregate costs'!BD15</f>
        <v>-</v>
      </c>
    </row>
    <row r="54" spans="1:55">
      <c r="A54" s="14"/>
      <c r="B54" s="314"/>
      <c r="C54" s="145" t="s">
        <v>161</v>
      </c>
      <c r="D54" s="224" t="s">
        <v>160</v>
      </c>
      <c r="E54" s="309"/>
      <c r="F54" s="28"/>
      <c r="G54" s="138">
        <f>'2a Aggregate costs'!H16</f>
        <v>3.1029774792790059</v>
      </c>
      <c r="H54" s="138">
        <f>'2a Aggregate costs'!I16</f>
        <v>3.1029774792790059</v>
      </c>
      <c r="I54" s="138">
        <f>'2a Aggregate costs'!J16</f>
        <v>5.1727215521988335</v>
      </c>
      <c r="J54" s="138">
        <f>'2a Aggregate costs'!K16</f>
        <v>5.1727215521988335</v>
      </c>
      <c r="K54" s="138">
        <f>'2a Aggregate costs'!L16</f>
        <v>4.5823442285238185</v>
      </c>
      <c r="L54" s="138">
        <f>'2a Aggregate costs'!M16</f>
        <v>4.6868844010376698</v>
      </c>
      <c r="M54" s="138">
        <f>'2a Aggregate costs'!N16</f>
        <v>5.3125820560931691</v>
      </c>
      <c r="N54" s="138">
        <f>'2a Aggregate costs'!O16</f>
        <v>5.3125820560931691</v>
      </c>
      <c r="O54" s="28"/>
      <c r="P54" s="138">
        <f>'2a Aggregate costs'!Q16</f>
        <v>5.3125820560931691</v>
      </c>
      <c r="Q54" s="138">
        <f>'2a Aggregate costs'!R16</f>
        <v>5.8835962363334122</v>
      </c>
      <c r="R54" s="138">
        <f>'2a Aggregate costs'!S16</f>
        <v>6.1125706929592383</v>
      </c>
      <c r="S54" s="138">
        <f>'2a Aggregate costs'!T16</f>
        <v>6.209419523851972</v>
      </c>
      <c r="T54" s="138">
        <f>'2a Aggregate costs'!U16</f>
        <v>6.209419523851972</v>
      </c>
      <c r="U54" s="138">
        <f>'2a Aggregate costs'!V16</f>
        <v>6.8501864450773278</v>
      </c>
      <c r="V54" s="138">
        <f>'2a Aggregate costs'!W16</f>
        <v>6.8480043107034856</v>
      </c>
      <c r="W54" s="138">
        <f>'2a Aggregate costs'!X16</f>
        <v>6.0338953603312691</v>
      </c>
      <c r="X54" s="28"/>
      <c r="Y54" s="138">
        <f>'2a Aggregate costs'!Z16</f>
        <v>5.6258217510753665</v>
      </c>
      <c r="Z54" s="138">
        <f>'2a Aggregate costs'!AA16</f>
        <v>6.4495151998345062</v>
      </c>
      <c r="AA54" s="138" t="str">
        <f>'2a Aggregate costs'!AB16</f>
        <v>-</v>
      </c>
      <c r="AB54" s="138" t="str">
        <f>'2a Aggregate costs'!AC16</f>
        <v>-</v>
      </c>
      <c r="AC54" s="138" t="str">
        <f>'2a Aggregate costs'!AD16</f>
        <v>-</v>
      </c>
      <c r="AD54" s="138" t="str">
        <f>'2a Aggregate costs'!AE16</f>
        <v>-</v>
      </c>
      <c r="AE54" s="138" t="str">
        <f>'2a Aggregate costs'!AF16</f>
        <v>-</v>
      </c>
      <c r="AF54" s="138" t="str">
        <f>'2a Aggregate costs'!AG16</f>
        <v>-</v>
      </c>
      <c r="AG54" s="138" t="str">
        <f>'2a Aggregate costs'!AH16</f>
        <v>-</v>
      </c>
      <c r="AH54" s="138" t="str">
        <f>'2a Aggregate costs'!AI16</f>
        <v>-</v>
      </c>
      <c r="AI54" s="138" t="str">
        <f>'2a Aggregate costs'!AJ16</f>
        <v>-</v>
      </c>
      <c r="AJ54" s="138" t="str">
        <f>'2a Aggregate costs'!AK16</f>
        <v>-</v>
      </c>
      <c r="AK54" s="138" t="str">
        <f>'2a Aggregate costs'!AL16</f>
        <v>-</v>
      </c>
      <c r="AL54" s="138" t="str">
        <f>'2a Aggregate costs'!AM16</f>
        <v>-</v>
      </c>
      <c r="AM54" s="138" t="str">
        <f>'2a Aggregate costs'!AN16</f>
        <v>-</v>
      </c>
      <c r="AN54" s="138" t="str">
        <f>'2a Aggregate costs'!AO16</f>
        <v>-</v>
      </c>
      <c r="AO54" s="138" t="str">
        <f>'2a Aggregate costs'!AP16</f>
        <v>-</v>
      </c>
      <c r="AP54" s="138" t="str">
        <f>'2a Aggregate costs'!AQ16</f>
        <v>-</v>
      </c>
      <c r="AQ54" s="138" t="str">
        <f>'2a Aggregate costs'!AR16</f>
        <v>-</v>
      </c>
      <c r="AR54" s="138" t="str">
        <f>'2a Aggregate costs'!AS16</f>
        <v>-</v>
      </c>
      <c r="AS54" s="138" t="str">
        <f>'2a Aggregate costs'!AT16</f>
        <v>-</v>
      </c>
      <c r="AT54" s="138" t="str">
        <f>'2a Aggregate costs'!AU16</f>
        <v>-</v>
      </c>
      <c r="AU54" s="138" t="str">
        <f>'2a Aggregate costs'!AV16</f>
        <v>-</v>
      </c>
      <c r="AV54" s="138" t="str">
        <f>'2a Aggregate costs'!AW16</f>
        <v>-</v>
      </c>
      <c r="AW54" s="138" t="str">
        <f>'2a Aggregate costs'!AX16</f>
        <v>-</v>
      </c>
      <c r="AX54" s="138" t="str">
        <f>'2a Aggregate costs'!AY16</f>
        <v>-</v>
      </c>
      <c r="AY54" s="138" t="str">
        <f>'2a Aggregate costs'!AZ16</f>
        <v>-</v>
      </c>
      <c r="AZ54" s="138" t="str">
        <f>'2a Aggregate costs'!BA16</f>
        <v>-</v>
      </c>
      <c r="BA54" s="138" t="str">
        <f>'2a Aggregate costs'!BB16</f>
        <v>-</v>
      </c>
      <c r="BB54" s="138" t="str">
        <f>'2a Aggregate costs'!BC16</f>
        <v>-</v>
      </c>
      <c r="BC54" s="138" t="str">
        <f>'2a Aggregate costs'!BD16</f>
        <v>-</v>
      </c>
    </row>
    <row r="55" spans="1:55" ht="15" customHeight="1">
      <c r="A55" s="14"/>
      <c r="B55" s="314"/>
      <c r="C55" s="145" t="s">
        <v>162</v>
      </c>
      <c r="D55" s="224" t="s">
        <v>160</v>
      </c>
      <c r="E55" s="309"/>
      <c r="F55" s="28"/>
      <c r="G55" s="138">
        <f>'2a Aggregate costs'!H17</f>
        <v>3.800644849537282</v>
      </c>
      <c r="H55" s="138">
        <f>'2a Aggregate costs'!I17</f>
        <v>3.800644849537282</v>
      </c>
      <c r="I55" s="138">
        <f>'2a Aggregate costs'!J17</f>
        <v>3.840542773328024</v>
      </c>
      <c r="J55" s="138">
        <f>'2a Aggregate costs'!K17</f>
        <v>3.8063877486640387</v>
      </c>
      <c r="K55" s="138">
        <f>'2a Aggregate costs'!L17</f>
        <v>3.0414069526975425</v>
      </c>
      <c r="L55" s="138">
        <f>'2a Aggregate costs'!M17</f>
        <v>3.0414069526975425</v>
      </c>
      <c r="M55" s="138">
        <f>'2a Aggregate costs'!N17</f>
        <v>3.3175524355353234</v>
      </c>
      <c r="N55" s="138">
        <f>'2a Aggregate costs'!O17</f>
        <v>3.3378759371842848</v>
      </c>
      <c r="O55" s="28"/>
      <c r="P55" s="138">
        <f>'2a Aggregate costs'!Q17</f>
        <v>3.3378759371842848</v>
      </c>
      <c r="Q55" s="138">
        <f>'2a Aggregate costs'!R17</f>
        <v>3.458686192546887</v>
      </c>
      <c r="R55" s="138">
        <f>'2a Aggregate costs'!S17</f>
        <v>3.7058915530784011</v>
      </c>
      <c r="S55" s="138">
        <f>'2a Aggregate costs'!T17</f>
        <v>4.5347994584924356</v>
      </c>
      <c r="T55" s="138">
        <f>'2a Aggregate costs'!U17</f>
        <v>4.5210234547962456</v>
      </c>
      <c r="U55" s="138">
        <f>'2a Aggregate costs'!V17</f>
        <v>4.4511581333846166</v>
      </c>
      <c r="V55" s="138">
        <f>'2a Aggregate costs'!W17</f>
        <v>4.3254615450700591</v>
      </c>
      <c r="W55" s="138">
        <f>'2a Aggregate costs'!X17</f>
        <v>5.3948055674536768</v>
      </c>
      <c r="X55" s="28"/>
      <c r="Y55" s="138">
        <f>'2a Aggregate costs'!Z17</f>
        <v>5.2411778994660096</v>
      </c>
      <c r="Z55" s="138">
        <f>'2a Aggregate costs'!AA17</f>
        <v>7.1239252389941949</v>
      </c>
      <c r="AA55" s="138" t="str">
        <f>'2a Aggregate costs'!AB17</f>
        <v>-</v>
      </c>
      <c r="AB55" s="138" t="str">
        <f>'2a Aggregate costs'!AC17</f>
        <v>-</v>
      </c>
      <c r="AC55" s="138" t="str">
        <f>'2a Aggregate costs'!AD17</f>
        <v>-</v>
      </c>
      <c r="AD55" s="138" t="str">
        <f>'2a Aggregate costs'!AE17</f>
        <v>-</v>
      </c>
      <c r="AE55" s="138" t="str">
        <f>'2a Aggregate costs'!AF17</f>
        <v>-</v>
      </c>
      <c r="AF55" s="138" t="str">
        <f>'2a Aggregate costs'!AG17</f>
        <v>-</v>
      </c>
      <c r="AG55" s="138" t="str">
        <f>'2a Aggregate costs'!AH17</f>
        <v>-</v>
      </c>
      <c r="AH55" s="138" t="str">
        <f>'2a Aggregate costs'!AI17</f>
        <v>-</v>
      </c>
      <c r="AI55" s="138" t="str">
        <f>'2a Aggregate costs'!AJ17</f>
        <v>-</v>
      </c>
      <c r="AJ55" s="138" t="str">
        <f>'2a Aggregate costs'!AK17</f>
        <v>-</v>
      </c>
      <c r="AK55" s="138" t="str">
        <f>'2a Aggregate costs'!AL17</f>
        <v>-</v>
      </c>
      <c r="AL55" s="138" t="str">
        <f>'2a Aggregate costs'!AM17</f>
        <v>-</v>
      </c>
      <c r="AM55" s="138" t="str">
        <f>'2a Aggregate costs'!AN17</f>
        <v>-</v>
      </c>
      <c r="AN55" s="138" t="str">
        <f>'2a Aggregate costs'!AO17</f>
        <v>-</v>
      </c>
      <c r="AO55" s="138" t="str">
        <f>'2a Aggregate costs'!AP17</f>
        <v>-</v>
      </c>
      <c r="AP55" s="138" t="str">
        <f>'2a Aggregate costs'!AQ17</f>
        <v>-</v>
      </c>
      <c r="AQ55" s="138" t="str">
        <f>'2a Aggregate costs'!AR17</f>
        <v>-</v>
      </c>
      <c r="AR55" s="138" t="str">
        <f>'2a Aggregate costs'!AS17</f>
        <v>-</v>
      </c>
      <c r="AS55" s="138" t="str">
        <f>'2a Aggregate costs'!AT17</f>
        <v>-</v>
      </c>
      <c r="AT55" s="138" t="str">
        <f>'2a Aggregate costs'!AU17</f>
        <v>-</v>
      </c>
      <c r="AU55" s="138" t="str">
        <f>'2a Aggregate costs'!AV17</f>
        <v>-</v>
      </c>
      <c r="AV55" s="138" t="str">
        <f>'2a Aggregate costs'!AW17</f>
        <v>-</v>
      </c>
      <c r="AW55" s="138" t="str">
        <f>'2a Aggregate costs'!AX17</f>
        <v>-</v>
      </c>
      <c r="AX55" s="138" t="str">
        <f>'2a Aggregate costs'!AY17</f>
        <v>-</v>
      </c>
      <c r="AY55" s="138" t="str">
        <f>'2a Aggregate costs'!AZ17</f>
        <v>-</v>
      </c>
      <c r="AZ55" s="138" t="str">
        <f>'2a Aggregate costs'!BA17</f>
        <v>-</v>
      </c>
      <c r="BA55" s="138" t="str">
        <f>'2a Aggregate costs'!BB17</f>
        <v>-</v>
      </c>
      <c r="BB55" s="138" t="str">
        <f>'2a Aggregate costs'!BC17</f>
        <v>-</v>
      </c>
      <c r="BC55" s="138" t="str">
        <f>'2a Aggregate costs'!BD17</f>
        <v>-</v>
      </c>
    </row>
    <row r="56" spans="1:55">
      <c r="A56" s="14"/>
      <c r="B56" s="314"/>
      <c r="C56" s="145" t="s">
        <v>163</v>
      </c>
      <c r="D56" s="224" t="s">
        <v>164</v>
      </c>
      <c r="E56" s="309"/>
      <c r="F56" s="28"/>
      <c r="G56" s="138">
        <f>'2a Aggregate costs'!H18</f>
        <v>6.5567588596821027</v>
      </c>
      <c r="H56" s="138">
        <f>'2a Aggregate costs'!I18</f>
        <v>6.5567588596821027</v>
      </c>
      <c r="I56" s="138">
        <f>'2a Aggregate costs'!J18</f>
        <v>6.6197359495950758</v>
      </c>
      <c r="J56" s="138">
        <f>'2a Aggregate costs'!K18</f>
        <v>6.6197359495950758</v>
      </c>
      <c r="K56" s="138">
        <f>'2a Aggregate costs'!L18</f>
        <v>6.6995028867368616</v>
      </c>
      <c r="L56" s="138">
        <f>'2a Aggregate costs'!M18</f>
        <v>6.6995028867368616</v>
      </c>
      <c r="M56" s="138">
        <f>'2a Aggregate costs'!N18</f>
        <v>7.1131218301273513</v>
      </c>
      <c r="N56" s="138">
        <f>'2a Aggregate costs'!O18</f>
        <v>7.1131218301273513</v>
      </c>
      <c r="O56" s="28"/>
      <c r="P56" s="138">
        <f>'2a Aggregate costs'!Q18</f>
        <v>7.1131218301273513</v>
      </c>
      <c r="Q56" s="138">
        <f>'2a Aggregate costs'!R18</f>
        <v>7.2804579515147188</v>
      </c>
      <c r="R56" s="138">
        <f>'2a Aggregate costs'!S18</f>
        <v>7.1935840895118579</v>
      </c>
      <c r="S56" s="138">
        <f>'2a Aggregate costs'!T18</f>
        <v>7.3593999937099728</v>
      </c>
      <c r="T56" s="138">
        <f>'2a Aggregate costs'!U18</f>
        <v>7.0492243060839304</v>
      </c>
      <c r="U56" s="138">
        <f>'2a Aggregate costs'!V18</f>
        <v>7.1089669218364691</v>
      </c>
      <c r="V56" s="138">
        <f>'2a Aggregate costs'!W18</f>
        <v>6.9829560851947949</v>
      </c>
      <c r="W56" s="138">
        <f>'2a Aggregate costs'!X18</f>
        <v>9.6262235975887975</v>
      </c>
      <c r="X56" s="28"/>
      <c r="Y56" s="138">
        <f>'2a Aggregate costs'!Z18</f>
        <v>9.9504863797742438</v>
      </c>
      <c r="Z56" s="138">
        <f>'2a Aggregate costs'!AA18</f>
        <v>10.298637820906499</v>
      </c>
      <c r="AA56" s="138" t="str">
        <f>'2a Aggregate costs'!AB18</f>
        <v/>
      </c>
      <c r="AB56" s="138" t="str">
        <f>'2a Aggregate costs'!AC18</f>
        <v/>
      </c>
      <c r="AC56" s="138" t="str">
        <f>'2a Aggregate costs'!AD18</f>
        <v/>
      </c>
      <c r="AD56" s="138" t="str">
        <f>'2a Aggregate costs'!AE18</f>
        <v/>
      </c>
      <c r="AE56" s="138" t="str">
        <f>'2a Aggregate costs'!AF18</f>
        <v/>
      </c>
      <c r="AF56" s="138" t="str">
        <f>'2a Aggregate costs'!AG18</f>
        <v/>
      </c>
      <c r="AG56" s="138" t="str">
        <f>'2a Aggregate costs'!AH18</f>
        <v/>
      </c>
      <c r="AH56" s="138" t="str">
        <f>'2a Aggregate costs'!AI18</f>
        <v/>
      </c>
      <c r="AI56" s="138" t="str">
        <f>'2a Aggregate costs'!AJ18</f>
        <v/>
      </c>
      <c r="AJ56" s="138" t="str">
        <f>'2a Aggregate costs'!AK18</f>
        <v/>
      </c>
      <c r="AK56" s="138" t="str">
        <f>'2a Aggregate costs'!AL18</f>
        <v/>
      </c>
      <c r="AL56" s="138" t="str">
        <f>'2a Aggregate costs'!AM18</f>
        <v/>
      </c>
      <c r="AM56" s="138" t="str">
        <f>'2a Aggregate costs'!AN18</f>
        <v/>
      </c>
      <c r="AN56" s="138" t="str">
        <f>'2a Aggregate costs'!AO18</f>
        <v/>
      </c>
      <c r="AO56" s="138" t="str">
        <f>'2a Aggregate costs'!AP18</f>
        <v/>
      </c>
      <c r="AP56" s="138" t="str">
        <f>'2a Aggregate costs'!AQ18</f>
        <v/>
      </c>
      <c r="AQ56" s="138" t="str">
        <f>'2a Aggregate costs'!AR18</f>
        <v/>
      </c>
      <c r="AR56" s="138" t="str">
        <f>'2a Aggregate costs'!AS18</f>
        <v/>
      </c>
      <c r="AS56" s="138" t="str">
        <f>'2a Aggregate costs'!AT18</f>
        <v/>
      </c>
      <c r="AT56" s="138" t="str">
        <f>'2a Aggregate costs'!AU18</f>
        <v/>
      </c>
      <c r="AU56" s="138" t="str">
        <f>'2a Aggregate costs'!AV18</f>
        <v/>
      </c>
      <c r="AV56" s="138" t="str">
        <f>'2a Aggregate costs'!AW18</f>
        <v/>
      </c>
      <c r="AW56" s="138" t="str">
        <f>'2a Aggregate costs'!AX18</f>
        <v/>
      </c>
      <c r="AX56" s="138" t="str">
        <f>'2a Aggregate costs'!AY18</f>
        <v/>
      </c>
      <c r="AY56" s="138" t="str">
        <f>'2a Aggregate costs'!AZ18</f>
        <v/>
      </c>
      <c r="AZ56" s="138" t="str">
        <f>'2a Aggregate costs'!BA18</f>
        <v/>
      </c>
      <c r="BA56" s="138" t="str">
        <f>'2a Aggregate costs'!BB18</f>
        <v/>
      </c>
      <c r="BB56" s="138" t="str">
        <f>'2a Aggregate costs'!BC18</f>
        <v/>
      </c>
      <c r="BC56" s="138" t="str">
        <f>'2a Aggregate costs'!BD18</f>
        <v/>
      </c>
    </row>
    <row r="57" spans="1:55">
      <c r="A57" s="14"/>
      <c r="B57" s="314"/>
      <c r="C57" s="145" t="s">
        <v>165</v>
      </c>
      <c r="D57" s="224" t="s">
        <v>160</v>
      </c>
      <c r="E57" s="309"/>
      <c r="F57" s="28"/>
      <c r="G57" s="138">
        <f>IF('2a Aggregate costs'!H38="-","-",AVERAGE('2a Aggregate costs'!H38:H51))</f>
        <v>0.23787266062646714</v>
      </c>
      <c r="H57" s="138">
        <f>IF('2a Aggregate costs'!I38="-","-",AVERAGE('2a Aggregate costs'!I38:I51))</f>
        <v>0.23405804107669168</v>
      </c>
      <c r="I57" s="138">
        <f>IF('2a Aggregate costs'!J38="-","-",AVERAGE('2a Aggregate costs'!J38:J51))</f>
        <v>0.23967543406253228</v>
      </c>
      <c r="J57" s="138">
        <f>IF('2a Aggregate costs'!K38="-","-",AVERAGE('2a Aggregate costs'!K38:K51))</f>
        <v>0.25005905270741374</v>
      </c>
      <c r="K57" s="138">
        <f>IF('2a Aggregate costs'!L38="-","-",AVERAGE('2a Aggregate costs'!L38:L51))</f>
        <v>0.25456011565614728</v>
      </c>
      <c r="L57" s="138">
        <f>IF('2a Aggregate costs'!M38="-","-",AVERAGE('2a Aggregate costs'!M38:M51))</f>
        <v>0.24991850328092774</v>
      </c>
      <c r="M57" s="138">
        <f>IF('2a Aggregate costs'!N38="-","-",AVERAGE('2a Aggregate costs'!N38:N51))</f>
        <v>0.25930699580357647</v>
      </c>
      <c r="N57" s="138">
        <f>IF('2a Aggregate costs'!O38="-","-",AVERAGE('2a Aggregate costs'!O38:O51))</f>
        <v>0.26500879895363916</v>
      </c>
      <c r="O57" s="28"/>
      <c r="P57" s="138">
        <f>IF('2a Aggregate costs'!Q38="-","-",AVERAGE('2a Aggregate costs'!Q38:Q51))</f>
        <v>0.26500879895363916</v>
      </c>
      <c r="Q57" s="138">
        <f>IF('2a Aggregate costs'!R38="-","-",AVERAGE('2a Aggregate costs'!R38:R51))</f>
        <v>0.27408717862375309</v>
      </c>
      <c r="R57" s="138">
        <f>IF('2a Aggregate costs'!S38="-","-",AVERAGE('2a Aggregate costs'!S38:S51))</f>
        <v>0.2839334741516375</v>
      </c>
      <c r="S57" s="138">
        <f>IF('2a Aggregate costs'!T38="-","-",AVERAGE('2a Aggregate costs'!T38:T51))</f>
        <v>0.29248246799623245</v>
      </c>
      <c r="T57" s="138">
        <f>IF('2a Aggregate costs'!U38="-","-",AVERAGE('2a Aggregate costs'!U38:U51))</f>
        <v>0.3295656989188761</v>
      </c>
      <c r="U57" s="138">
        <f>IF('2a Aggregate costs'!V38="-","-",AVERAGE('2a Aggregate costs'!V38:V51))</f>
        <v>0.46926337075289293</v>
      </c>
      <c r="V57" s="138">
        <f>IF('2a Aggregate costs'!W38="-","-",AVERAGE('2a Aggregate costs'!W38:W51))</f>
        <v>0.43719761103565702</v>
      </c>
      <c r="W57" s="138">
        <f>IF('2a Aggregate costs'!X38="-","-",AVERAGE('2a Aggregate costs'!X38:X51))</f>
        <v>0.45886420375052539</v>
      </c>
      <c r="X57" s="28"/>
      <c r="Y57" s="138">
        <f>IF('2a Aggregate costs'!Z38="-","-",AVERAGE('2a Aggregate costs'!Z38:Z51))</f>
        <v>0.44115734442042159</v>
      </c>
      <c r="Z57" s="138">
        <f>IF('2a Aggregate costs'!AA38="-","-",AVERAGE('2a Aggregate costs'!AA38:AA51))</f>
        <v>0.49891702873242183</v>
      </c>
      <c r="AA57" s="138" t="str">
        <f>IF('2a Aggregate costs'!AB38="-","-",AVERAGE('2a Aggregate costs'!AB38:AB51))</f>
        <v>-</v>
      </c>
      <c r="AB57" s="138" t="str">
        <f>IF('2a Aggregate costs'!AC38="-","-",AVERAGE('2a Aggregate costs'!AC38:AC51))</f>
        <v>-</v>
      </c>
      <c r="AC57" s="138" t="str">
        <f>IF('2a Aggregate costs'!AD38="-","-",AVERAGE('2a Aggregate costs'!AD38:AD51))</f>
        <v>-</v>
      </c>
      <c r="AD57" s="138" t="str">
        <f>IF('2a Aggregate costs'!AE38="-","-",AVERAGE('2a Aggregate costs'!AE38:AE51))</f>
        <v>-</v>
      </c>
      <c r="AE57" s="138" t="str">
        <f>IF('2a Aggregate costs'!AF38="-","-",AVERAGE('2a Aggregate costs'!AF38:AF51))</f>
        <v>-</v>
      </c>
      <c r="AF57" s="138" t="str">
        <f>IF('2a Aggregate costs'!AG38="-","-",AVERAGE('2a Aggregate costs'!AG38:AG51))</f>
        <v>-</v>
      </c>
      <c r="AG57" s="138" t="str">
        <f>IF('2a Aggregate costs'!AH38="-","-",AVERAGE('2a Aggregate costs'!AH38:AH51))</f>
        <v>-</v>
      </c>
      <c r="AH57" s="138" t="str">
        <f>IF('2a Aggregate costs'!AI38="-","-",AVERAGE('2a Aggregate costs'!AI38:AI51))</f>
        <v>-</v>
      </c>
      <c r="AI57" s="138" t="str">
        <f>IF('2a Aggregate costs'!AJ38="-","-",AVERAGE('2a Aggregate costs'!AJ38:AJ51))</f>
        <v>-</v>
      </c>
      <c r="AJ57" s="138" t="str">
        <f>IF('2a Aggregate costs'!AK38="-","-",AVERAGE('2a Aggregate costs'!AK38:AK51))</f>
        <v>-</v>
      </c>
      <c r="AK57" s="138" t="str">
        <f>IF('2a Aggregate costs'!AL38="-","-",AVERAGE('2a Aggregate costs'!AL38:AL51))</f>
        <v>-</v>
      </c>
      <c r="AL57" s="138" t="str">
        <f>IF('2a Aggregate costs'!AM38="-","-",AVERAGE('2a Aggregate costs'!AM38:AM51))</f>
        <v>-</v>
      </c>
      <c r="AM57" s="138" t="str">
        <f>IF('2a Aggregate costs'!AN38="-","-",AVERAGE('2a Aggregate costs'!AN38:AN51))</f>
        <v>-</v>
      </c>
      <c r="AN57" s="138" t="str">
        <f>IF('2a Aggregate costs'!AO38="-","-",AVERAGE('2a Aggregate costs'!AO38:AO51))</f>
        <v>-</v>
      </c>
      <c r="AO57" s="138" t="str">
        <f>IF('2a Aggregate costs'!AP38="-","-",AVERAGE('2a Aggregate costs'!AP38:AP51))</f>
        <v>-</v>
      </c>
      <c r="AP57" s="138" t="str">
        <f>IF('2a Aggregate costs'!AQ38="-","-",AVERAGE('2a Aggregate costs'!AQ38:AQ51))</f>
        <v>-</v>
      </c>
      <c r="AQ57" s="138" t="str">
        <f>IF('2a Aggregate costs'!AR38="-","-",AVERAGE('2a Aggregate costs'!AR38:AR51))</f>
        <v>-</v>
      </c>
      <c r="AR57" s="138" t="str">
        <f>IF('2a Aggregate costs'!AS38="-","-",AVERAGE('2a Aggregate costs'!AS38:AS51))</f>
        <v>-</v>
      </c>
      <c r="AS57" s="138" t="str">
        <f>IF('2a Aggregate costs'!AT38="-","-",AVERAGE('2a Aggregate costs'!AT38:AT51))</f>
        <v>-</v>
      </c>
      <c r="AT57" s="138" t="str">
        <f>IF('2a Aggregate costs'!AU38="-","-",AVERAGE('2a Aggregate costs'!AU38:AU51))</f>
        <v>-</v>
      </c>
      <c r="AU57" s="138" t="str">
        <f>IF('2a Aggregate costs'!AV38="-","-",AVERAGE('2a Aggregate costs'!AV38:AV51))</f>
        <v>-</v>
      </c>
      <c r="AV57" s="138" t="str">
        <f>IF('2a Aggregate costs'!AW38="-","-",AVERAGE('2a Aggregate costs'!AW38:AW51))</f>
        <v>-</v>
      </c>
      <c r="AW57" s="138" t="str">
        <f>IF('2a Aggregate costs'!AX38="-","-",AVERAGE('2a Aggregate costs'!AX38:AX51))</f>
        <v>-</v>
      </c>
      <c r="AX57" s="138" t="str">
        <f>IF('2a Aggregate costs'!AY38="-","-",AVERAGE('2a Aggregate costs'!AY38:AY51))</f>
        <v>-</v>
      </c>
      <c r="AY57" s="138" t="str">
        <f>IF('2a Aggregate costs'!AZ38="-","-",AVERAGE('2a Aggregate costs'!AZ38:AZ51))</f>
        <v>-</v>
      </c>
      <c r="AZ57" s="138" t="str">
        <f>IF('2a Aggregate costs'!BA38="-","-",AVERAGE('2a Aggregate costs'!BA38:BA51))</f>
        <v>-</v>
      </c>
      <c r="BA57" s="138" t="str">
        <f>IF('2a Aggregate costs'!BB38="-","-",AVERAGE('2a Aggregate costs'!BB38:BB51))</f>
        <v>-</v>
      </c>
      <c r="BB57" s="138" t="str">
        <f>IF('2a Aggregate costs'!BC38="-","-",AVERAGE('2a Aggregate costs'!BC38:BC51))</f>
        <v>-</v>
      </c>
      <c r="BC57" s="138" t="str">
        <f>IF('2a Aggregate costs'!BD38="-","-",AVERAGE('2a Aggregate costs'!BD38:BD51))</f>
        <v>-</v>
      </c>
    </row>
    <row r="58" spans="1:55">
      <c r="A58" s="14"/>
      <c r="B58" s="312" t="s">
        <v>153</v>
      </c>
      <c r="C58" s="145" t="s">
        <v>159</v>
      </c>
      <c r="D58" s="224" t="s">
        <v>160</v>
      </c>
      <c r="E58" s="309"/>
      <c r="F58" s="28"/>
      <c r="G58" s="138">
        <f>'2a Aggregate costs'!H20</f>
        <v>12.858367999999999</v>
      </c>
      <c r="H58" s="138">
        <f>'2a Aggregate costs'!I20</f>
        <v>12.855699999999999</v>
      </c>
      <c r="I58" s="138">
        <f>'2a Aggregate costs'!J20</f>
        <v>15.581108399999998</v>
      </c>
      <c r="J58" s="138">
        <f>'2a Aggregate costs'!K20</f>
        <v>15.57996</v>
      </c>
      <c r="K58" s="138">
        <f>'2a Aggregate costs'!L20</f>
        <v>18.640526740000002</v>
      </c>
      <c r="L58" s="138">
        <f>'2a Aggregate costs'!M20</f>
        <v>18.642219999999998</v>
      </c>
      <c r="M58" s="138">
        <f>'2a Aggregate costs'!N20</f>
        <v>22.102678517046183</v>
      </c>
      <c r="N58" s="138">
        <f>'2a Aggregate costs'!O20</f>
        <v>22.098960000000002</v>
      </c>
      <c r="O58" s="28"/>
      <c r="P58" s="138">
        <f>'2a Aggregate costs'!Q20</f>
        <v>22.098960000000002</v>
      </c>
      <c r="Q58" s="138">
        <f>'2a Aggregate costs'!R20</f>
        <v>23.644631305063015</v>
      </c>
      <c r="R58" s="138">
        <f>'2a Aggregate costs'!S20</f>
        <v>23.60952</v>
      </c>
      <c r="S58" s="138">
        <f>'2a Aggregate costs'!T20</f>
        <v>23.652418974429146</v>
      </c>
      <c r="T58" s="138">
        <f>'2a Aggregate costs'!U20</f>
        <v>23.573549999999997</v>
      </c>
      <c r="U58" s="138">
        <f>'2a Aggregate costs'!V20</f>
        <v>24.983646662697712</v>
      </c>
      <c r="V58" s="138">
        <f>'2a Aggregate costs'!W20</f>
        <v>24.993599999999997</v>
      </c>
      <c r="W58" s="138">
        <f>'2a Aggregate costs'!X20</f>
        <v>25.836025060581413</v>
      </c>
      <c r="X58" s="28"/>
      <c r="Y58" s="138">
        <f>'2a Aggregate costs'!Z20</f>
        <v>25.964079999999999</v>
      </c>
      <c r="Z58" s="138">
        <f>'2a Aggregate costs'!AA20</f>
        <v>27.675689999999996</v>
      </c>
      <c r="AA58" s="138" t="str">
        <f>'2a Aggregate costs'!AB20</f>
        <v>-</v>
      </c>
      <c r="AB58" s="138" t="str">
        <f>'2a Aggregate costs'!AC20</f>
        <v>-</v>
      </c>
      <c r="AC58" s="138" t="str">
        <f>'2a Aggregate costs'!AD20</f>
        <v>-</v>
      </c>
      <c r="AD58" s="138" t="str">
        <f>'2a Aggregate costs'!AE20</f>
        <v>-</v>
      </c>
      <c r="AE58" s="138" t="str">
        <f>'2a Aggregate costs'!AF20</f>
        <v>-</v>
      </c>
      <c r="AF58" s="138" t="str">
        <f>'2a Aggregate costs'!AG20</f>
        <v>-</v>
      </c>
      <c r="AG58" s="138" t="str">
        <f>'2a Aggregate costs'!AH20</f>
        <v>-</v>
      </c>
      <c r="AH58" s="138" t="str">
        <f>'2a Aggregate costs'!AI20</f>
        <v>-</v>
      </c>
      <c r="AI58" s="138" t="str">
        <f>'2a Aggregate costs'!AJ20</f>
        <v>-</v>
      </c>
      <c r="AJ58" s="138" t="str">
        <f>'2a Aggregate costs'!AK20</f>
        <v>-</v>
      </c>
      <c r="AK58" s="138" t="str">
        <f>'2a Aggregate costs'!AL20</f>
        <v>-</v>
      </c>
      <c r="AL58" s="138" t="str">
        <f>'2a Aggregate costs'!AM20</f>
        <v>-</v>
      </c>
      <c r="AM58" s="138" t="str">
        <f>'2a Aggregate costs'!AN20</f>
        <v>-</v>
      </c>
      <c r="AN58" s="138" t="str">
        <f>'2a Aggregate costs'!AO20</f>
        <v>-</v>
      </c>
      <c r="AO58" s="138" t="str">
        <f>'2a Aggregate costs'!AP20</f>
        <v>-</v>
      </c>
      <c r="AP58" s="138" t="str">
        <f>'2a Aggregate costs'!AQ20</f>
        <v>-</v>
      </c>
      <c r="AQ58" s="138" t="str">
        <f>'2a Aggregate costs'!AR20</f>
        <v>-</v>
      </c>
      <c r="AR58" s="138" t="str">
        <f>'2a Aggregate costs'!AS20</f>
        <v>-</v>
      </c>
      <c r="AS58" s="138" t="str">
        <f>'2a Aggregate costs'!AT20</f>
        <v>-</v>
      </c>
      <c r="AT58" s="138" t="str">
        <f>'2a Aggregate costs'!AU20</f>
        <v>-</v>
      </c>
      <c r="AU58" s="138" t="str">
        <f>'2a Aggregate costs'!AV20</f>
        <v>-</v>
      </c>
      <c r="AV58" s="138" t="str">
        <f>'2a Aggregate costs'!AW20</f>
        <v>-</v>
      </c>
      <c r="AW58" s="138" t="str">
        <f>'2a Aggregate costs'!AX20</f>
        <v>-</v>
      </c>
      <c r="AX58" s="138" t="str">
        <f>'2a Aggregate costs'!AY20</f>
        <v>-</v>
      </c>
      <c r="AY58" s="138" t="str">
        <f>'2a Aggregate costs'!AZ20</f>
        <v>-</v>
      </c>
      <c r="AZ58" s="138" t="str">
        <f>'2a Aggregate costs'!BA20</f>
        <v>-</v>
      </c>
      <c r="BA58" s="138" t="str">
        <f>'2a Aggregate costs'!BB20</f>
        <v>-</v>
      </c>
      <c r="BB58" s="138" t="str">
        <f>'2a Aggregate costs'!BC20</f>
        <v>-</v>
      </c>
      <c r="BC58" s="138" t="str">
        <f>'2a Aggregate costs'!BD20</f>
        <v>-</v>
      </c>
    </row>
    <row r="59" spans="1:55">
      <c r="A59" s="14"/>
      <c r="B59" s="313"/>
      <c r="C59" s="145" t="s">
        <v>161</v>
      </c>
      <c r="D59" s="224" t="s">
        <v>160</v>
      </c>
      <c r="E59" s="309"/>
      <c r="F59" s="28"/>
      <c r="G59" s="138">
        <f>'2a Aggregate costs'!H21</f>
        <v>3.1029774792790059</v>
      </c>
      <c r="H59" s="138">
        <f>'2a Aggregate costs'!I21</f>
        <v>3.1029774792790059</v>
      </c>
      <c r="I59" s="138">
        <f>'2a Aggregate costs'!J21</f>
        <v>5.1727215521988335</v>
      </c>
      <c r="J59" s="138">
        <f>'2a Aggregate costs'!K21</f>
        <v>5.1727215521988335</v>
      </c>
      <c r="K59" s="138">
        <f>'2a Aggregate costs'!L21</f>
        <v>4.5823442285238185</v>
      </c>
      <c r="L59" s="138">
        <f>'2a Aggregate costs'!M21</f>
        <v>4.6868844010376698</v>
      </c>
      <c r="M59" s="138">
        <f>'2a Aggregate costs'!N21</f>
        <v>5.3125820560931691</v>
      </c>
      <c r="N59" s="138">
        <f>'2a Aggregate costs'!O21</f>
        <v>5.3125820560931691</v>
      </c>
      <c r="O59" s="28"/>
      <c r="P59" s="138">
        <f>'2a Aggregate costs'!Q21</f>
        <v>5.3125820560931691</v>
      </c>
      <c r="Q59" s="138">
        <f>'2a Aggregate costs'!R21</f>
        <v>5.8835962363334122</v>
      </c>
      <c r="R59" s="138">
        <f>'2a Aggregate costs'!S21</f>
        <v>6.1125706929592383</v>
      </c>
      <c r="S59" s="138">
        <f>'2a Aggregate costs'!T21</f>
        <v>6.209419523851972</v>
      </c>
      <c r="T59" s="138">
        <f>'2a Aggregate costs'!U21</f>
        <v>6.209419523851972</v>
      </c>
      <c r="U59" s="138">
        <f>'2a Aggregate costs'!V21</f>
        <v>6.8501864450773278</v>
      </c>
      <c r="V59" s="138">
        <f>'2a Aggregate costs'!W21</f>
        <v>6.8480043107034856</v>
      </c>
      <c r="W59" s="138">
        <f>'2a Aggregate costs'!X21</f>
        <v>6.0338953603312691</v>
      </c>
      <c r="X59" s="28"/>
      <c r="Y59" s="138">
        <f>'2a Aggregate costs'!Z21</f>
        <v>5.6258217510753665</v>
      </c>
      <c r="Z59" s="138">
        <f>'2a Aggregate costs'!AA21</f>
        <v>6.4495151998345062</v>
      </c>
      <c r="AA59" s="138" t="str">
        <f>'2a Aggregate costs'!AB21</f>
        <v>-</v>
      </c>
      <c r="AB59" s="138" t="str">
        <f>'2a Aggregate costs'!AC21</f>
        <v>-</v>
      </c>
      <c r="AC59" s="138" t="str">
        <f>'2a Aggregate costs'!AD21</f>
        <v>-</v>
      </c>
      <c r="AD59" s="138" t="str">
        <f>'2a Aggregate costs'!AE21</f>
        <v>-</v>
      </c>
      <c r="AE59" s="138" t="str">
        <f>'2a Aggregate costs'!AF21</f>
        <v>-</v>
      </c>
      <c r="AF59" s="138" t="str">
        <f>'2a Aggregate costs'!AG21</f>
        <v>-</v>
      </c>
      <c r="AG59" s="138" t="str">
        <f>'2a Aggregate costs'!AH21</f>
        <v>-</v>
      </c>
      <c r="AH59" s="138" t="str">
        <f>'2a Aggregate costs'!AI21</f>
        <v>-</v>
      </c>
      <c r="AI59" s="138" t="str">
        <f>'2a Aggregate costs'!AJ21</f>
        <v>-</v>
      </c>
      <c r="AJ59" s="138" t="str">
        <f>'2a Aggregate costs'!AK21</f>
        <v>-</v>
      </c>
      <c r="AK59" s="138" t="str">
        <f>'2a Aggregate costs'!AL21</f>
        <v>-</v>
      </c>
      <c r="AL59" s="138" t="str">
        <f>'2a Aggregate costs'!AM21</f>
        <v>-</v>
      </c>
      <c r="AM59" s="138" t="str">
        <f>'2a Aggregate costs'!AN21</f>
        <v>-</v>
      </c>
      <c r="AN59" s="138" t="str">
        <f>'2a Aggregate costs'!AO21</f>
        <v>-</v>
      </c>
      <c r="AO59" s="138" t="str">
        <f>'2a Aggregate costs'!AP21</f>
        <v>-</v>
      </c>
      <c r="AP59" s="138" t="str">
        <f>'2a Aggregate costs'!AQ21</f>
        <v>-</v>
      </c>
      <c r="AQ59" s="138" t="str">
        <f>'2a Aggregate costs'!AR21</f>
        <v>-</v>
      </c>
      <c r="AR59" s="138" t="str">
        <f>'2a Aggregate costs'!AS21</f>
        <v>-</v>
      </c>
      <c r="AS59" s="138" t="str">
        <f>'2a Aggregate costs'!AT21</f>
        <v>-</v>
      </c>
      <c r="AT59" s="138" t="str">
        <f>'2a Aggregate costs'!AU21</f>
        <v>-</v>
      </c>
      <c r="AU59" s="138" t="str">
        <f>'2a Aggregate costs'!AV21</f>
        <v>-</v>
      </c>
      <c r="AV59" s="138" t="str">
        <f>'2a Aggregate costs'!AW21</f>
        <v>-</v>
      </c>
      <c r="AW59" s="138" t="str">
        <f>'2a Aggregate costs'!AX21</f>
        <v>-</v>
      </c>
      <c r="AX59" s="138" t="str">
        <f>'2a Aggregate costs'!AY21</f>
        <v>-</v>
      </c>
      <c r="AY59" s="138" t="str">
        <f>'2a Aggregate costs'!AZ21</f>
        <v>-</v>
      </c>
      <c r="AZ59" s="138" t="str">
        <f>'2a Aggregate costs'!BA21</f>
        <v>-</v>
      </c>
      <c r="BA59" s="138" t="str">
        <f>'2a Aggregate costs'!BB21</f>
        <v>-</v>
      </c>
      <c r="BB59" s="138" t="str">
        <f>'2a Aggregate costs'!BC21</f>
        <v>-</v>
      </c>
      <c r="BC59" s="138" t="str">
        <f>'2a Aggregate costs'!BD21</f>
        <v>-</v>
      </c>
    </row>
    <row r="60" spans="1:55">
      <c r="A60" s="14"/>
      <c r="B60" s="313"/>
      <c r="C60" s="145" t="s">
        <v>162</v>
      </c>
      <c r="D60" s="224" t="s">
        <v>160</v>
      </c>
      <c r="E60" s="309"/>
      <c r="F60" s="28"/>
      <c r="G60" s="138">
        <f>'2a Aggregate costs'!H22</f>
        <v>3.800644849537282</v>
      </c>
      <c r="H60" s="138">
        <f>'2a Aggregate costs'!I22</f>
        <v>3.800644849537282</v>
      </c>
      <c r="I60" s="138">
        <f>'2a Aggregate costs'!J22</f>
        <v>3.840542773328024</v>
      </c>
      <c r="J60" s="138">
        <f>'2a Aggregate costs'!K22</f>
        <v>3.8063877486640387</v>
      </c>
      <c r="K60" s="138">
        <f>'2a Aggregate costs'!L22</f>
        <v>3.0414069526975425</v>
      </c>
      <c r="L60" s="138">
        <f>'2a Aggregate costs'!M22</f>
        <v>3.0414069526975425</v>
      </c>
      <c r="M60" s="138">
        <f>'2a Aggregate costs'!N22</f>
        <v>3.3175524355353234</v>
      </c>
      <c r="N60" s="138">
        <f>'2a Aggregate costs'!O22</f>
        <v>3.3378759371842848</v>
      </c>
      <c r="O60" s="28"/>
      <c r="P60" s="138">
        <f>'2a Aggregate costs'!Q22</f>
        <v>3.3378759371842848</v>
      </c>
      <c r="Q60" s="138">
        <f>'2a Aggregate costs'!R22</f>
        <v>3.458686192546887</v>
      </c>
      <c r="R60" s="138">
        <f>'2a Aggregate costs'!S22</f>
        <v>3.7058915530784011</v>
      </c>
      <c r="S60" s="138">
        <f>'2a Aggregate costs'!T22</f>
        <v>4.5347994584924356</v>
      </c>
      <c r="T60" s="138">
        <f>'2a Aggregate costs'!U22</f>
        <v>4.5210234547962456</v>
      </c>
      <c r="U60" s="138">
        <f>'2a Aggregate costs'!V22</f>
        <v>4.4511581333846166</v>
      </c>
      <c r="V60" s="138">
        <f>'2a Aggregate costs'!W22</f>
        <v>4.3254615450700591</v>
      </c>
      <c r="W60" s="138">
        <f>'2a Aggregate costs'!X22</f>
        <v>5.3948055674536768</v>
      </c>
      <c r="X60" s="28"/>
      <c r="Y60" s="138">
        <f>'2a Aggregate costs'!Z22</f>
        <v>5.2411778994660096</v>
      </c>
      <c r="Z60" s="138">
        <f>'2a Aggregate costs'!AA22</f>
        <v>7.1239252389941949</v>
      </c>
      <c r="AA60" s="138" t="str">
        <f>'2a Aggregate costs'!AB22</f>
        <v>-</v>
      </c>
      <c r="AB60" s="138" t="str">
        <f>'2a Aggregate costs'!AC22</f>
        <v>-</v>
      </c>
      <c r="AC60" s="138" t="str">
        <f>'2a Aggregate costs'!AD22</f>
        <v>-</v>
      </c>
      <c r="AD60" s="138" t="str">
        <f>'2a Aggregate costs'!AE22</f>
        <v>-</v>
      </c>
      <c r="AE60" s="138" t="str">
        <f>'2a Aggregate costs'!AF22</f>
        <v>-</v>
      </c>
      <c r="AF60" s="138" t="str">
        <f>'2a Aggregate costs'!AG22</f>
        <v>-</v>
      </c>
      <c r="AG60" s="138" t="str">
        <f>'2a Aggregate costs'!AH22</f>
        <v>-</v>
      </c>
      <c r="AH60" s="138" t="str">
        <f>'2a Aggregate costs'!AI22</f>
        <v>-</v>
      </c>
      <c r="AI60" s="138" t="str">
        <f>'2a Aggregate costs'!AJ22</f>
        <v>-</v>
      </c>
      <c r="AJ60" s="138" t="str">
        <f>'2a Aggregate costs'!AK22</f>
        <v>-</v>
      </c>
      <c r="AK60" s="138" t="str">
        <f>'2a Aggregate costs'!AL22</f>
        <v>-</v>
      </c>
      <c r="AL60" s="138" t="str">
        <f>'2a Aggregate costs'!AM22</f>
        <v>-</v>
      </c>
      <c r="AM60" s="138" t="str">
        <f>'2a Aggregate costs'!AN22</f>
        <v>-</v>
      </c>
      <c r="AN60" s="138" t="str">
        <f>'2a Aggregate costs'!AO22</f>
        <v>-</v>
      </c>
      <c r="AO60" s="138" t="str">
        <f>'2a Aggregate costs'!AP22</f>
        <v>-</v>
      </c>
      <c r="AP60" s="138" t="str">
        <f>'2a Aggregate costs'!AQ22</f>
        <v>-</v>
      </c>
      <c r="AQ60" s="138" t="str">
        <f>'2a Aggregate costs'!AR22</f>
        <v>-</v>
      </c>
      <c r="AR60" s="138" t="str">
        <f>'2a Aggregate costs'!AS22</f>
        <v>-</v>
      </c>
      <c r="AS60" s="138" t="str">
        <f>'2a Aggregate costs'!AT22</f>
        <v>-</v>
      </c>
      <c r="AT60" s="138" t="str">
        <f>'2a Aggregate costs'!AU22</f>
        <v>-</v>
      </c>
      <c r="AU60" s="138" t="str">
        <f>'2a Aggregate costs'!AV22</f>
        <v>-</v>
      </c>
      <c r="AV60" s="138" t="str">
        <f>'2a Aggregate costs'!AW22</f>
        <v>-</v>
      </c>
      <c r="AW60" s="138" t="str">
        <f>'2a Aggregate costs'!AX22</f>
        <v>-</v>
      </c>
      <c r="AX60" s="138" t="str">
        <f>'2a Aggregate costs'!AY22</f>
        <v>-</v>
      </c>
      <c r="AY60" s="138" t="str">
        <f>'2a Aggregate costs'!AZ22</f>
        <v>-</v>
      </c>
      <c r="AZ60" s="138" t="str">
        <f>'2a Aggregate costs'!BA22</f>
        <v>-</v>
      </c>
      <c r="BA60" s="138" t="str">
        <f>'2a Aggregate costs'!BB22</f>
        <v>-</v>
      </c>
      <c r="BB60" s="138" t="str">
        <f>'2a Aggregate costs'!BC22</f>
        <v>-</v>
      </c>
      <c r="BC60" s="138" t="str">
        <f>'2a Aggregate costs'!BD22</f>
        <v>-</v>
      </c>
    </row>
    <row r="61" spans="1:55">
      <c r="A61" s="14"/>
      <c r="B61" s="313"/>
      <c r="C61" s="145" t="s">
        <v>163</v>
      </c>
      <c r="D61" s="224" t="s">
        <v>164</v>
      </c>
      <c r="E61" s="309"/>
      <c r="F61" s="28"/>
      <c r="G61" s="138">
        <f>'2a Aggregate costs'!H23</f>
        <v>6.5567588596821027</v>
      </c>
      <c r="H61" s="138">
        <f>'2a Aggregate costs'!I23</f>
        <v>6.5567588596821027</v>
      </c>
      <c r="I61" s="138">
        <f>'2a Aggregate costs'!J23</f>
        <v>6.6197359495950758</v>
      </c>
      <c r="J61" s="138">
        <f>'2a Aggregate costs'!K23</f>
        <v>6.6197359495950758</v>
      </c>
      <c r="K61" s="138">
        <f>'2a Aggregate costs'!L23</f>
        <v>6.6995028867368616</v>
      </c>
      <c r="L61" s="138">
        <f>'2a Aggregate costs'!M23</f>
        <v>6.6995028867368616</v>
      </c>
      <c r="M61" s="138">
        <f>'2a Aggregate costs'!N23</f>
        <v>7.1131218301273513</v>
      </c>
      <c r="N61" s="138">
        <f>'2a Aggregate costs'!O23</f>
        <v>7.1131218301273513</v>
      </c>
      <c r="O61" s="28"/>
      <c r="P61" s="138">
        <f>'2a Aggregate costs'!Q23</f>
        <v>7.1131218301273513</v>
      </c>
      <c r="Q61" s="138">
        <f>'2a Aggregate costs'!R23</f>
        <v>7.2804579515147188</v>
      </c>
      <c r="R61" s="138">
        <f>'2a Aggregate costs'!S23</f>
        <v>7.1935840895118579</v>
      </c>
      <c r="S61" s="138">
        <f>'2a Aggregate costs'!T23</f>
        <v>7.3593999937099728</v>
      </c>
      <c r="T61" s="138">
        <f>'2a Aggregate costs'!U23</f>
        <v>7.0492243060839304</v>
      </c>
      <c r="U61" s="138">
        <f>'2a Aggregate costs'!V23</f>
        <v>7.1089669218364691</v>
      </c>
      <c r="V61" s="138">
        <f>'2a Aggregate costs'!W23</f>
        <v>6.9829560851947949</v>
      </c>
      <c r="W61" s="138">
        <f>'2a Aggregate costs'!X23</f>
        <v>9.6262235975887975</v>
      </c>
      <c r="X61" s="28"/>
      <c r="Y61" s="138">
        <f>'2a Aggregate costs'!Z23</f>
        <v>9.9504863797742438</v>
      </c>
      <c r="Z61" s="138">
        <f>'2a Aggregate costs'!AA23</f>
        <v>10.298637820906499</v>
      </c>
      <c r="AA61" s="138" t="str">
        <f>'2a Aggregate costs'!AB23</f>
        <v/>
      </c>
      <c r="AB61" s="138" t="str">
        <f>'2a Aggregate costs'!AC23</f>
        <v/>
      </c>
      <c r="AC61" s="138" t="str">
        <f>'2a Aggregate costs'!AD23</f>
        <v/>
      </c>
      <c r="AD61" s="138" t="str">
        <f>'2a Aggregate costs'!AE23</f>
        <v/>
      </c>
      <c r="AE61" s="138" t="str">
        <f>'2a Aggregate costs'!AF23</f>
        <v/>
      </c>
      <c r="AF61" s="138" t="str">
        <f>'2a Aggregate costs'!AG23</f>
        <v/>
      </c>
      <c r="AG61" s="138" t="str">
        <f>'2a Aggregate costs'!AH23</f>
        <v/>
      </c>
      <c r="AH61" s="138" t="str">
        <f>'2a Aggregate costs'!AI23</f>
        <v/>
      </c>
      <c r="AI61" s="138" t="str">
        <f>'2a Aggregate costs'!AJ23</f>
        <v/>
      </c>
      <c r="AJ61" s="138" t="str">
        <f>'2a Aggregate costs'!AK23</f>
        <v/>
      </c>
      <c r="AK61" s="138" t="str">
        <f>'2a Aggregate costs'!AL23</f>
        <v/>
      </c>
      <c r="AL61" s="138" t="str">
        <f>'2a Aggregate costs'!AM23</f>
        <v/>
      </c>
      <c r="AM61" s="138" t="str">
        <f>'2a Aggregate costs'!AN23</f>
        <v/>
      </c>
      <c r="AN61" s="138" t="str">
        <f>'2a Aggregate costs'!AO23</f>
        <v/>
      </c>
      <c r="AO61" s="138" t="str">
        <f>'2a Aggregate costs'!AP23</f>
        <v/>
      </c>
      <c r="AP61" s="138" t="str">
        <f>'2a Aggregate costs'!AQ23</f>
        <v/>
      </c>
      <c r="AQ61" s="138" t="str">
        <f>'2a Aggregate costs'!AR23</f>
        <v/>
      </c>
      <c r="AR61" s="138" t="str">
        <f>'2a Aggregate costs'!AS23</f>
        <v/>
      </c>
      <c r="AS61" s="138" t="str">
        <f>'2a Aggregate costs'!AT23</f>
        <v/>
      </c>
      <c r="AT61" s="138" t="str">
        <f>'2a Aggregate costs'!AU23</f>
        <v/>
      </c>
      <c r="AU61" s="138" t="str">
        <f>'2a Aggregate costs'!AV23</f>
        <v/>
      </c>
      <c r="AV61" s="138" t="str">
        <f>'2a Aggregate costs'!AW23</f>
        <v/>
      </c>
      <c r="AW61" s="138" t="str">
        <f>'2a Aggregate costs'!AX23</f>
        <v/>
      </c>
      <c r="AX61" s="138" t="str">
        <f>'2a Aggregate costs'!AY23</f>
        <v/>
      </c>
      <c r="AY61" s="138" t="str">
        <f>'2a Aggregate costs'!AZ23</f>
        <v/>
      </c>
      <c r="AZ61" s="138" t="str">
        <f>'2a Aggregate costs'!BA23</f>
        <v/>
      </c>
      <c r="BA61" s="138" t="str">
        <f>'2a Aggregate costs'!BB23</f>
        <v/>
      </c>
      <c r="BB61" s="138" t="str">
        <f>'2a Aggregate costs'!BC23</f>
        <v/>
      </c>
      <c r="BC61" s="138" t="str">
        <f>'2a Aggregate costs'!BD23</f>
        <v/>
      </c>
    </row>
    <row r="62" spans="1:55">
      <c r="A62" s="14"/>
      <c r="B62" s="313"/>
      <c r="C62" s="145" t="s">
        <v>165</v>
      </c>
      <c r="D62" s="224" t="s">
        <v>160</v>
      </c>
      <c r="E62" s="309"/>
      <c r="F62" s="28"/>
      <c r="G62" s="138">
        <f>IF('2a Aggregate costs'!H52="-","-",AVERAGE('2a Aggregate costs'!H52:H65))</f>
        <v>0.23752471562779204</v>
      </c>
      <c r="H62" s="138">
        <f>IF('2a Aggregate costs'!I52="-","-",AVERAGE('2a Aggregate costs'!I52:I65))</f>
        <v>0.23371567586087477</v>
      </c>
      <c r="I62" s="138">
        <f>IF('2a Aggregate costs'!J52="-","-",AVERAGE('2a Aggregate costs'!J52:J65))</f>
        <v>0.23932485208153578</v>
      </c>
      <c r="J62" s="138">
        <f>IF('2a Aggregate costs'!K52="-","-",AVERAGE('2a Aggregate costs'!K52:K65))</f>
        <v>0.24969328222948742</v>
      </c>
      <c r="K62" s="138">
        <f>IF('2a Aggregate costs'!L52="-","-",AVERAGE('2a Aggregate costs'!L52:L65))</f>
        <v>0.25418776130961818</v>
      </c>
      <c r="L62" s="138">
        <f>IF('2a Aggregate costs'!M52="-","-",AVERAGE('2a Aggregate costs'!M52:M65))</f>
        <v>0.24955293838976308</v>
      </c>
      <c r="M62" s="138">
        <f>IF('2a Aggregate costs'!N52="-","-",AVERAGE('2a Aggregate costs'!N52:N65))</f>
        <v>0.25895352069674143</v>
      </c>
      <c r="N62" s="138">
        <f>IF('2a Aggregate costs'!O52="-","-",AVERAGE('2a Aggregate costs'!O52:O65))</f>
        <v>0.26464755141678786</v>
      </c>
      <c r="O62" s="28"/>
      <c r="P62" s="138">
        <f>IF('2a Aggregate costs'!Q52="-","-",AVERAGE('2a Aggregate costs'!Q52:Q65))</f>
        <v>0.26464755141678786</v>
      </c>
      <c r="Q62" s="138">
        <f>IF('2a Aggregate costs'!R52="-","-",AVERAGE('2a Aggregate costs'!R52:R65))</f>
        <v>0.27368706290633843</v>
      </c>
      <c r="R62" s="138">
        <f>IF('2a Aggregate costs'!S52="-","-",AVERAGE('2a Aggregate costs'!S52:S65))</f>
        <v>0.2834963741046907</v>
      </c>
      <c r="S62" s="138">
        <f>IF('2a Aggregate costs'!T52="-","-",AVERAGE('2a Aggregate costs'!T52:T65))</f>
        <v>0.29202353945261356</v>
      </c>
      <c r="T62" s="138">
        <f>IF('2a Aggregate costs'!U52="-","-",AVERAGE('2a Aggregate costs'!U52:U65))</f>
        <v>0.32903062276522305</v>
      </c>
      <c r="U62" s="138">
        <f>IF('2a Aggregate costs'!V52="-","-",AVERAGE('2a Aggregate costs'!V52:V65))</f>
        <v>0.46855561680713737</v>
      </c>
      <c r="V62" s="138">
        <f>IF('2a Aggregate costs'!W52="-","-",AVERAGE('2a Aggregate costs'!W52:W65))</f>
        <v>0.43655170790368708</v>
      </c>
      <c r="W62" s="138">
        <f>IF('2a Aggregate costs'!X52="-","-",AVERAGE('2a Aggregate costs'!X52:X65))</f>
        <v>0.45810779447214506</v>
      </c>
      <c r="X62" s="28"/>
      <c r="Y62" s="138">
        <f>IF('2a Aggregate costs'!Z52="-","-",AVERAGE('2a Aggregate costs'!Z52:Z65))</f>
        <v>0.44053206473126549</v>
      </c>
      <c r="Z62" s="138">
        <f>IF('2a Aggregate costs'!AA52="-","-",AVERAGE('2a Aggregate costs'!AA52:AA65))</f>
        <v>0.49822888710158414</v>
      </c>
      <c r="AA62" s="138" t="str">
        <f>IF('2a Aggregate costs'!AB52="-","-",AVERAGE('2a Aggregate costs'!AB52:AB65))</f>
        <v>-</v>
      </c>
      <c r="AB62" s="138" t="str">
        <f>IF('2a Aggregate costs'!AC52="-","-",AVERAGE('2a Aggregate costs'!AC52:AC65))</f>
        <v>-</v>
      </c>
      <c r="AC62" s="138" t="str">
        <f>IF('2a Aggregate costs'!AD52="-","-",AVERAGE('2a Aggregate costs'!AD52:AD65))</f>
        <v>-</v>
      </c>
      <c r="AD62" s="138" t="str">
        <f>IF('2a Aggregate costs'!AE52="-","-",AVERAGE('2a Aggregate costs'!AE52:AE65))</f>
        <v>-</v>
      </c>
      <c r="AE62" s="138" t="str">
        <f>IF('2a Aggregate costs'!AF52="-","-",AVERAGE('2a Aggregate costs'!AF52:AF65))</f>
        <v>-</v>
      </c>
      <c r="AF62" s="138" t="str">
        <f>IF('2a Aggregate costs'!AG52="-","-",AVERAGE('2a Aggregate costs'!AG52:AG65))</f>
        <v>-</v>
      </c>
      <c r="AG62" s="138" t="str">
        <f>IF('2a Aggregate costs'!AH52="-","-",AVERAGE('2a Aggregate costs'!AH52:AH65))</f>
        <v>-</v>
      </c>
      <c r="AH62" s="138" t="str">
        <f>IF('2a Aggregate costs'!AI52="-","-",AVERAGE('2a Aggregate costs'!AI52:AI65))</f>
        <v>-</v>
      </c>
      <c r="AI62" s="138" t="str">
        <f>IF('2a Aggregate costs'!AJ52="-","-",AVERAGE('2a Aggregate costs'!AJ52:AJ65))</f>
        <v>-</v>
      </c>
      <c r="AJ62" s="138" t="str">
        <f>IF('2a Aggregate costs'!AK52="-","-",AVERAGE('2a Aggregate costs'!AK52:AK65))</f>
        <v>-</v>
      </c>
      <c r="AK62" s="138" t="str">
        <f>IF('2a Aggregate costs'!AL52="-","-",AVERAGE('2a Aggregate costs'!AL52:AL65))</f>
        <v>-</v>
      </c>
      <c r="AL62" s="138" t="str">
        <f>IF('2a Aggregate costs'!AM52="-","-",AVERAGE('2a Aggregate costs'!AM52:AM65))</f>
        <v>-</v>
      </c>
      <c r="AM62" s="138" t="str">
        <f>IF('2a Aggregate costs'!AN52="-","-",AVERAGE('2a Aggregate costs'!AN52:AN65))</f>
        <v>-</v>
      </c>
      <c r="AN62" s="138" t="str">
        <f>IF('2a Aggregate costs'!AO52="-","-",AVERAGE('2a Aggregate costs'!AO52:AO65))</f>
        <v>-</v>
      </c>
      <c r="AO62" s="138" t="str">
        <f>IF('2a Aggregate costs'!AP52="-","-",AVERAGE('2a Aggregate costs'!AP52:AP65))</f>
        <v>-</v>
      </c>
      <c r="AP62" s="138" t="str">
        <f>IF('2a Aggregate costs'!AQ52="-","-",AVERAGE('2a Aggregate costs'!AQ52:AQ65))</f>
        <v>-</v>
      </c>
      <c r="AQ62" s="138" t="str">
        <f>IF('2a Aggregate costs'!AR52="-","-",AVERAGE('2a Aggregate costs'!AR52:AR65))</f>
        <v>-</v>
      </c>
      <c r="AR62" s="138" t="str">
        <f>IF('2a Aggregate costs'!AS52="-","-",AVERAGE('2a Aggregate costs'!AS52:AS65))</f>
        <v>-</v>
      </c>
      <c r="AS62" s="138" t="str">
        <f>IF('2a Aggregate costs'!AT52="-","-",AVERAGE('2a Aggregate costs'!AT52:AT65))</f>
        <v>-</v>
      </c>
      <c r="AT62" s="138" t="str">
        <f>IF('2a Aggregate costs'!AU52="-","-",AVERAGE('2a Aggregate costs'!AU52:AU65))</f>
        <v>-</v>
      </c>
      <c r="AU62" s="138" t="str">
        <f>IF('2a Aggregate costs'!AV52="-","-",AVERAGE('2a Aggregate costs'!AV52:AV65))</f>
        <v>-</v>
      </c>
      <c r="AV62" s="138" t="str">
        <f>IF('2a Aggregate costs'!AW52="-","-",AVERAGE('2a Aggregate costs'!AW52:AW65))</f>
        <v>-</v>
      </c>
      <c r="AW62" s="138" t="str">
        <f>IF('2a Aggregate costs'!AX52="-","-",AVERAGE('2a Aggregate costs'!AX52:AX65))</f>
        <v>-</v>
      </c>
      <c r="AX62" s="138" t="str">
        <f>IF('2a Aggregate costs'!AY52="-","-",AVERAGE('2a Aggregate costs'!AY52:AY65))</f>
        <v>-</v>
      </c>
      <c r="AY62" s="138" t="str">
        <f>IF('2a Aggregate costs'!AZ52="-","-",AVERAGE('2a Aggregate costs'!AZ52:AZ65))</f>
        <v>-</v>
      </c>
      <c r="AZ62" s="138" t="str">
        <f>IF('2a Aggregate costs'!BA52="-","-",AVERAGE('2a Aggregate costs'!BA52:BA65))</f>
        <v>-</v>
      </c>
      <c r="BA62" s="138" t="str">
        <f>IF('2a Aggregate costs'!BB52="-","-",AVERAGE('2a Aggregate costs'!BB52:BB65))</f>
        <v>-</v>
      </c>
      <c r="BB62" s="138" t="str">
        <f>IF('2a Aggregate costs'!BC52="-","-",AVERAGE('2a Aggregate costs'!BC52:BC65))</f>
        <v>-</v>
      </c>
      <c r="BC62" s="138" t="str">
        <f>IF('2a Aggregate costs'!BD52="-","-",AVERAGE('2a Aggregate costs'!BD52:BD65))</f>
        <v>-</v>
      </c>
    </row>
    <row r="63" spans="1:55">
      <c r="A63" s="14"/>
      <c r="B63" s="308" t="s">
        <v>154</v>
      </c>
      <c r="C63" s="145" t="s">
        <v>162</v>
      </c>
      <c r="D63" s="224" t="s">
        <v>160</v>
      </c>
      <c r="E63" s="309"/>
      <c r="F63" s="28"/>
      <c r="G63" s="138">
        <f>'2a Aggregate costs'!H25</f>
        <v>1.2807925205600019</v>
      </c>
      <c r="H63" s="138">
        <f>'2a Aggregate costs'!I25</f>
        <v>1.2807925205600019</v>
      </c>
      <c r="I63" s="138">
        <f>'2a Aggregate costs'!J25</f>
        <v>1.335659353563418</v>
      </c>
      <c r="J63" s="138">
        <f>'2a Aggregate costs'!K25</f>
        <v>1.3237809601028736</v>
      </c>
      <c r="K63" s="138">
        <f>'2a Aggregate costs'!L25</f>
        <v>1.0338995283355803</v>
      </c>
      <c r="L63" s="138">
        <f>'2a Aggregate costs'!M25</f>
        <v>1.0338995283355803</v>
      </c>
      <c r="M63" s="138">
        <f>'2a Aggregate costs'!N25</f>
        <v>1.1449392746201887</v>
      </c>
      <c r="N63" s="138">
        <f>'2a Aggregate costs'!O25</f>
        <v>1.1446873714788544</v>
      </c>
      <c r="O63" s="28"/>
      <c r="P63" s="138">
        <f>'2a Aggregate costs'!Q25</f>
        <v>1.1446873714788544</v>
      </c>
      <c r="Q63" s="138">
        <f>'2a Aggregate costs'!R25</f>
        <v>1.1852279541409441</v>
      </c>
      <c r="R63" s="138">
        <f>'2a Aggregate costs'!S25</f>
        <v>1.2188247882877752</v>
      </c>
      <c r="S63" s="138">
        <f>'2a Aggregate costs'!T25</f>
        <v>1.4914429930722879</v>
      </c>
      <c r="T63" s="138">
        <f>'2a Aggregate costs'!U25</f>
        <v>1.4265065757514408</v>
      </c>
      <c r="U63" s="138">
        <f>'2a Aggregate costs'!V25</f>
        <v>1.4044621556312693</v>
      </c>
      <c r="V63" s="138">
        <f>'2a Aggregate costs'!W25</f>
        <v>1.406307692740828</v>
      </c>
      <c r="W63" s="138">
        <f>'2a Aggregate costs'!X25</f>
        <v>1.7539761922050034</v>
      </c>
      <c r="X63" s="28"/>
      <c r="Y63" s="138">
        <f>'2a Aggregate costs'!Z25</f>
        <v>1.7360420655827042</v>
      </c>
      <c r="Z63" s="138">
        <f>'2a Aggregate costs'!AA25</f>
        <v>1.933978746453737</v>
      </c>
      <c r="AA63" s="138" t="str">
        <f>'2a Aggregate costs'!AB25</f>
        <v>-</v>
      </c>
      <c r="AB63" s="138" t="str">
        <f>'2a Aggregate costs'!AC25</f>
        <v>-</v>
      </c>
      <c r="AC63" s="138" t="str">
        <f>'2a Aggregate costs'!AD25</f>
        <v>-</v>
      </c>
      <c r="AD63" s="138" t="str">
        <f>'2a Aggregate costs'!AE25</f>
        <v>-</v>
      </c>
      <c r="AE63" s="138" t="str">
        <f>'2a Aggregate costs'!AF25</f>
        <v>-</v>
      </c>
      <c r="AF63" s="138" t="str">
        <f>'2a Aggregate costs'!AG25</f>
        <v>-</v>
      </c>
      <c r="AG63" s="138" t="str">
        <f>'2a Aggregate costs'!AH25</f>
        <v>-</v>
      </c>
      <c r="AH63" s="138" t="str">
        <f>'2a Aggregate costs'!AI25</f>
        <v>-</v>
      </c>
      <c r="AI63" s="138" t="str">
        <f>'2a Aggregate costs'!AJ25</f>
        <v>-</v>
      </c>
      <c r="AJ63" s="138" t="str">
        <f>'2a Aggregate costs'!AK25</f>
        <v>-</v>
      </c>
      <c r="AK63" s="138" t="str">
        <f>'2a Aggregate costs'!AL25</f>
        <v>-</v>
      </c>
      <c r="AL63" s="138" t="str">
        <f>'2a Aggregate costs'!AM25</f>
        <v>-</v>
      </c>
      <c r="AM63" s="138" t="str">
        <f>'2a Aggregate costs'!AN25</f>
        <v>-</v>
      </c>
      <c r="AN63" s="138" t="str">
        <f>'2a Aggregate costs'!AO25</f>
        <v>-</v>
      </c>
      <c r="AO63" s="138" t="str">
        <f>'2a Aggregate costs'!AP25</f>
        <v>-</v>
      </c>
      <c r="AP63" s="138" t="str">
        <f>'2a Aggregate costs'!AQ25</f>
        <v>-</v>
      </c>
      <c r="AQ63" s="138" t="str">
        <f>'2a Aggregate costs'!AR25</f>
        <v>-</v>
      </c>
      <c r="AR63" s="138" t="str">
        <f>'2a Aggregate costs'!AS25</f>
        <v>-</v>
      </c>
      <c r="AS63" s="138" t="str">
        <f>'2a Aggregate costs'!AT25</f>
        <v>-</v>
      </c>
      <c r="AT63" s="138" t="str">
        <f>'2a Aggregate costs'!AU25</f>
        <v>-</v>
      </c>
      <c r="AU63" s="138" t="str">
        <f>'2a Aggregate costs'!AV25</f>
        <v>-</v>
      </c>
      <c r="AV63" s="138" t="str">
        <f>'2a Aggregate costs'!AW25</f>
        <v>-</v>
      </c>
      <c r="AW63" s="138" t="str">
        <f>'2a Aggregate costs'!AX25</f>
        <v>-</v>
      </c>
      <c r="AX63" s="138" t="str">
        <f>'2a Aggregate costs'!AY25</f>
        <v>-</v>
      </c>
      <c r="AY63" s="138" t="str">
        <f>'2a Aggregate costs'!AZ25</f>
        <v>-</v>
      </c>
      <c r="AZ63" s="138" t="str">
        <f>'2a Aggregate costs'!BA25</f>
        <v>-</v>
      </c>
      <c r="BA63" s="138" t="str">
        <f>'2a Aggregate costs'!BB25</f>
        <v>-</v>
      </c>
      <c r="BB63" s="138" t="str">
        <f>'2a Aggregate costs'!BC25</f>
        <v>-</v>
      </c>
      <c r="BC63" s="138" t="str">
        <f>'2a Aggregate costs'!BD25</f>
        <v>-</v>
      </c>
    </row>
    <row r="64" spans="1:55">
      <c r="A64" s="14"/>
      <c r="B64" s="309"/>
      <c r="C64" s="145" t="s">
        <v>163</v>
      </c>
      <c r="D64" s="224" t="s">
        <v>164</v>
      </c>
      <c r="E64" s="309"/>
      <c r="F64" s="28"/>
      <c r="G64" s="138">
        <f>'2a Aggregate costs'!H26</f>
        <v>6.5567588596821027</v>
      </c>
      <c r="H64" s="138">
        <f>'2a Aggregate costs'!I26</f>
        <v>6.5567588596821027</v>
      </c>
      <c r="I64" s="138">
        <f>'2a Aggregate costs'!J26</f>
        <v>6.6197359495950758</v>
      </c>
      <c r="J64" s="138">
        <f>'2a Aggregate costs'!K26</f>
        <v>6.6197359495950758</v>
      </c>
      <c r="K64" s="138">
        <f>'2a Aggregate costs'!L26</f>
        <v>6.6995028867368616</v>
      </c>
      <c r="L64" s="138">
        <f>'2a Aggregate costs'!M26</f>
        <v>6.6995028867368616</v>
      </c>
      <c r="M64" s="138">
        <f>'2a Aggregate costs'!N26</f>
        <v>7.1131218301273513</v>
      </c>
      <c r="N64" s="138">
        <f>'2a Aggregate costs'!O26</f>
        <v>7.1131218301273513</v>
      </c>
      <c r="O64" s="28"/>
      <c r="P64" s="138">
        <f>'2a Aggregate costs'!Q26</f>
        <v>7.1131218301273513</v>
      </c>
      <c r="Q64" s="138">
        <f>'2a Aggregate costs'!R26</f>
        <v>7.2804579515147188</v>
      </c>
      <c r="R64" s="138">
        <f>'2a Aggregate costs'!S26</f>
        <v>7.1935840895118579</v>
      </c>
      <c r="S64" s="138">
        <f>'2a Aggregate costs'!T26</f>
        <v>7.3593999937099728</v>
      </c>
      <c r="T64" s="138">
        <f>'2a Aggregate costs'!U26</f>
        <v>7.0492243060839304</v>
      </c>
      <c r="U64" s="138">
        <f>'2a Aggregate costs'!V26</f>
        <v>7.1089669218364691</v>
      </c>
      <c r="V64" s="138">
        <f>'2a Aggregate costs'!W26</f>
        <v>6.9829560851947949</v>
      </c>
      <c r="W64" s="138">
        <f>'2a Aggregate costs'!X26</f>
        <v>9.6262235975887975</v>
      </c>
      <c r="X64" s="28"/>
      <c r="Y64" s="138">
        <f>'2a Aggregate costs'!Z26</f>
        <v>9.9504863797742438</v>
      </c>
      <c r="Z64" s="138">
        <f>'2a Aggregate costs'!AA26</f>
        <v>10.298637820906499</v>
      </c>
      <c r="AA64" s="138" t="str">
        <f>'2a Aggregate costs'!AB26</f>
        <v/>
      </c>
      <c r="AB64" s="138" t="str">
        <f>'2a Aggregate costs'!AC26</f>
        <v/>
      </c>
      <c r="AC64" s="138" t="str">
        <f>'2a Aggregate costs'!AD26</f>
        <v/>
      </c>
      <c r="AD64" s="138" t="str">
        <f>'2a Aggregate costs'!AE26</f>
        <v/>
      </c>
      <c r="AE64" s="138" t="str">
        <f>'2a Aggregate costs'!AF26</f>
        <v/>
      </c>
      <c r="AF64" s="138" t="str">
        <f>'2a Aggregate costs'!AG26</f>
        <v/>
      </c>
      <c r="AG64" s="138" t="str">
        <f>'2a Aggregate costs'!AH26</f>
        <v/>
      </c>
      <c r="AH64" s="138" t="str">
        <f>'2a Aggregate costs'!AI26</f>
        <v/>
      </c>
      <c r="AI64" s="138" t="str">
        <f>'2a Aggregate costs'!AJ26</f>
        <v/>
      </c>
      <c r="AJ64" s="138" t="str">
        <f>'2a Aggregate costs'!AK26</f>
        <v/>
      </c>
      <c r="AK64" s="138" t="str">
        <f>'2a Aggregate costs'!AL26</f>
        <v/>
      </c>
      <c r="AL64" s="138" t="str">
        <f>'2a Aggregate costs'!AM26</f>
        <v/>
      </c>
      <c r="AM64" s="138" t="str">
        <f>'2a Aggregate costs'!AN26</f>
        <v/>
      </c>
      <c r="AN64" s="138" t="str">
        <f>'2a Aggregate costs'!AO26</f>
        <v/>
      </c>
      <c r="AO64" s="138" t="str">
        <f>'2a Aggregate costs'!AP26</f>
        <v/>
      </c>
      <c r="AP64" s="138" t="str">
        <f>'2a Aggregate costs'!AQ26</f>
        <v/>
      </c>
      <c r="AQ64" s="138" t="str">
        <f>'2a Aggregate costs'!AR26</f>
        <v/>
      </c>
      <c r="AR64" s="138" t="str">
        <f>'2a Aggregate costs'!AS26</f>
        <v/>
      </c>
      <c r="AS64" s="138" t="str">
        <f>'2a Aggregate costs'!AT26</f>
        <v/>
      </c>
      <c r="AT64" s="138" t="str">
        <f>'2a Aggregate costs'!AU26</f>
        <v/>
      </c>
      <c r="AU64" s="138" t="str">
        <f>'2a Aggregate costs'!AV26</f>
        <v/>
      </c>
      <c r="AV64" s="138" t="str">
        <f>'2a Aggregate costs'!AW26</f>
        <v/>
      </c>
      <c r="AW64" s="138" t="str">
        <f>'2a Aggregate costs'!AX26</f>
        <v/>
      </c>
      <c r="AX64" s="138" t="str">
        <f>'2a Aggregate costs'!AY26</f>
        <v/>
      </c>
      <c r="AY64" s="138" t="str">
        <f>'2a Aggregate costs'!AZ26</f>
        <v/>
      </c>
      <c r="AZ64" s="138" t="str">
        <f>'2a Aggregate costs'!BA26</f>
        <v/>
      </c>
      <c r="BA64" s="138" t="str">
        <f>'2a Aggregate costs'!BB26</f>
        <v/>
      </c>
      <c r="BB64" s="138" t="str">
        <f>'2a Aggregate costs'!BC26</f>
        <v/>
      </c>
      <c r="BC64" s="138" t="str">
        <f>'2a Aggregate costs'!BD26</f>
        <v/>
      </c>
    </row>
    <row r="65" spans="1:55">
      <c r="A65" s="14"/>
      <c r="B65" s="310"/>
      <c r="C65" s="145" t="s">
        <v>166</v>
      </c>
      <c r="D65" s="224" t="s">
        <v>164</v>
      </c>
      <c r="E65" s="310"/>
      <c r="F65" s="28"/>
      <c r="G65" s="138">
        <f>'2a Aggregate costs'!H27</f>
        <v>0</v>
      </c>
      <c r="H65" s="138">
        <f>'2a Aggregate costs'!I27</f>
        <v>0</v>
      </c>
      <c r="I65" s="138">
        <f>'2a Aggregate costs'!J27</f>
        <v>0</v>
      </c>
      <c r="J65" s="138">
        <f>'2a Aggregate costs'!K27</f>
        <v>0</v>
      </c>
      <c r="K65" s="138">
        <f>'2a Aggregate costs'!L27</f>
        <v>0</v>
      </c>
      <c r="L65" s="138">
        <f>'2a Aggregate costs'!M27</f>
        <v>0</v>
      </c>
      <c r="M65" s="138">
        <f>'2a Aggregate costs'!N27</f>
        <v>0</v>
      </c>
      <c r="N65" s="138">
        <f>'2a Aggregate costs'!O27</f>
        <v>0</v>
      </c>
      <c r="O65" s="28"/>
      <c r="P65" s="138">
        <f>'2a Aggregate costs'!Q27</f>
        <v>0</v>
      </c>
      <c r="Q65" s="138">
        <f>'2a Aggregate costs'!R27</f>
        <v>0</v>
      </c>
      <c r="R65" s="138">
        <f>'2a Aggregate costs'!S27</f>
        <v>0</v>
      </c>
      <c r="S65" s="138">
        <f>'2a Aggregate costs'!T27</f>
        <v>0</v>
      </c>
      <c r="T65" s="138">
        <f>'2a Aggregate costs'!U27</f>
        <v>0</v>
      </c>
      <c r="U65" s="138">
        <f>'2a Aggregate costs'!V27</f>
        <v>0</v>
      </c>
      <c r="V65" s="138">
        <f>'2a Aggregate costs'!W27</f>
        <v>0</v>
      </c>
      <c r="W65" s="138">
        <f>'2a Aggregate costs'!X27</f>
        <v>2.6928799999999997</v>
      </c>
      <c r="X65" s="28"/>
      <c r="Y65" s="138">
        <f>'2a Aggregate costs'!Z27</f>
        <v>2.6928799999999997</v>
      </c>
      <c r="Z65" s="138">
        <f>'2a Aggregate costs'!AA27</f>
        <v>0.44530000000000003</v>
      </c>
      <c r="AA65" s="138" t="str">
        <f>'2a Aggregate costs'!AB27</f>
        <v>-</v>
      </c>
      <c r="AB65" s="138" t="str">
        <f>'2a Aggregate costs'!AC27</f>
        <v>-</v>
      </c>
      <c r="AC65" s="138" t="str">
        <f>'2a Aggregate costs'!AD27</f>
        <v>-</v>
      </c>
      <c r="AD65" s="138" t="str">
        <f>'2a Aggregate costs'!AE27</f>
        <v>-</v>
      </c>
      <c r="AE65" s="138" t="str">
        <f>'2a Aggregate costs'!AF27</f>
        <v>-</v>
      </c>
      <c r="AF65" s="138" t="str">
        <f>'2a Aggregate costs'!AG27</f>
        <v>-</v>
      </c>
      <c r="AG65" s="138" t="str">
        <f>'2a Aggregate costs'!AH27</f>
        <v>-</v>
      </c>
      <c r="AH65" s="138" t="str">
        <f>'2a Aggregate costs'!AI27</f>
        <v>-</v>
      </c>
      <c r="AI65" s="138" t="str">
        <f>'2a Aggregate costs'!AJ27</f>
        <v>-</v>
      </c>
      <c r="AJ65" s="138" t="str">
        <f>'2a Aggregate costs'!AK27</f>
        <v>-</v>
      </c>
      <c r="AK65" s="138" t="str">
        <f>'2a Aggregate costs'!AL27</f>
        <v>-</v>
      </c>
      <c r="AL65" s="138" t="str">
        <f>'2a Aggregate costs'!AM27</f>
        <v>-</v>
      </c>
      <c r="AM65" s="138" t="str">
        <f>'2a Aggregate costs'!AN27</f>
        <v>-</v>
      </c>
      <c r="AN65" s="138" t="str">
        <f>'2a Aggregate costs'!AO27</f>
        <v>-</v>
      </c>
      <c r="AO65" s="138" t="str">
        <f>'2a Aggregate costs'!AP27</f>
        <v>-</v>
      </c>
      <c r="AP65" s="138" t="str">
        <f>'2a Aggregate costs'!AQ27</f>
        <v>-</v>
      </c>
      <c r="AQ65" s="138" t="str">
        <f>'2a Aggregate costs'!AR27</f>
        <v>-</v>
      </c>
      <c r="AR65" s="138" t="str">
        <f>'2a Aggregate costs'!AS27</f>
        <v>-</v>
      </c>
      <c r="AS65" s="138" t="str">
        <f>'2a Aggregate costs'!AT27</f>
        <v>-</v>
      </c>
      <c r="AT65" s="138" t="str">
        <f>'2a Aggregate costs'!AU27</f>
        <v>-</v>
      </c>
      <c r="AU65" s="138" t="str">
        <f>'2a Aggregate costs'!AV27</f>
        <v>-</v>
      </c>
      <c r="AV65" s="138" t="str">
        <f>'2a Aggregate costs'!AW27</f>
        <v>-</v>
      </c>
      <c r="AW65" s="138" t="str">
        <f>'2a Aggregate costs'!AX27</f>
        <v>-</v>
      </c>
      <c r="AX65" s="138" t="str">
        <f>'2a Aggregate costs'!AY27</f>
        <v>-</v>
      </c>
      <c r="AY65" s="138" t="str">
        <f>'2a Aggregate costs'!AZ27</f>
        <v>-</v>
      </c>
      <c r="AZ65" s="138" t="str">
        <f>'2a Aggregate costs'!BA27</f>
        <v>-</v>
      </c>
      <c r="BA65" s="138" t="str">
        <f>'2a Aggregate costs'!BB27</f>
        <v>-</v>
      </c>
      <c r="BB65" s="138" t="str">
        <f>'2a Aggregate costs'!BC27</f>
        <v>-</v>
      </c>
      <c r="BC65" s="138" t="str">
        <f>'2a Aggregate costs'!BD27</f>
        <v>-</v>
      </c>
    </row>
    <row r="66" spans="1:55" s="14" customFormat="1"/>
    <row r="67" spans="1:5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55" s="85" customFormat="1">
      <c r="B68" s="86" t="s">
        <v>167</v>
      </c>
    </row>
    <row r="69" spans="1:55" s="14" customFormat="1">
      <c r="B69" s="83"/>
    </row>
    <row r="70" spans="1:55" s="14" customFormat="1"/>
    <row r="71" spans="1:55" s="14" customFormat="1" ht="27">
      <c r="B71" s="226" t="s">
        <v>77</v>
      </c>
      <c r="C71" s="144" t="s">
        <v>156</v>
      </c>
      <c r="D71" s="223" t="s">
        <v>79</v>
      </c>
      <c r="E71" s="127" t="s">
        <v>168</v>
      </c>
      <c r="F71" s="28"/>
      <c r="G71" s="128" t="s">
        <v>127</v>
      </c>
      <c r="H71" s="128" t="s">
        <v>128</v>
      </c>
      <c r="I71" s="128" t="s">
        <v>129</v>
      </c>
    </row>
    <row r="72" spans="1:55" s="14" customFormat="1">
      <c r="B72" s="314" t="s">
        <v>137</v>
      </c>
      <c r="C72" s="145" t="s">
        <v>159</v>
      </c>
      <c r="D72" s="308" t="s">
        <v>139</v>
      </c>
      <c r="E72" s="311"/>
      <c r="F72" s="28"/>
      <c r="G72" s="106">
        <f>'3a Demand'!$C$9*((G53*'3a Demand'!$C$17)+(H53*'3a Demand'!$D$17))</f>
        <v>39.856246279654741</v>
      </c>
      <c r="H72" s="106">
        <f>'3a Demand'!$C$9*((I53*'3a Demand'!$C$17)+(J53*'3a Demand'!$D$17))</f>
        <v>48.299415355155737</v>
      </c>
      <c r="I72" s="106">
        <f>'3a Demand'!$C$9*((K53*'3a Demand'!$C$17)+(L53*'3a Demand'!$D$17))</f>
        <v>57.788612295619139</v>
      </c>
    </row>
    <row r="73" spans="1:55" s="14" customFormat="1">
      <c r="B73" s="314"/>
      <c r="C73" s="145" t="s">
        <v>161</v>
      </c>
      <c r="D73" s="309"/>
      <c r="E73" s="311"/>
      <c r="F73" s="28"/>
      <c r="G73" s="106">
        <f>'3a Demand'!$C$9*((G54*'3a Demand'!$C$17)+(H54*'3a Demand'!$D$17))</f>
        <v>9.6192301857649181</v>
      </c>
      <c r="H73" s="106">
        <f>'3a Demand'!$C$9*((I54*'3a Demand'!$C$17)+(J54*'3a Demand'!$D$17))</f>
        <v>16.035436811816385</v>
      </c>
      <c r="I73" s="106">
        <f>'3a Demand'!$C$9*((K54*'3a Demand'!$C$17)+(L54*'3a Demand'!$D$17))</f>
        <v>14.38921237332776</v>
      </c>
    </row>
    <row r="74" spans="1:55" s="14" customFormat="1">
      <c r="B74" s="314"/>
      <c r="C74" s="145" t="s">
        <v>162</v>
      </c>
      <c r="D74" s="309"/>
      <c r="E74" s="311"/>
      <c r="F74" s="28"/>
      <c r="G74" s="106">
        <f>'3a Demand'!$C$9*((G55*'3a Demand'!$C$17)+(H55*'3a Demand'!$D$17))</f>
        <v>11.781999033565574</v>
      </c>
      <c r="H74" s="106">
        <f>'3a Demand'!$C$9*((I55*'3a Demand'!$C$17)+(J55*'3a Demand'!$D$17))</f>
        <v>11.845584599499011</v>
      </c>
      <c r="I74" s="106">
        <f>'3a Demand'!$C$9*((K55*'3a Demand'!$C$17)+(L55*'3a Demand'!$D$17))</f>
        <v>9.4283615533623824</v>
      </c>
    </row>
    <row r="75" spans="1:55" s="14" customFormat="1">
      <c r="B75" s="314"/>
      <c r="C75" s="145" t="s">
        <v>163</v>
      </c>
      <c r="D75" s="309"/>
      <c r="E75" s="311"/>
      <c r="F75" s="28"/>
      <c r="G75" s="106">
        <f>((G56*'3a Demand'!$C$17)+(H56*'3a Demand'!$D$17))</f>
        <v>6.5567588596821036</v>
      </c>
      <c r="H75" s="106">
        <f>((I56*'3a Demand'!$C$17)+(J56*'3a Demand'!$D$17))</f>
        <v>6.6197359495950767</v>
      </c>
      <c r="I75" s="106">
        <f>((K56*'3a Demand'!$C$17)+(L56*'3a Demand'!$D$17))</f>
        <v>6.6995028867368625</v>
      </c>
    </row>
    <row r="76" spans="1:55" s="14" customFormat="1">
      <c r="B76" s="314"/>
      <c r="C76" s="145" t="s">
        <v>169</v>
      </c>
      <c r="D76" s="309"/>
      <c r="E76" s="311"/>
      <c r="F76" s="28"/>
      <c r="G76" s="106">
        <f>'3a Demand'!$C$9*((G57*'3a Demand'!$C$17)+(H57*'3a Demand'!$D$17))</f>
        <v>0.73069317557103552</v>
      </c>
      <c r="H76" s="106">
        <f>'3a Demand'!$C$9*((I57*'3a Demand'!$C$17)+(J57*'3a Demand'!$D$17))</f>
        <v>0.76126450113577537</v>
      </c>
      <c r="I76" s="106">
        <f>'3a Demand'!$C$9*((K57*'3a Demand'!$C$17)+(L57*'3a Demand'!$D$17))</f>
        <v>0.78096913824533987</v>
      </c>
    </row>
    <row r="77" spans="1:55" s="14" customFormat="1">
      <c r="B77" s="314"/>
      <c r="C77" s="146" t="s">
        <v>170</v>
      </c>
      <c r="D77" s="309"/>
      <c r="E77" s="311"/>
      <c r="F77" s="28"/>
      <c r="G77" s="126">
        <f>(AVERAGE(G15:G28)*'3a Demand'!C17)+(AVERAGE(H15:H28)*'3a Demand'!D17)</f>
        <v>68.544927534238354</v>
      </c>
      <c r="H77" s="126">
        <f>(AVERAGE(I15:I28)*'3a Demand'!C17)+(AVERAGE(J15:J28)*'3a Demand'!D17)</f>
        <v>83.561437217201998</v>
      </c>
      <c r="I77" s="126">
        <f>(AVERAGE(K15:K28)*'3a Demand'!C17)+(AVERAGE(L15:L28)*'3a Demand'!D17)</f>
        <v>89.086658247291481</v>
      </c>
    </row>
    <row r="78" spans="1:55" s="14" customFormat="1">
      <c r="B78" s="312" t="s">
        <v>153</v>
      </c>
      <c r="C78" s="145" t="s">
        <v>159</v>
      </c>
      <c r="D78" s="309"/>
      <c r="E78" s="311"/>
      <c r="F78" s="28"/>
      <c r="G78" s="106">
        <f>'3a Demand'!$C$10*((G58*'3a Demand'!$C$18)+(H58*'3a Demand'!$D$18))</f>
        <v>53.998364769631209</v>
      </c>
      <c r="H78" s="106">
        <f>'3a Demand'!$C$10*((I58*'3a Demand'!$C$18)+(J58*'3a Demand'!$D$18))</f>
        <v>65.437736574754297</v>
      </c>
      <c r="I78" s="106">
        <f>'3a Demand'!$C$10*((K58*'3a Demand'!$C$18)+(L58*'3a Demand'!$D$18))</f>
        <v>78.294515797066808</v>
      </c>
    </row>
    <row r="79" spans="1:55" s="14" customFormat="1">
      <c r="B79" s="313"/>
      <c r="C79" s="145" t="s">
        <v>161</v>
      </c>
      <c r="D79" s="309"/>
      <c r="E79" s="311"/>
      <c r="F79" s="28"/>
      <c r="G79" s="106">
        <f>'3a Demand'!$C$10*((G59*'3a Demand'!$C$18)+(H59*'3a Demand'!$D$18))</f>
        <v>13.032505412971826</v>
      </c>
      <c r="H79" s="106">
        <f>'3a Demand'!$C$10*((I59*'3a Demand'!$C$18)+(J59*'3a Demand'!$D$18))</f>
        <v>21.7254305192351</v>
      </c>
      <c r="I79" s="106">
        <f>'3a Demand'!$C$10*((K59*'3a Demand'!$C$18)+(L59*'3a Demand'!$D$18))</f>
        <v>19.511538854455289</v>
      </c>
    </row>
    <row r="80" spans="1:55" s="14" customFormat="1">
      <c r="B80" s="313"/>
      <c r="C80" s="145" t="s">
        <v>162</v>
      </c>
      <c r="D80" s="309"/>
      <c r="E80" s="311"/>
      <c r="F80" s="28"/>
      <c r="G80" s="106">
        <f>'3a Demand'!$C$10*((G60*'3a Demand'!$C$18)+(H60*'3a Demand'!$D$18))</f>
        <v>15.962708368056587</v>
      </c>
      <c r="H80" s="106">
        <f>'3a Demand'!$C$10*((I60*'3a Demand'!$C$18)+(J60*'3a Demand'!$D$18))</f>
        <v>16.043473265485858</v>
      </c>
      <c r="I80" s="106">
        <f>'3a Demand'!$C$10*((K60*'3a Demand'!$C$18)+(L60*'3a Demand'!$D$18))</f>
        <v>12.77390920132968</v>
      </c>
    </row>
    <row r="81" spans="2:9" s="14" customFormat="1">
      <c r="B81" s="313"/>
      <c r="C81" s="145" t="s">
        <v>163</v>
      </c>
      <c r="D81" s="309"/>
      <c r="E81" s="311"/>
      <c r="F81" s="28"/>
      <c r="G81" s="106">
        <f>((G61*'3a Demand'!$C$18)+(H61*'3a Demand'!$D$18))</f>
        <v>6.5567588596821027</v>
      </c>
      <c r="H81" s="106">
        <f>((I61*'3a Demand'!$C$18)+(J61*'3a Demand'!$D$18))</f>
        <v>6.6197359495950767</v>
      </c>
      <c r="I81" s="106">
        <f>((K61*'3a Demand'!$C$18)+(L61*'3a Demand'!$D$18))</f>
        <v>6.6995028867368607</v>
      </c>
    </row>
    <row r="82" spans="2:9" s="14" customFormat="1">
      <c r="B82" s="313"/>
      <c r="C82" s="145" t="s">
        <v>169</v>
      </c>
      <c r="D82" s="309"/>
      <c r="E82" s="311"/>
      <c r="F82" s="28"/>
      <c r="G82" s="106">
        <f>'3a Demand'!$C$10*((G62*'3a Demand'!$C$18)+(H62*'3a Demand'!$D$18))</f>
        <v>0.98792297635358117</v>
      </c>
      <c r="H82" s="106">
        <f>'3a Demand'!$C$10*((I62*'3a Demand'!$C$18)+(J62*'3a Demand'!$D$18))</f>
        <v>1.0315161651082234</v>
      </c>
      <c r="I82" s="106">
        <f>'3a Demand'!$C$10*((K62*'3a Demand'!$C$18)+(L62*'3a Demand'!$D$18))</f>
        <v>1.0558090067924109</v>
      </c>
    </row>
    <row r="83" spans="2:9" s="14" customFormat="1">
      <c r="B83" s="313"/>
      <c r="C83" s="146" t="s">
        <v>170</v>
      </c>
      <c r="D83" s="309"/>
      <c r="E83" s="311"/>
      <c r="F83" s="28"/>
      <c r="G83" s="126">
        <f>(AVERAGE(G29:G42)*'3a Demand'!C18)+(AVERAGE(H29:H42)*'3a Demand'!D18)</f>
        <v>90.538260386695313</v>
      </c>
      <c r="H83" s="126">
        <f>(AVERAGE(I29:I42)*'3a Demand'!C18)+(AVERAGE(J29:J42)*'3a Demand'!D18)</f>
        <v>110.85789247417857</v>
      </c>
      <c r="I83" s="126">
        <f>(AVERAGE(K29:K42)*'3a Demand'!C18)+(AVERAGE(L29:L42)*'3a Demand'!D18)</f>
        <v>118.33527574638106</v>
      </c>
    </row>
    <row r="84" spans="2:9" s="14" customFormat="1">
      <c r="B84" s="307" t="s">
        <v>154</v>
      </c>
      <c r="C84" s="145" t="s">
        <v>162</v>
      </c>
      <c r="D84" s="309"/>
      <c r="E84" s="311"/>
      <c r="F84" s="28"/>
      <c r="G84" s="106">
        <f>'3a Demand'!$C$11*((G63*'3a Demand'!$C$19)+(H63*'3a Demand'!$D$19))</f>
        <v>15.369510236881789</v>
      </c>
      <c r="H84" s="106">
        <f>'3a Demand'!$C$11*((I63*'3a Demand'!$C$19)+(J63*'3a Demand'!$D$19))</f>
        <v>15.920595779679616</v>
      </c>
      <c r="I84" s="106">
        <f>'3a Demand'!$C$11*((K63*'3a Demand'!$C$19)+(L63*'3a Demand'!$D$19))</f>
        <v>12.406794332085205</v>
      </c>
    </row>
    <row r="85" spans="2:9" s="14" customFormat="1">
      <c r="B85" s="307"/>
      <c r="C85" s="145" t="s">
        <v>163</v>
      </c>
      <c r="D85" s="309"/>
      <c r="E85" s="311"/>
      <c r="F85" s="28"/>
      <c r="G85" s="106">
        <f>((G64*'3a Demand'!$C$19)+(H64*'3a Demand'!$D$19))</f>
        <v>6.5567588554850307</v>
      </c>
      <c r="H85" s="106">
        <f>((I64*'3a Demand'!$C$19)+(J64*'3a Demand'!$D$19))</f>
        <v>6.6197359453576921</v>
      </c>
      <c r="I85" s="106">
        <f>((K64*'3a Demand'!$C$19)+(L64*'3a Demand'!$D$19))</f>
        <v>6.6995028824484173</v>
      </c>
    </row>
    <row r="86" spans="2:9" s="14" customFormat="1">
      <c r="B86" s="307"/>
      <c r="C86" s="146" t="s">
        <v>170</v>
      </c>
      <c r="D86" s="310"/>
      <c r="E86" s="311"/>
      <c r="F86" s="28"/>
      <c r="G86" s="126">
        <f>(G43*'3a Demand'!C19)+(H43*'3a Demand'!D19)</f>
        <v>21.926269092366816</v>
      </c>
      <c r="H86" s="126">
        <f>I43*'3a Demand'!C19+J43*'3a Demand'!D19</f>
        <v>22.540331725037305</v>
      </c>
      <c r="I86" s="126">
        <f>K43*'3a Demand'!C19+L43*'3a Demand'!D19</f>
        <v>19.106297214533623</v>
      </c>
    </row>
    <row r="87" spans="2:9" s="14" customFormat="1"/>
    <row r="88" spans="2:9" s="14" customFormat="1"/>
    <row r="89" spans="2:9" s="14" customFormat="1" hidden="1"/>
    <row r="90" spans="2:9" s="14" customFormat="1" hidden="1"/>
    <row r="91" spans="2:9"/>
    <row r="92" spans="2:9"/>
    <row r="93" spans="2:9"/>
    <row r="94" spans="2:9"/>
    <row r="95" spans="2:9"/>
  </sheetData>
  <mergeCells count="26">
    <mergeCell ref="B3:I3"/>
    <mergeCell ref="C9:C14"/>
    <mergeCell ref="B15:B28"/>
    <mergeCell ref="B29:B42"/>
    <mergeCell ref="D15:D43"/>
    <mergeCell ref="E15:E43"/>
    <mergeCell ref="B9:B14"/>
    <mergeCell ref="D9:D14"/>
    <mergeCell ref="E9:E10"/>
    <mergeCell ref="G9:N9"/>
    <mergeCell ref="G10:N10"/>
    <mergeCell ref="C47:C52"/>
    <mergeCell ref="D47:D52"/>
    <mergeCell ref="B63:B65"/>
    <mergeCell ref="G48:N48"/>
    <mergeCell ref="G47:N47"/>
    <mergeCell ref="B47:B52"/>
    <mergeCell ref="E47:E48"/>
    <mergeCell ref="E53:E65"/>
    <mergeCell ref="B53:B57"/>
    <mergeCell ref="B58:B62"/>
    <mergeCell ref="B84:B86"/>
    <mergeCell ref="D72:D86"/>
    <mergeCell ref="E72:E86"/>
    <mergeCell ref="B78:B83"/>
    <mergeCell ref="B72:B77"/>
  </mergeCells>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BD93"/>
  <sheetViews>
    <sheetView zoomScaleNormal="100" workbookViewId="0">
      <selection activeCell="AL21" sqref="AL21"/>
    </sheetView>
  </sheetViews>
  <sheetFormatPr defaultColWidth="0" defaultRowHeight="13.5" zeroHeight="1"/>
  <cols>
    <col min="1" max="1" width="2.4609375" customWidth="1"/>
    <col min="2" max="2" width="25.15234375" customWidth="1"/>
    <col min="3" max="3" width="15" customWidth="1"/>
    <col min="4" max="4" width="11.3828125" customWidth="1"/>
    <col min="5" max="5" width="26" customWidth="1"/>
    <col min="6" max="6" width="23.61328125" customWidth="1"/>
    <col min="7" max="7" width="1.3828125" customWidth="1"/>
    <col min="8" max="15" width="15.61328125" customWidth="1"/>
    <col min="16" max="16" width="1.3828125" customWidth="1"/>
    <col min="17" max="24" width="15.61328125" customWidth="1"/>
    <col min="25" max="25" width="1.3828125" customWidth="1"/>
    <col min="26" max="56" width="15.61328125" customWidth="1"/>
    <col min="57" max="16384" width="9" hidden="1"/>
  </cols>
  <sheetData>
    <row r="1" spans="1:56" s="2" customFormat="1" ht="12.75" customHeight="1"/>
    <row r="2" spans="1:56" s="2" customFormat="1" ht="18.75" customHeight="1">
      <c r="B2" s="40" t="s">
        <v>171</v>
      </c>
      <c r="C2" s="40"/>
      <c r="D2" s="40"/>
      <c r="E2" s="40"/>
      <c r="F2" s="40"/>
      <c r="G2" s="40"/>
      <c r="H2" s="40"/>
      <c r="P2" s="40"/>
      <c r="Y2" s="40"/>
    </row>
    <row r="3" spans="1:56" s="2" customFormat="1" ht="28.5" customHeight="1">
      <c r="B3" s="328" t="s">
        <v>443</v>
      </c>
      <c r="C3" s="328"/>
      <c r="D3" s="328"/>
      <c r="E3" s="328"/>
      <c r="F3" s="328"/>
      <c r="G3" s="328"/>
      <c r="H3" s="328"/>
      <c r="I3" s="328"/>
      <c r="J3" s="328"/>
      <c r="K3" s="39"/>
      <c r="L3" s="39"/>
      <c r="M3" s="39"/>
      <c r="N3" s="39"/>
      <c r="O3" s="39"/>
      <c r="P3" s="39"/>
      <c r="Q3" s="39"/>
      <c r="R3" s="39"/>
      <c r="S3" s="39"/>
      <c r="T3" s="39"/>
      <c r="U3" s="39"/>
      <c r="V3" s="39"/>
      <c r="W3" s="39"/>
      <c r="X3" s="39"/>
      <c r="Y3" s="39"/>
      <c r="Z3" s="39"/>
      <c r="AA3" s="39"/>
      <c r="AB3" s="39"/>
    </row>
    <row r="4" spans="1:56" s="2" customFormat="1" ht="12.75" customHeight="1"/>
    <row r="5" spans="1:56" s="14" customFormat="1">
      <c r="I5" s="55"/>
      <c r="S5" s="55"/>
    </row>
    <row r="6" spans="1:56" s="14" customFormat="1"/>
    <row r="7" spans="1:56" s="85" customFormat="1">
      <c r="B7" s="86" t="s">
        <v>172</v>
      </c>
      <c r="C7" s="86"/>
    </row>
    <row r="8" spans="1:56" s="14" customFormat="1"/>
    <row r="9" spans="1:56">
      <c r="A9" s="14"/>
      <c r="B9" s="325" t="s">
        <v>77</v>
      </c>
      <c r="C9" s="340" t="s">
        <v>156</v>
      </c>
      <c r="D9" s="341"/>
      <c r="E9" s="318" t="s">
        <v>79</v>
      </c>
      <c r="F9" s="332"/>
      <c r="G9" s="84"/>
      <c r="H9" s="346" t="s">
        <v>80</v>
      </c>
      <c r="I9" s="347"/>
      <c r="J9" s="347"/>
      <c r="K9" s="347"/>
      <c r="L9" s="347"/>
      <c r="M9" s="347"/>
      <c r="N9" s="347"/>
      <c r="O9" s="348"/>
      <c r="P9" s="136"/>
      <c r="Q9" s="238" t="s">
        <v>81</v>
      </c>
      <c r="R9" s="239"/>
      <c r="S9" s="239"/>
      <c r="T9" s="239"/>
      <c r="U9" s="239"/>
      <c r="V9" s="239"/>
      <c r="W9" s="239"/>
      <c r="X9" s="239"/>
      <c r="Y9" s="84"/>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40"/>
    </row>
    <row r="10" spans="1:56" ht="12.75" customHeight="1">
      <c r="A10" s="14"/>
      <c r="B10" s="325"/>
      <c r="C10" s="342"/>
      <c r="D10" s="343"/>
      <c r="E10" s="318"/>
      <c r="F10" s="332"/>
      <c r="G10" s="84"/>
      <c r="H10" s="319" t="s">
        <v>82</v>
      </c>
      <c r="I10" s="320"/>
      <c r="J10" s="320"/>
      <c r="K10" s="320"/>
      <c r="L10" s="320"/>
      <c r="M10" s="320"/>
      <c r="N10" s="320"/>
      <c r="O10" s="321"/>
      <c r="P10" s="136"/>
      <c r="Q10" s="241" t="s">
        <v>83</v>
      </c>
      <c r="R10" s="242"/>
      <c r="S10" s="242"/>
      <c r="T10" s="242"/>
      <c r="U10" s="242"/>
      <c r="V10" s="242"/>
      <c r="W10" s="242"/>
      <c r="X10" s="242"/>
      <c r="Y10" s="84"/>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3"/>
    </row>
    <row r="11" spans="1:56" ht="25.5" customHeight="1">
      <c r="A11" s="14"/>
      <c r="B11" s="325"/>
      <c r="C11" s="342"/>
      <c r="D11" s="343"/>
      <c r="E11" s="318"/>
      <c r="F11" s="97" t="s">
        <v>84</v>
      </c>
      <c r="G11" s="84"/>
      <c r="H11" s="33" t="s">
        <v>85</v>
      </c>
      <c r="I11" s="33" t="s">
        <v>86</v>
      </c>
      <c r="J11" s="33" t="s">
        <v>87</v>
      </c>
      <c r="K11" s="33" t="s">
        <v>88</v>
      </c>
      <c r="L11" s="33" t="s">
        <v>89</v>
      </c>
      <c r="M11" s="34" t="s">
        <v>90</v>
      </c>
      <c r="N11" s="33" t="s">
        <v>91</v>
      </c>
      <c r="O11" s="33" t="s">
        <v>92</v>
      </c>
      <c r="P11" s="84"/>
      <c r="Q11" s="29" t="s">
        <v>93</v>
      </c>
      <c r="R11" s="29" t="s">
        <v>94</v>
      </c>
      <c r="S11" s="29" t="s">
        <v>95</v>
      </c>
      <c r="T11" s="35" t="s">
        <v>96</v>
      </c>
      <c r="U11" s="29" t="s">
        <v>97</v>
      </c>
      <c r="V11" s="29" t="s">
        <v>98</v>
      </c>
      <c r="W11" s="29" t="s">
        <v>99</v>
      </c>
      <c r="X11" s="29" t="s">
        <v>100</v>
      </c>
      <c r="Y11" s="84"/>
      <c r="Z11" s="29" t="s">
        <v>101</v>
      </c>
      <c r="AA11" s="29" t="s">
        <v>102</v>
      </c>
      <c r="AB11" s="276" t="s">
        <v>365</v>
      </c>
      <c r="AC11" s="276" t="s">
        <v>365</v>
      </c>
      <c r="AD11" s="277" t="s">
        <v>366</v>
      </c>
      <c r="AE11" s="275" t="s">
        <v>366</v>
      </c>
      <c r="AF11" s="275" t="s">
        <v>367</v>
      </c>
      <c r="AG11" s="275" t="s">
        <v>367</v>
      </c>
      <c r="AH11" s="275" t="s">
        <v>368</v>
      </c>
      <c r="AI11" s="275" t="s">
        <v>368</v>
      </c>
      <c r="AJ11" s="275" t="s">
        <v>369</v>
      </c>
      <c r="AK11" s="275" t="s">
        <v>369</v>
      </c>
      <c r="AL11" s="275" t="s">
        <v>370</v>
      </c>
      <c r="AM11" s="275" t="s">
        <v>370</v>
      </c>
      <c r="AN11" s="275" t="s">
        <v>371</v>
      </c>
      <c r="AO11" s="275" t="s">
        <v>371</v>
      </c>
      <c r="AP11" s="275" t="s">
        <v>372</v>
      </c>
      <c r="AQ11" s="275" t="s">
        <v>372</v>
      </c>
      <c r="AR11" s="275" t="s">
        <v>373</v>
      </c>
      <c r="AS11" s="275" t="s">
        <v>373</v>
      </c>
      <c r="AT11" s="275" t="s">
        <v>374</v>
      </c>
      <c r="AU11" s="275" t="s">
        <v>374</v>
      </c>
      <c r="AV11" s="275" t="s">
        <v>375</v>
      </c>
      <c r="AW11" s="275" t="s">
        <v>375</v>
      </c>
      <c r="AX11" s="275" t="s">
        <v>376</v>
      </c>
      <c r="AY11" s="275" t="s">
        <v>376</v>
      </c>
      <c r="AZ11" s="275" t="s">
        <v>377</v>
      </c>
      <c r="BA11" s="275" t="s">
        <v>377</v>
      </c>
      <c r="BB11" s="275" t="s">
        <v>378</v>
      </c>
      <c r="BC11" s="275" t="s">
        <v>378</v>
      </c>
      <c r="BD11" s="275" t="s">
        <v>379</v>
      </c>
    </row>
    <row r="12" spans="1:56" ht="25.5" customHeight="1">
      <c r="A12" s="14"/>
      <c r="B12" s="325"/>
      <c r="C12" s="342"/>
      <c r="D12" s="343"/>
      <c r="E12" s="318"/>
      <c r="F12" s="97" t="s">
        <v>84</v>
      </c>
      <c r="G12" s="84"/>
      <c r="H12" s="33" t="s">
        <v>85</v>
      </c>
      <c r="I12" s="33" t="s">
        <v>86</v>
      </c>
      <c r="J12" s="33" t="s">
        <v>87</v>
      </c>
      <c r="K12" s="33" t="s">
        <v>88</v>
      </c>
      <c r="L12" s="33" t="s">
        <v>89</v>
      </c>
      <c r="M12" s="34" t="s">
        <v>90</v>
      </c>
      <c r="N12" s="33" t="s">
        <v>91</v>
      </c>
      <c r="O12" s="33" t="s">
        <v>92</v>
      </c>
      <c r="P12" s="84"/>
      <c r="Q12" s="29" t="s">
        <v>93</v>
      </c>
      <c r="R12" s="29" t="s">
        <v>94</v>
      </c>
      <c r="S12" s="29" t="s">
        <v>95</v>
      </c>
      <c r="T12" s="35" t="s">
        <v>96</v>
      </c>
      <c r="U12" s="29" t="s">
        <v>97</v>
      </c>
      <c r="V12" s="29" t="s">
        <v>98</v>
      </c>
      <c r="W12" s="29" t="s">
        <v>99</v>
      </c>
      <c r="X12" s="29" t="s">
        <v>100</v>
      </c>
      <c r="Y12" s="84"/>
      <c r="Z12" s="29" t="s">
        <v>104</v>
      </c>
      <c r="AA12" s="29" t="s">
        <v>105</v>
      </c>
      <c r="AB12" s="29" t="s">
        <v>103</v>
      </c>
      <c r="AC12" s="29" t="s">
        <v>380</v>
      </c>
      <c r="AD12" s="29" t="s">
        <v>381</v>
      </c>
      <c r="AE12" s="29" t="s">
        <v>382</v>
      </c>
      <c r="AF12" s="29" t="s">
        <v>383</v>
      </c>
      <c r="AG12" s="29" t="s">
        <v>384</v>
      </c>
      <c r="AH12" s="29" t="s">
        <v>385</v>
      </c>
      <c r="AI12" s="29" t="s">
        <v>386</v>
      </c>
      <c r="AJ12" s="29" t="s">
        <v>387</v>
      </c>
      <c r="AK12" s="29" t="s">
        <v>388</v>
      </c>
      <c r="AL12" s="29" t="s">
        <v>389</v>
      </c>
      <c r="AM12" s="29" t="s">
        <v>390</v>
      </c>
      <c r="AN12" s="29" t="s">
        <v>391</v>
      </c>
      <c r="AO12" s="29" t="s">
        <v>392</v>
      </c>
      <c r="AP12" s="29" t="s">
        <v>393</v>
      </c>
      <c r="AQ12" s="29" t="s">
        <v>394</v>
      </c>
      <c r="AR12" s="29" t="s">
        <v>395</v>
      </c>
      <c r="AS12" s="29" t="s">
        <v>396</v>
      </c>
      <c r="AT12" s="29" t="s">
        <v>397</v>
      </c>
      <c r="AU12" s="29" t="s">
        <v>398</v>
      </c>
      <c r="AV12" s="29" t="s">
        <v>399</v>
      </c>
      <c r="AW12" s="29" t="s">
        <v>400</v>
      </c>
      <c r="AX12" s="29" t="s">
        <v>401</v>
      </c>
      <c r="AY12" s="29" t="s">
        <v>402</v>
      </c>
      <c r="AZ12" s="29" t="s">
        <v>403</v>
      </c>
      <c r="BA12" s="29" t="s">
        <v>404</v>
      </c>
      <c r="BB12" s="29" t="s">
        <v>405</v>
      </c>
      <c r="BC12" s="29" t="s">
        <v>406</v>
      </c>
      <c r="BD12" s="29" t="s">
        <v>407</v>
      </c>
    </row>
    <row r="13" spans="1:56" ht="12.75" customHeight="1">
      <c r="A13" s="14"/>
      <c r="B13" s="325"/>
      <c r="C13" s="342"/>
      <c r="D13" s="343"/>
      <c r="E13" s="318"/>
      <c r="F13" s="97" t="s">
        <v>106</v>
      </c>
      <c r="G13" s="84"/>
      <c r="H13" s="31" t="s">
        <v>107</v>
      </c>
      <c r="I13" s="31" t="s">
        <v>108</v>
      </c>
      <c r="J13" s="31" t="s">
        <v>109</v>
      </c>
      <c r="K13" s="31" t="s">
        <v>110</v>
      </c>
      <c r="L13" s="31" t="s">
        <v>111</v>
      </c>
      <c r="M13" s="32" t="s">
        <v>112</v>
      </c>
      <c r="N13" s="31" t="s">
        <v>113</v>
      </c>
      <c r="O13" s="31" t="s">
        <v>114</v>
      </c>
      <c r="P13" s="84"/>
      <c r="Q13" s="31" t="s">
        <v>115</v>
      </c>
      <c r="R13" s="31" t="s">
        <v>116</v>
      </c>
      <c r="S13" s="31" t="s">
        <v>117</v>
      </c>
      <c r="T13" s="36" t="s">
        <v>118</v>
      </c>
      <c r="U13" s="31" t="s">
        <v>119</v>
      </c>
      <c r="V13" s="31" t="s">
        <v>120</v>
      </c>
      <c r="W13" s="31" t="s">
        <v>121</v>
      </c>
      <c r="X13" s="31" t="s">
        <v>122</v>
      </c>
      <c r="Y13" s="84"/>
      <c r="Z13" s="31" t="s">
        <v>123</v>
      </c>
      <c r="AA13" s="31" t="s">
        <v>124</v>
      </c>
      <c r="AB13" s="31" t="s">
        <v>125</v>
      </c>
      <c r="AC13" s="31" t="s">
        <v>408</v>
      </c>
      <c r="AD13" s="31" t="s">
        <v>409</v>
      </c>
      <c r="AE13" s="31" t="s">
        <v>410</v>
      </c>
      <c r="AF13" s="31" t="s">
        <v>411</v>
      </c>
      <c r="AG13" s="31" t="s">
        <v>412</v>
      </c>
      <c r="AH13" s="31" t="s">
        <v>413</v>
      </c>
      <c r="AI13" s="31" t="s">
        <v>414</v>
      </c>
      <c r="AJ13" s="31" t="s">
        <v>415</v>
      </c>
      <c r="AK13" s="31" t="s">
        <v>416</v>
      </c>
      <c r="AL13" s="31" t="s">
        <v>417</v>
      </c>
      <c r="AM13" s="31" t="s">
        <v>418</v>
      </c>
      <c r="AN13" s="31" t="s">
        <v>419</v>
      </c>
      <c r="AO13" s="31" t="s">
        <v>420</v>
      </c>
      <c r="AP13" s="31" t="s">
        <v>421</v>
      </c>
      <c r="AQ13" s="31" t="s">
        <v>422</v>
      </c>
      <c r="AR13" s="31" t="s">
        <v>423</v>
      </c>
      <c r="AS13" s="31" t="s">
        <v>424</v>
      </c>
      <c r="AT13" s="31" t="s">
        <v>425</v>
      </c>
      <c r="AU13" s="31" t="s">
        <v>426</v>
      </c>
      <c r="AV13" s="31" t="s">
        <v>427</v>
      </c>
      <c r="AW13" s="31" t="s">
        <v>428</v>
      </c>
      <c r="AX13" s="31" t="s">
        <v>429</v>
      </c>
      <c r="AY13" s="31" t="s">
        <v>430</v>
      </c>
      <c r="AZ13" s="31" t="s">
        <v>431</v>
      </c>
      <c r="BA13" s="31" t="s">
        <v>432</v>
      </c>
      <c r="BB13" s="31" t="s">
        <v>433</v>
      </c>
      <c r="BC13" s="31" t="s">
        <v>434</v>
      </c>
      <c r="BD13" s="31" t="s">
        <v>435</v>
      </c>
    </row>
    <row r="14" spans="1:56" ht="30.75" customHeight="1">
      <c r="A14" s="14"/>
      <c r="B14" s="325"/>
      <c r="C14" s="344"/>
      <c r="D14" s="345"/>
      <c r="E14" s="318"/>
      <c r="F14" s="98" t="s">
        <v>168</v>
      </c>
      <c r="G14" s="84"/>
      <c r="H14" s="29" t="s">
        <v>127</v>
      </c>
      <c r="I14" s="29" t="s">
        <v>127</v>
      </c>
      <c r="J14" s="29" t="s">
        <v>128</v>
      </c>
      <c r="K14" s="29" t="s">
        <v>128</v>
      </c>
      <c r="L14" s="29" t="s">
        <v>129</v>
      </c>
      <c r="M14" s="30" t="s">
        <v>129</v>
      </c>
      <c r="N14" s="29" t="s">
        <v>130</v>
      </c>
      <c r="O14" s="29" t="s">
        <v>130</v>
      </c>
      <c r="P14" s="84"/>
      <c r="Q14" s="29" t="s">
        <v>131</v>
      </c>
      <c r="R14" s="29" t="s">
        <v>132</v>
      </c>
      <c r="S14" s="29" t="s">
        <v>132</v>
      </c>
      <c r="T14" s="35" t="s">
        <v>133</v>
      </c>
      <c r="U14" s="29" t="s">
        <v>133</v>
      </c>
      <c r="V14" s="29" t="s">
        <v>134</v>
      </c>
      <c r="W14" s="29" t="s">
        <v>134</v>
      </c>
      <c r="X14" s="29" t="s">
        <v>135</v>
      </c>
      <c r="Y14" s="84"/>
      <c r="Z14" s="29" t="s">
        <v>135</v>
      </c>
      <c r="AA14" s="29" t="s">
        <v>136</v>
      </c>
      <c r="AB14" s="29" t="s">
        <v>136</v>
      </c>
      <c r="AC14" s="29" t="s">
        <v>136</v>
      </c>
      <c r="AD14" s="29" t="s">
        <v>436</v>
      </c>
      <c r="AE14" s="29" t="s">
        <v>436</v>
      </c>
      <c r="AF14" s="29" t="s">
        <v>436</v>
      </c>
      <c r="AG14" s="29" t="s">
        <v>436</v>
      </c>
      <c r="AH14" s="29" t="s">
        <v>437</v>
      </c>
      <c r="AI14" s="29" t="s">
        <v>437</v>
      </c>
      <c r="AJ14" s="29" t="s">
        <v>437</v>
      </c>
      <c r="AK14" s="29" t="s">
        <v>437</v>
      </c>
      <c r="AL14" s="29" t="s">
        <v>438</v>
      </c>
      <c r="AM14" s="29" t="s">
        <v>438</v>
      </c>
      <c r="AN14" s="29" t="s">
        <v>438</v>
      </c>
      <c r="AO14" s="29" t="s">
        <v>438</v>
      </c>
      <c r="AP14" s="29" t="s">
        <v>439</v>
      </c>
      <c r="AQ14" s="29" t="s">
        <v>439</v>
      </c>
      <c r="AR14" s="29" t="s">
        <v>439</v>
      </c>
      <c r="AS14" s="29" t="s">
        <v>439</v>
      </c>
      <c r="AT14" s="29" t="s">
        <v>440</v>
      </c>
      <c r="AU14" s="29" t="s">
        <v>440</v>
      </c>
      <c r="AV14" s="29" t="s">
        <v>440</v>
      </c>
      <c r="AW14" s="29" t="s">
        <v>440</v>
      </c>
      <c r="AX14" s="29" t="s">
        <v>441</v>
      </c>
      <c r="AY14" s="29" t="s">
        <v>441</v>
      </c>
      <c r="AZ14" s="29" t="s">
        <v>441</v>
      </c>
      <c r="BA14" s="29" t="s">
        <v>441</v>
      </c>
      <c r="BB14" s="29" t="s">
        <v>442</v>
      </c>
      <c r="BC14" s="29" t="s">
        <v>442</v>
      </c>
      <c r="BD14" s="29" t="s">
        <v>442</v>
      </c>
    </row>
    <row r="15" spans="1:56" ht="12.65" customHeight="1">
      <c r="A15" s="14"/>
      <c r="B15" s="314" t="s">
        <v>137</v>
      </c>
      <c r="C15" s="307" t="s">
        <v>159</v>
      </c>
      <c r="D15" s="307"/>
      <c r="E15" s="224" t="s">
        <v>160</v>
      </c>
      <c r="F15" s="308"/>
      <c r="G15" s="28"/>
      <c r="H15" s="15">
        <f>'3b RO'!H19</f>
        <v>12.858367999999999</v>
      </c>
      <c r="I15" s="15">
        <f>'3b RO'!I19</f>
        <v>12.855699999999999</v>
      </c>
      <c r="J15" s="15">
        <f>'3b RO'!J19</f>
        <v>15.581108399999998</v>
      </c>
      <c r="K15" s="15">
        <f>'3b RO'!K19</f>
        <v>15.57996</v>
      </c>
      <c r="L15" s="15">
        <f>'3b RO'!L19</f>
        <v>18.640526740000002</v>
      </c>
      <c r="M15" s="15">
        <f>'3b RO'!M19</f>
        <v>18.642219999999998</v>
      </c>
      <c r="N15" s="15">
        <f>'3b RO'!N19</f>
        <v>22.102678517046183</v>
      </c>
      <c r="O15" s="15">
        <f>'3b RO'!O19</f>
        <v>22.098960000000002</v>
      </c>
      <c r="P15" s="28"/>
      <c r="Q15" s="15">
        <f>'3b RO'!Q19</f>
        <v>22.098960000000002</v>
      </c>
      <c r="R15" s="15">
        <f>'3b RO'!R19</f>
        <v>23.644631305063015</v>
      </c>
      <c r="S15" s="15">
        <f>'3b RO'!S19</f>
        <v>23.60952</v>
      </c>
      <c r="T15" s="15">
        <f>'3b RO'!T19</f>
        <v>23.652418974429146</v>
      </c>
      <c r="U15" s="15">
        <f>'3b RO'!U19</f>
        <v>23.573549999999997</v>
      </c>
      <c r="V15" s="15">
        <f>'3b RO'!V19</f>
        <v>24.983646662697712</v>
      </c>
      <c r="W15" s="15">
        <f>'3b RO'!W19</f>
        <v>24.993599999999997</v>
      </c>
      <c r="X15" s="15">
        <f>'3b RO'!X19</f>
        <v>25.836025060581413</v>
      </c>
      <c r="Y15" s="28"/>
      <c r="Z15" s="15">
        <f>'3b RO'!Z19</f>
        <v>25.964079999999999</v>
      </c>
      <c r="AA15" s="15">
        <f>'3b RO'!AA19</f>
        <v>27.675689999999996</v>
      </c>
      <c r="AB15" s="15" t="str">
        <f>'3b RO'!AB19</f>
        <v>-</v>
      </c>
      <c r="AC15" s="15" t="str">
        <f>'3b RO'!AC19</f>
        <v>-</v>
      </c>
      <c r="AD15" s="15" t="str">
        <f>'3b RO'!AD19</f>
        <v>-</v>
      </c>
      <c r="AE15" s="15" t="str">
        <f>'3b RO'!AE19</f>
        <v>-</v>
      </c>
      <c r="AF15" s="15" t="str">
        <f>'3b RO'!AF19</f>
        <v>-</v>
      </c>
      <c r="AG15" s="15" t="str">
        <f>'3b RO'!AG19</f>
        <v>-</v>
      </c>
      <c r="AH15" s="15" t="str">
        <f>'3b RO'!AH19</f>
        <v>-</v>
      </c>
      <c r="AI15" s="15" t="str">
        <f>'3b RO'!AI19</f>
        <v>-</v>
      </c>
      <c r="AJ15" s="15" t="str">
        <f>'3b RO'!AJ19</f>
        <v>-</v>
      </c>
      <c r="AK15" s="15" t="str">
        <f>'3b RO'!AK19</f>
        <v>-</v>
      </c>
      <c r="AL15" s="15" t="str">
        <f>'3b RO'!AL19</f>
        <v>-</v>
      </c>
      <c r="AM15" s="15" t="str">
        <f>'3b RO'!AM19</f>
        <v>-</v>
      </c>
      <c r="AN15" s="15" t="str">
        <f>'3b RO'!AN19</f>
        <v>-</v>
      </c>
      <c r="AO15" s="15" t="str">
        <f>'3b RO'!AO19</f>
        <v>-</v>
      </c>
      <c r="AP15" s="15" t="str">
        <f>'3b RO'!AP19</f>
        <v>-</v>
      </c>
      <c r="AQ15" s="15" t="str">
        <f>'3b RO'!AQ19</f>
        <v>-</v>
      </c>
      <c r="AR15" s="15" t="str">
        <f>'3b RO'!AR19</f>
        <v>-</v>
      </c>
      <c r="AS15" s="15" t="str">
        <f>'3b RO'!AS19</f>
        <v>-</v>
      </c>
      <c r="AT15" s="15" t="str">
        <f>'3b RO'!AT19</f>
        <v>-</v>
      </c>
      <c r="AU15" s="15" t="str">
        <f>'3b RO'!AU19</f>
        <v>-</v>
      </c>
      <c r="AV15" s="15" t="str">
        <f>'3b RO'!AV19</f>
        <v>-</v>
      </c>
      <c r="AW15" s="15" t="str">
        <f>'3b RO'!AW19</f>
        <v>-</v>
      </c>
      <c r="AX15" s="15" t="str">
        <f>'3b RO'!AX19</f>
        <v>-</v>
      </c>
      <c r="AY15" s="15" t="str">
        <f>'3b RO'!AY19</f>
        <v>-</v>
      </c>
      <c r="AZ15" s="15" t="str">
        <f>'3b RO'!AZ19</f>
        <v>-</v>
      </c>
      <c r="BA15" s="15" t="str">
        <f>'3b RO'!BA19</f>
        <v>-</v>
      </c>
      <c r="BB15" s="15" t="str">
        <f>'3b RO'!BB19</f>
        <v>-</v>
      </c>
      <c r="BC15" s="15" t="str">
        <f>'3b RO'!BC19</f>
        <v>-</v>
      </c>
      <c r="BD15" s="15" t="str">
        <f>'3b RO'!BD19</f>
        <v>-</v>
      </c>
    </row>
    <row r="16" spans="1:56">
      <c r="A16" s="14"/>
      <c r="B16" s="314"/>
      <c r="C16" s="307" t="s">
        <v>161</v>
      </c>
      <c r="D16" s="307"/>
      <c r="E16" s="224" t="s">
        <v>160</v>
      </c>
      <c r="F16" s="309"/>
      <c r="G16" s="28"/>
      <c r="H16" s="15">
        <f>'3d FIT'!H18</f>
        <v>3.1029774792790059</v>
      </c>
      <c r="I16" s="15">
        <f>'3d FIT'!I18</f>
        <v>3.1029774792790059</v>
      </c>
      <c r="J16" s="15">
        <f>'3d FIT'!J18</f>
        <v>5.1727215521988335</v>
      </c>
      <c r="K16" s="15">
        <f>'3d FIT'!K18</f>
        <v>5.1727215521988335</v>
      </c>
      <c r="L16" s="15">
        <f>'3d FIT'!L18</f>
        <v>4.5823442285238185</v>
      </c>
      <c r="M16" s="15">
        <f>'3d FIT'!M18</f>
        <v>4.6868844010376698</v>
      </c>
      <c r="N16" s="15">
        <f>'3d FIT'!N18</f>
        <v>5.3125820560931691</v>
      </c>
      <c r="O16" s="15">
        <f>'3d FIT'!O18</f>
        <v>5.3125820560931691</v>
      </c>
      <c r="P16" s="28"/>
      <c r="Q16" s="15">
        <f>'3d FIT'!Q18</f>
        <v>5.3125820560931691</v>
      </c>
      <c r="R16" s="15">
        <f>'3d FIT'!R18</f>
        <v>5.8835962363334122</v>
      </c>
      <c r="S16" s="15">
        <f>'3d FIT'!S18</f>
        <v>6.1125706929592383</v>
      </c>
      <c r="T16" s="15">
        <f>'3d FIT'!T18</f>
        <v>6.209419523851972</v>
      </c>
      <c r="U16" s="15">
        <f>'3d FIT'!U18</f>
        <v>6.209419523851972</v>
      </c>
      <c r="V16" s="15">
        <f>'3i New FIT methodology'!O228</f>
        <v>6.8501864450773278</v>
      </c>
      <c r="W16" s="15">
        <f>'3i New FIT methodology'!P228</f>
        <v>6.8480043107034856</v>
      </c>
      <c r="X16" s="15">
        <f>'3i New FIT methodology'!Q228</f>
        <v>6.0338953603312691</v>
      </c>
      <c r="Y16" s="28"/>
      <c r="Z16" s="15">
        <f>'3i New FIT methodology'!S228</f>
        <v>5.6258217510753665</v>
      </c>
      <c r="AA16" s="15">
        <f>'3i New FIT methodology'!T228</f>
        <v>6.4495151998345062</v>
      </c>
      <c r="AB16" s="15" t="str">
        <f>'3i New FIT methodology'!U228</f>
        <v>-</v>
      </c>
      <c r="AC16" s="15" t="str">
        <f>'3i New FIT methodology'!V228</f>
        <v>-</v>
      </c>
      <c r="AD16" s="15" t="str">
        <f>'3i New FIT methodology'!W228</f>
        <v>-</v>
      </c>
      <c r="AE16" s="15" t="str">
        <f>'3i New FIT methodology'!X228</f>
        <v>-</v>
      </c>
      <c r="AF16" s="15" t="str">
        <f>'3i New FIT methodology'!Y228</f>
        <v>-</v>
      </c>
      <c r="AG16" s="15" t="str">
        <f>'3i New FIT methodology'!Z228</f>
        <v>-</v>
      </c>
      <c r="AH16" s="15" t="str">
        <f>'3i New FIT methodology'!AA228</f>
        <v>-</v>
      </c>
      <c r="AI16" s="15" t="str">
        <f>'3i New FIT methodology'!AB228</f>
        <v>-</v>
      </c>
      <c r="AJ16" s="15" t="str">
        <f>'3i New FIT methodology'!AC228</f>
        <v>-</v>
      </c>
      <c r="AK16" s="15" t="str">
        <f>'3i New FIT methodology'!AD228</f>
        <v>-</v>
      </c>
      <c r="AL16" s="15" t="str">
        <f>'3i New FIT methodology'!AE228</f>
        <v>-</v>
      </c>
      <c r="AM16" s="15" t="str">
        <f>'3i New FIT methodology'!AF228</f>
        <v>-</v>
      </c>
      <c r="AN16" s="15" t="str">
        <f>'3i New FIT methodology'!AG228</f>
        <v>-</v>
      </c>
      <c r="AO16" s="15" t="str">
        <f>'3i New FIT methodology'!AH228</f>
        <v>-</v>
      </c>
      <c r="AP16" s="15" t="str">
        <f>'3i New FIT methodology'!AI228</f>
        <v>-</v>
      </c>
      <c r="AQ16" s="15" t="str">
        <f>'3i New FIT methodology'!AJ228</f>
        <v>-</v>
      </c>
      <c r="AR16" s="15" t="str">
        <f>'3i New FIT methodology'!AK228</f>
        <v>-</v>
      </c>
      <c r="AS16" s="15" t="str">
        <f>'3i New FIT methodology'!AL228</f>
        <v>-</v>
      </c>
      <c r="AT16" s="15" t="str">
        <f>'3i New FIT methodology'!AM228</f>
        <v>-</v>
      </c>
      <c r="AU16" s="15" t="str">
        <f>'3i New FIT methodology'!AN228</f>
        <v>-</v>
      </c>
      <c r="AV16" s="15" t="str">
        <f>'3i New FIT methodology'!AO228</f>
        <v>-</v>
      </c>
      <c r="AW16" s="15" t="str">
        <f>'3i New FIT methodology'!AP228</f>
        <v>-</v>
      </c>
      <c r="AX16" s="15" t="str">
        <f>'3i New FIT methodology'!AQ228</f>
        <v>-</v>
      </c>
      <c r="AY16" s="15" t="str">
        <f>'3i New FIT methodology'!AR228</f>
        <v>-</v>
      </c>
      <c r="AZ16" s="15" t="str">
        <f>'3i New FIT methodology'!AS228</f>
        <v>-</v>
      </c>
      <c r="BA16" s="15" t="str">
        <f>'3i New FIT methodology'!AT228</f>
        <v>-</v>
      </c>
      <c r="BB16" s="15" t="str">
        <f>'3i New FIT methodology'!AU228</f>
        <v>-</v>
      </c>
      <c r="BC16" s="15" t="str">
        <f>'3i New FIT methodology'!AV228</f>
        <v>-</v>
      </c>
      <c r="BD16" s="15" t="str">
        <f>'3i New FIT methodology'!AW228</f>
        <v>-</v>
      </c>
    </row>
    <row r="17" spans="1:56" ht="12.75" customHeight="1">
      <c r="A17" s="14"/>
      <c r="B17" s="314"/>
      <c r="C17" s="307" t="s">
        <v>162</v>
      </c>
      <c r="D17" s="307"/>
      <c r="E17" s="224" t="s">
        <v>160</v>
      </c>
      <c r="F17" s="309"/>
      <c r="G17" s="28"/>
      <c r="H17" s="15">
        <f>'3e ECO'!H29</f>
        <v>3.800644849537282</v>
      </c>
      <c r="I17" s="15">
        <f>'3e ECO'!I29</f>
        <v>3.800644849537282</v>
      </c>
      <c r="J17" s="15">
        <f>'3e ECO'!J29</f>
        <v>3.840542773328024</v>
      </c>
      <c r="K17" s="15">
        <f>'3e ECO'!K29</f>
        <v>3.8063877486640387</v>
      </c>
      <c r="L17" s="15">
        <f>'3e ECO'!L29</f>
        <v>3.0414069526975425</v>
      </c>
      <c r="M17" s="15">
        <f>'3e ECO'!M29</f>
        <v>3.0414069526975425</v>
      </c>
      <c r="N17" s="15">
        <f>'3e ECO'!N29</f>
        <v>3.3175524355353234</v>
      </c>
      <c r="O17" s="15">
        <f>'3e ECO'!O29</f>
        <v>3.3378759371842848</v>
      </c>
      <c r="P17" s="28"/>
      <c r="Q17" s="15">
        <f>'3e ECO'!Q29</f>
        <v>3.3378759371842848</v>
      </c>
      <c r="R17" s="15">
        <f>'3e ECO'!R29</f>
        <v>3.458686192546887</v>
      </c>
      <c r="S17" s="15">
        <f>'3e ECO'!S29</f>
        <v>3.7058915530784011</v>
      </c>
      <c r="T17" s="15">
        <f>'3e ECO'!T29</f>
        <v>4.5347994584924356</v>
      </c>
      <c r="U17" s="15">
        <f>'3e ECO'!U29</f>
        <v>4.5210234547962456</v>
      </c>
      <c r="V17" s="15">
        <f>'3e ECO'!V29</f>
        <v>4.4511581333846166</v>
      </c>
      <c r="W17" s="15">
        <f>'3e ECO'!W29</f>
        <v>4.3254615450700591</v>
      </c>
      <c r="X17" s="15">
        <f>'3e ECO'!X29</f>
        <v>5.3948055674536768</v>
      </c>
      <c r="Y17" s="28"/>
      <c r="Z17" s="15">
        <f>'3e ECO'!Z29</f>
        <v>5.2411778994660096</v>
      </c>
      <c r="AA17" s="15">
        <f>'3e ECO'!AA29</f>
        <v>7.1239252389941949</v>
      </c>
      <c r="AB17" s="15" t="str">
        <f>'3e ECO'!AB29</f>
        <v>-</v>
      </c>
      <c r="AC17" s="15" t="str">
        <f>'3e ECO'!AC29</f>
        <v>-</v>
      </c>
      <c r="AD17" s="15" t="str">
        <f>'3e ECO'!AD29</f>
        <v>-</v>
      </c>
      <c r="AE17" s="15" t="str">
        <f>'3e ECO'!AE29</f>
        <v>-</v>
      </c>
      <c r="AF17" s="15" t="str">
        <f>'3e ECO'!AF29</f>
        <v>-</v>
      </c>
      <c r="AG17" s="15" t="str">
        <f>'3e ECO'!AG29</f>
        <v>-</v>
      </c>
      <c r="AH17" s="15" t="str">
        <f>'3e ECO'!AH29</f>
        <v>-</v>
      </c>
      <c r="AI17" s="15" t="str">
        <f>'3e ECO'!AI29</f>
        <v>-</v>
      </c>
      <c r="AJ17" s="15" t="str">
        <f>'3e ECO'!AJ29</f>
        <v>-</v>
      </c>
      <c r="AK17" s="15" t="str">
        <f>'3e ECO'!AK29</f>
        <v>-</v>
      </c>
      <c r="AL17" s="15" t="str">
        <f>'3e ECO'!AL29</f>
        <v>-</v>
      </c>
      <c r="AM17" s="15" t="str">
        <f>'3e ECO'!AM29</f>
        <v>-</v>
      </c>
      <c r="AN17" s="15" t="str">
        <f>'3e ECO'!AN29</f>
        <v>-</v>
      </c>
      <c r="AO17" s="15" t="str">
        <f>'3e ECO'!AO29</f>
        <v>-</v>
      </c>
      <c r="AP17" s="15" t="str">
        <f>'3e ECO'!AP29</f>
        <v>-</v>
      </c>
      <c r="AQ17" s="15" t="str">
        <f>'3e ECO'!AQ29</f>
        <v>-</v>
      </c>
      <c r="AR17" s="15" t="str">
        <f>'3e ECO'!AR29</f>
        <v>-</v>
      </c>
      <c r="AS17" s="15" t="str">
        <f>'3e ECO'!AS29</f>
        <v>-</v>
      </c>
      <c r="AT17" s="15" t="str">
        <f>'3e ECO'!AT29</f>
        <v>-</v>
      </c>
      <c r="AU17" s="15" t="str">
        <f>'3e ECO'!AU29</f>
        <v>-</v>
      </c>
      <c r="AV17" s="15" t="str">
        <f>'3e ECO'!AV29</f>
        <v>-</v>
      </c>
      <c r="AW17" s="15" t="str">
        <f>'3e ECO'!AW29</f>
        <v>-</v>
      </c>
      <c r="AX17" s="15" t="str">
        <f>'3e ECO'!AX29</f>
        <v>-</v>
      </c>
      <c r="AY17" s="15" t="str">
        <f>'3e ECO'!AY29</f>
        <v>-</v>
      </c>
      <c r="AZ17" s="15" t="str">
        <f>'3e ECO'!AZ29</f>
        <v>-</v>
      </c>
      <c r="BA17" s="15" t="str">
        <f>'3e ECO'!BA29</f>
        <v>-</v>
      </c>
      <c r="BB17" s="15" t="str">
        <f>'3e ECO'!BB29</f>
        <v>-</v>
      </c>
      <c r="BC17" s="15" t="str">
        <f>'3e ECO'!BC29</f>
        <v>-</v>
      </c>
      <c r="BD17" s="15" t="str">
        <f>'3e ECO'!BD29</f>
        <v>-</v>
      </c>
    </row>
    <row r="18" spans="1:56">
      <c r="A18" s="14"/>
      <c r="B18" s="314"/>
      <c r="C18" s="307" t="s">
        <v>163</v>
      </c>
      <c r="D18" s="307"/>
      <c r="E18" s="224" t="s">
        <v>164</v>
      </c>
      <c r="F18" s="309"/>
      <c r="G18" s="28"/>
      <c r="H18" s="15">
        <f>'3f WHD'!H19</f>
        <v>6.5567588596821027</v>
      </c>
      <c r="I18" s="15">
        <f>'3f WHD'!I19</f>
        <v>6.5567588596821027</v>
      </c>
      <c r="J18" s="15">
        <f>'3f WHD'!J19</f>
        <v>6.6197359495950758</v>
      </c>
      <c r="K18" s="15">
        <f>'3f WHD'!K19</f>
        <v>6.6197359495950758</v>
      </c>
      <c r="L18" s="15">
        <f>'3f WHD'!L19</f>
        <v>6.6995028867368616</v>
      </c>
      <c r="M18" s="15">
        <f>'3f WHD'!M19</f>
        <v>6.6995028867368616</v>
      </c>
      <c r="N18" s="15">
        <f>'3f WHD'!N19</f>
        <v>7.1131218301273513</v>
      </c>
      <c r="O18" s="15">
        <f>'3f WHD'!O19</f>
        <v>7.1131218301273513</v>
      </c>
      <c r="P18" s="28"/>
      <c r="Q18" s="15">
        <f>'3f WHD'!Q19</f>
        <v>7.1131218301273513</v>
      </c>
      <c r="R18" s="15">
        <f>'3f WHD'!R19</f>
        <v>7.2804579515147188</v>
      </c>
      <c r="S18" s="15">
        <f>'3f WHD'!S19</f>
        <v>7.1935840895118579</v>
      </c>
      <c r="T18" s="15">
        <f>'3f WHD'!T19</f>
        <v>7.3593999937099728</v>
      </c>
      <c r="U18" s="15">
        <f>'3f WHD'!U19</f>
        <v>7.0492243060839304</v>
      </c>
      <c r="V18" s="15">
        <f>'3f WHD'!V19</f>
        <v>7.1089669218364691</v>
      </c>
      <c r="W18" s="15">
        <f>'3f WHD'!W19</f>
        <v>6.9829560851947949</v>
      </c>
      <c r="X18" s="15">
        <f>'3f WHD'!X19</f>
        <v>9.6262235975887975</v>
      </c>
      <c r="Y18" s="28"/>
      <c r="Z18" s="15">
        <f>'3f WHD'!Z19</f>
        <v>9.9504863797742438</v>
      </c>
      <c r="AA18" s="15">
        <f>'3f WHD'!AA19</f>
        <v>10.298637820906499</v>
      </c>
      <c r="AB18" s="15" t="str">
        <f>'3f WHD'!AB19</f>
        <v/>
      </c>
      <c r="AC18" s="15" t="str">
        <f>'3f WHD'!AC19</f>
        <v/>
      </c>
      <c r="AD18" s="15" t="str">
        <f>'3f WHD'!AD19</f>
        <v/>
      </c>
      <c r="AE18" s="15" t="str">
        <f>'3f WHD'!AE19</f>
        <v/>
      </c>
      <c r="AF18" s="15" t="str">
        <f>'3f WHD'!AF19</f>
        <v/>
      </c>
      <c r="AG18" s="15" t="str">
        <f>'3f WHD'!AG19</f>
        <v/>
      </c>
      <c r="AH18" s="15" t="str">
        <f>'3f WHD'!AH19</f>
        <v/>
      </c>
      <c r="AI18" s="15" t="str">
        <f>'3f WHD'!AI19</f>
        <v/>
      </c>
      <c r="AJ18" s="15" t="str">
        <f>'3f WHD'!AJ19</f>
        <v/>
      </c>
      <c r="AK18" s="15" t="str">
        <f>'3f WHD'!AK19</f>
        <v/>
      </c>
      <c r="AL18" s="15" t="str">
        <f>'3f WHD'!AL19</f>
        <v/>
      </c>
      <c r="AM18" s="15" t="str">
        <f>'3f WHD'!AM19</f>
        <v/>
      </c>
      <c r="AN18" s="15" t="str">
        <f>'3f WHD'!AN19</f>
        <v/>
      </c>
      <c r="AO18" s="15" t="str">
        <f>'3f WHD'!AO19</f>
        <v/>
      </c>
      <c r="AP18" s="15" t="str">
        <f>'3f WHD'!AP19</f>
        <v/>
      </c>
      <c r="AQ18" s="15" t="str">
        <f>'3f WHD'!AQ19</f>
        <v/>
      </c>
      <c r="AR18" s="15" t="str">
        <f>'3f WHD'!AR19</f>
        <v/>
      </c>
      <c r="AS18" s="15" t="str">
        <f>'3f WHD'!AS19</f>
        <v/>
      </c>
      <c r="AT18" s="15" t="str">
        <f>'3f WHD'!AT19</f>
        <v/>
      </c>
      <c r="AU18" s="15" t="str">
        <f>'3f WHD'!AU19</f>
        <v/>
      </c>
      <c r="AV18" s="15" t="str">
        <f>'3f WHD'!AV19</f>
        <v/>
      </c>
      <c r="AW18" s="15" t="str">
        <f>'3f WHD'!AW19</f>
        <v/>
      </c>
      <c r="AX18" s="15" t="str">
        <f>'3f WHD'!AX19</f>
        <v/>
      </c>
      <c r="AY18" s="15" t="str">
        <f>'3f WHD'!AY19</f>
        <v/>
      </c>
      <c r="AZ18" s="15" t="str">
        <f>'3f WHD'!AZ19</f>
        <v/>
      </c>
      <c r="BA18" s="15" t="str">
        <f>'3f WHD'!BA19</f>
        <v/>
      </c>
      <c r="BB18" s="15" t="str">
        <f>'3f WHD'!BB19</f>
        <v/>
      </c>
      <c r="BC18" s="15" t="str">
        <f>'3f WHD'!BC19</f>
        <v/>
      </c>
      <c r="BD18" s="15" t="str">
        <f>'3f WHD'!BD19</f>
        <v/>
      </c>
    </row>
    <row r="19" spans="1:56">
      <c r="A19" s="14"/>
      <c r="B19" s="314"/>
      <c r="C19" s="307" t="s">
        <v>169</v>
      </c>
      <c r="D19" s="307"/>
      <c r="E19" s="224" t="s">
        <v>173</v>
      </c>
      <c r="F19" s="309"/>
      <c r="G19" s="28"/>
      <c r="H19" s="15">
        <f>'3g AAHEDC'!H18</f>
        <v>0.22001830000000003</v>
      </c>
      <c r="I19" s="15">
        <f>'3g AAHEDC'!I18</f>
        <v>0.21649000000000002</v>
      </c>
      <c r="J19" s="15">
        <f>'3g AAHEDC'!J18</f>
        <v>0.22168576000000001</v>
      </c>
      <c r="K19" s="15">
        <f>'3g AAHEDC'!K18</f>
        <v>0.23129</v>
      </c>
      <c r="L19" s="15">
        <f>'3g AAHEDC'!L18</f>
        <v>0.23545322000000002</v>
      </c>
      <c r="M19" s="15">
        <f>'3g AAHEDC'!M18</f>
        <v>0.23116</v>
      </c>
      <c r="N19" s="15">
        <f>'3g AAHEDC'!N18</f>
        <v>0.23999288745076519</v>
      </c>
      <c r="O19" s="15">
        <f>'3g AAHEDC'!O18</f>
        <v>0.24526999999999999</v>
      </c>
      <c r="P19" s="28"/>
      <c r="Q19" s="15">
        <f>'3g AAHEDC'!Q18</f>
        <v>0.24526999999999999</v>
      </c>
      <c r="R19" s="15">
        <f>'3g AAHEDC'!R18</f>
        <v>0.25358627637030584</v>
      </c>
      <c r="S19" s="15">
        <f>'3g AAHEDC'!S18</f>
        <v>0.26270000000000004</v>
      </c>
      <c r="T19" s="15">
        <f>'3g AAHEDC'!T18</f>
        <v>0.27043985561217054</v>
      </c>
      <c r="U19" s="15">
        <f>'3g AAHEDC'!U18</f>
        <v>0.30446000000000001</v>
      </c>
      <c r="V19" s="15">
        <f>'3g AAHEDC'!V18</f>
        <v>0.43404372473011354</v>
      </c>
      <c r="W19" s="15">
        <f>'3g AAHEDC'!W18</f>
        <v>0.40426999999999996</v>
      </c>
      <c r="X19" s="15">
        <f>'3g AAHEDC'!X18</f>
        <v>0.42281486333143048</v>
      </c>
      <c r="Y19" s="28"/>
      <c r="Z19" s="15">
        <f>'3g AAHEDC'!Z18</f>
        <v>0.40669999999999995</v>
      </c>
      <c r="AA19" s="15">
        <f>'3g AAHEDC'!AA18</f>
        <v>0.45951829137287103</v>
      </c>
      <c r="AB19" s="15" t="str">
        <f>'3g AAHEDC'!AB18</f>
        <v>-</v>
      </c>
      <c r="AC19" s="15" t="str">
        <f>'3g AAHEDC'!AC18</f>
        <v>-</v>
      </c>
      <c r="AD19" s="15" t="str">
        <f>'3g AAHEDC'!AD18</f>
        <v>-</v>
      </c>
      <c r="AE19" s="15" t="str">
        <f>'3g AAHEDC'!AE18</f>
        <v>-</v>
      </c>
      <c r="AF19" s="15" t="str">
        <f>'3g AAHEDC'!AF18</f>
        <v>-</v>
      </c>
      <c r="AG19" s="15" t="str">
        <f>'3g AAHEDC'!AG18</f>
        <v>-</v>
      </c>
      <c r="AH19" s="15" t="str">
        <f>'3g AAHEDC'!AH18</f>
        <v>-</v>
      </c>
      <c r="AI19" s="15" t="str">
        <f>'3g AAHEDC'!AI18</f>
        <v>-</v>
      </c>
      <c r="AJ19" s="15" t="str">
        <f>'3g AAHEDC'!AJ18</f>
        <v>-</v>
      </c>
      <c r="AK19" s="15" t="str">
        <f>'3g AAHEDC'!AK18</f>
        <v>-</v>
      </c>
      <c r="AL19" s="15" t="str">
        <f>'3g AAHEDC'!AL18</f>
        <v>-</v>
      </c>
      <c r="AM19" s="15" t="str">
        <f>'3g AAHEDC'!AM18</f>
        <v>-</v>
      </c>
      <c r="AN19" s="15" t="str">
        <f>'3g AAHEDC'!AN18</f>
        <v>-</v>
      </c>
      <c r="AO19" s="15" t="str">
        <f>'3g AAHEDC'!AO18</f>
        <v>-</v>
      </c>
      <c r="AP19" s="15" t="str">
        <f>'3g AAHEDC'!AP18</f>
        <v>-</v>
      </c>
      <c r="AQ19" s="15" t="str">
        <f>'3g AAHEDC'!AQ18</f>
        <v>-</v>
      </c>
      <c r="AR19" s="15" t="str">
        <f>'3g AAHEDC'!AR18</f>
        <v>-</v>
      </c>
      <c r="AS19" s="15" t="str">
        <f>'3g AAHEDC'!AS18</f>
        <v>-</v>
      </c>
      <c r="AT19" s="15" t="str">
        <f>'3g AAHEDC'!AT18</f>
        <v>-</v>
      </c>
      <c r="AU19" s="15" t="str">
        <f>'3g AAHEDC'!AU18</f>
        <v>-</v>
      </c>
      <c r="AV19" s="15" t="str">
        <f>'3g AAHEDC'!AV18</f>
        <v>-</v>
      </c>
      <c r="AW19" s="15" t="str">
        <f>'3g AAHEDC'!AW18</f>
        <v>-</v>
      </c>
      <c r="AX19" s="15" t="str">
        <f>'3g AAHEDC'!AX18</f>
        <v>-</v>
      </c>
      <c r="AY19" s="15" t="str">
        <f>'3g AAHEDC'!AY18</f>
        <v>-</v>
      </c>
      <c r="AZ19" s="15" t="str">
        <f>'3g AAHEDC'!AZ18</f>
        <v>-</v>
      </c>
      <c r="BA19" s="15" t="str">
        <f>'3g AAHEDC'!BA18</f>
        <v>-</v>
      </c>
      <c r="BB19" s="15" t="str">
        <f>'3g AAHEDC'!BB18</f>
        <v>-</v>
      </c>
      <c r="BC19" s="15" t="str">
        <f>'3g AAHEDC'!BC18</f>
        <v>-</v>
      </c>
      <c r="BD19" s="15" t="str">
        <f>'3g AAHEDC'!BD18</f>
        <v>-</v>
      </c>
    </row>
    <row r="20" spans="1:56">
      <c r="A20" s="14"/>
      <c r="B20" s="312" t="s">
        <v>153</v>
      </c>
      <c r="C20" s="307" t="s">
        <v>159</v>
      </c>
      <c r="D20" s="307"/>
      <c r="E20" s="224" t="s">
        <v>160</v>
      </c>
      <c r="F20" s="309"/>
      <c r="G20" s="28"/>
      <c r="H20" s="15">
        <f>'3b RO'!H19</f>
        <v>12.858367999999999</v>
      </c>
      <c r="I20" s="15">
        <f>'3b RO'!I19</f>
        <v>12.855699999999999</v>
      </c>
      <c r="J20" s="15">
        <f>'3b RO'!J19</f>
        <v>15.581108399999998</v>
      </c>
      <c r="K20" s="15">
        <f>'3b RO'!K19</f>
        <v>15.57996</v>
      </c>
      <c r="L20" s="15">
        <f>'3b RO'!L19</f>
        <v>18.640526740000002</v>
      </c>
      <c r="M20" s="15">
        <f>'3b RO'!M19</f>
        <v>18.642219999999998</v>
      </c>
      <c r="N20" s="15">
        <f>'3b RO'!N19</f>
        <v>22.102678517046183</v>
      </c>
      <c r="O20" s="15">
        <f>'3b RO'!O19</f>
        <v>22.098960000000002</v>
      </c>
      <c r="P20" s="28"/>
      <c r="Q20" s="15">
        <f>'3b RO'!Q19</f>
        <v>22.098960000000002</v>
      </c>
      <c r="R20" s="15">
        <f>'3b RO'!R19</f>
        <v>23.644631305063015</v>
      </c>
      <c r="S20" s="15">
        <f>'3b RO'!S19</f>
        <v>23.60952</v>
      </c>
      <c r="T20" s="15">
        <f>'3b RO'!T19</f>
        <v>23.652418974429146</v>
      </c>
      <c r="U20" s="15">
        <f>'3b RO'!U19</f>
        <v>23.573549999999997</v>
      </c>
      <c r="V20" s="15">
        <f>'3b RO'!V19</f>
        <v>24.983646662697712</v>
      </c>
      <c r="W20" s="15">
        <f>'3b RO'!W19</f>
        <v>24.993599999999997</v>
      </c>
      <c r="X20" s="15">
        <f>'3b RO'!X19</f>
        <v>25.836025060581413</v>
      </c>
      <c r="Y20" s="28"/>
      <c r="Z20" s="15">
        <f>'3b RO'!Z19</f>
        <v>25.964079999999999</v>
      </c>
      <c r="AA20" s="15">
        <f>'3b RO'!AA19</f>
        <v>27.675689999999996</v>
      </c>
      <c r="AB20" s="15" t="str">
        <f>'3b RO'!AB19</f>
        <v>-</v>
      </c>
      <c r="AC20" s="15" t="str">
        <f>'3b RO'!AC19</f>
        <v>-</v>
      </c>
      <c r="AD20" s="15" t="str">
        <f>'3b RO'!AD19</f>
        <v>-</v>
      </c>
      <c r="AE20" s="15" t="str">
        <f>'3b RO'!AE19</f>
        <v>-</v>
      </c>
      <c r="AF20" s="15" t="str">
        <f>'3b RO'!AF19</f>
        <v>-</v>
      </c>
      <c r="AG20" s="15" t="str">
        <f>'3b RO'!AG19</f>
        <v>-</v>
      </c>
      <c r="AH20" s="15" t="str">
        <f>'3b RO'!AH19</f>
        <v>-</v>
      </c>
      <c r="AI20" s="15" t="str">
        <f>'3b RO'!AI19</f>
        <v>-</v>
      </c>
      <c r="AJ20" s="15" t="str">
        <f>'3b RO'!AJ19</f>
        <v>-</v>
      </c>
      <c r="AK20" s="15" t="str">
        <f>'3b RO'!AK19</f>
        <v>-</v>
      </c>
      <c r="AL20" s="15" t="str">
        <f>'3b RO'!AL19</f>
        <v>-</v>
      </c>
      <c r="AM20" s="15" t="str">
        <f>'3b RO'!AM19</f>
        <v>-</v>
      </c>
      <c r="AN20" s="15" t="str">
        <f>'3b RO'!AN19</f>
        <v>-</v>
      </c>
      <c r="AO20" s="15" t="str">
        <f>'3b RO'!AO19</f>
        <v>-</v>
      </c>
      <c r="AP20" s="15" t="str">
        <f>'3b RO'!AP19</f>
        <v>-</v>
      </c>
      <c r="AQ20" s="15" t="str">
        <f>'3b RO'!AQ19</f>
        <v>-</v>
      </c>
      <c r="AR20" s="15" t="str">
        <f>'3b RO'!AR19</f>
        <v>-</v>
      </c>
      <c r="AS20" s="15" t="str">
        <f>'3b RO'!AS19</f>
        <v>-</v>
      </c>
      <c r="AT20" s="15" t="str">
        <f>'3b RO'!AT19</f>
        <v>-</v>
      </c>
      <c r="AU20" s="15" t="str">
        <f>'3b RO'!AU19</f>
        <v>-</v>
      </c>
      <c r="AV20" s="15" t="str">
        <f>'3b RO'!AV19</f>
        <v>-</v>
      </c>
      <c r="AW20" s="15" t="str">
        <f>'3b RO'!AW19</f>
        <v>-</v>
      </c>
      <c r="AX20" s="15" t="str">
        <f>'3b RO'!AX19</f>
        <v>-</v>
      </c>
      <c r="AY20" s="15" t="str">
        <f>'3b RO'!AY19</f>
        <v>-</v>
      </c>
      <c r="AZ20" s="15" t="str">
        <f>'3b RO'!AZ19</f>
        <v>-</v>
      </c>
      <c r="BA20" s="15" t="str">
        <f>'3b RO'!BA19</f>
        <v>-</v>
      </c>
      <c r="BB20" s="15" t="str">
        <f>'3b RO'!BB19</f>
        <v>-</v>
      </c>
      <c r="BC20" s="15" t="str">
        <f>'3b RO'!BC19</f>
        <v>-</v>
      </c>
      <c r="BD20" s="15" t="str">
        <f>'3b RO'!BD19</f>
        <v>-</v>
      </c>
    </row>
    <row r="21" spans="1:56">
      <c r="A21" s="14"/>
      <c r="B21" s="313"/>
      <c r="C21" s="307" t="s">
        <v>161</v>
      </c>
      <c r="D21" s="307"/>
      <c r="E21" s="224" t="s">
        <v>160</v>
      </c>
      <c r="F21" s="309"/>
      <c r="G21" s="28"/>
      <c r="H21" s="15">
        <f>'3d FIT'!H18</f>
        <v>3.1029774792790059</v>
      </c>
      <c r="I21" s="15">
        <f>'3d FIT'!I18</f>
        <v>3.1029774792790059</v>
      </c>
      <c r="J21" s="15">
        <f>'3d FIT'!J18</f>
        <v>5.1727215521988335</v>
      </c>
      <c r="K21" s="15">
        <f>'3d FIT'!K18</f>
        <v>5.1727215521988335</v>
      </c>
      <c r="L21" s="15">
        <f>'3d FIT'!L18</f>
        <v>4.5823442285238185</v>
      </c>
      <c r="M21" s="15">
        <f>'3d FIT'!M18</f>
        <v>4.6868844010376698</v>
      </c>
      <c r="N21" s="15">
        <f>'3d FIT'!N18</f>
        <v>5.3125820560931691</v>
      </c>
      <c r="O21" s="15">
        <f>'3d FIT'!O18</f>
        <v>5.3125820560931691</v>
      </c>
      <c r="P21" s="28"/>
      <c r="Q21" s="15">
        <f>'3d FIT'!Q18</f>
        <v>5.3125820560931691</v>
      </c>
      <c r="R21" s="15">
        <f>'3d FIT'!R18</f>
        <v>5.8835962363334122</v>
      </c>
      <c r="S21" s="15">
        <f>'3d FIT'!S18</f>
        <v>6.1125706929592383</v>
      </c>
      <c r="T21" s="15">
        <f>'3d FIT'!T18</f>
        <v>6.209419523851972</v>
      </c>
      <c r="U21" s="15">
        <f>'3d FIT'!U18</f>
        <v>6.209419523851972</v>
      </c>
      <c r="V21" s="15">
        <f>'3i New FIT methodology'!O228</f>
        <v>6.8501864450773278</v>
      </c>
      <c r="W21" s="15">
        <f>'3i New FIT methodology'!P228</f>
        <v>6.8480043107034856</v>
      </c>
      <c r="X21" s="15">
        <f>'3i New FIT methodology'!Q228</f>
        <v>6.0338953603312691</v>
      </c>
      <c r="Y21" s="28"/>
      <c r="Z21" s="15">
        <f>'3i New FIT methodology'!S228</f>
        <v>5.6258217510753665</v>
      </c>
      <c r="AA21" s="15">
        <f>'3i New FIT methodology'!T228</f>
        <v>6.4495151998345062</v>
      </c>
      <c r="AB21" s="15" t="str">
        <f>'3i New FIT methodology'!U228</f>
        <v>-</v>
      </c>
      <c r="AC21" s="15" t="str">
        <f>'3i New FIT methodology'!V228</f>
        <v>-</v>
      </c>
      <c r="AD21" s="15" t="str">
        <f>'3i New FIT methodology'!W228</f>
        <v>-</v>
      </c>
      <c r="AE21" s="15" t="str">
        <f>'3i New FIT methodology'!X228</f>
        <v>-</v>
      </c>
      <c r="AF21" s="15" t="str">
        <f>'3i New FIT methodology'!Y228</f>
        <v>-</v>
      </c>
      <c r="AG21" s="15" t="str">
        <f>'3i New FIT methodology'!Z228</f>
        <v>-</v>
      </c>
      <c r="AH21" s="15" t="str">
        <f>'3i New FIT methodology'!AA228</f>
        <v>-</v>
      </c>
      <c r="AI21" s="15" t="str">
        <f>'3i New FIT methodology'!AB228</f>
        <v>-</v>
      </c>
      <c r="AJ21" s="15" t="str">
        <f>'3i New FIT methodology'!AC228</f>
        <v>-</v>
      </c>
      <c r="AK21" s="15" t="str">
        <f>'3i New FIT methodology'!AD228</f>
        <v>-</v>
      </c>
      <c r="AL21" s="15" t="str">
        <f>'3i New FIT methodology'!AE228</f>
        <v>-</v>
      </c>
      <c r="AM21" s="15" t="str">
        <f>'3i New FIT methodology'!AF228</f>
        <v>-</v>
      </c>
      <c r="AN21" s="15" t="str">
        <f>'3i New FIT methodology'!AG228</f>
        <v>-</v>
      </c>
      <c r="AO21" s="15" t="str">
        <f>'3i New FIT methodology'!AH228</f>
        <v>-</v>
      </c>
      <c r="AP21" s="15" t="str">
        <f>'3i New FIT methodology'!AI228</f>
        <v>-</v>
      </c>
      <c r="AQ21" s="15" t="str">
        <f>'3i New FIT methodology'!AJ228</f>
        <v>-</v>
      </c>
      <c r="AR21" s="15" t="str">
        <f>'3i New FIT methodology'!AK228</f>
        <v>-</v>
      </c>
      <c r="AS21" s="15" t="str">
        <f>'3i New FIT methodology'!AL228</f>
        <v>-</v>
      </c>
      <c r="AT21" s="15" t="str">
        <f>'3i New FIT methodology'!AM228</f>
        <v>-</v>
      </c>
      <c r="AU21" s="15" t="str">
        <f>'3i New FIT methodology'!AN228</f>
        <v>-</v>
      </c>
      <c r="AV21" s="15" t="str">
        <f>'3i New FIT methodology'!AO228</f>
        <v>-</v>
      </c>
      <c r="AW21" s="15" t="str">
        <f>'3i New FIT methodology'!AP228</f>
        <v>-</v>
      </c>
      <c r="AX21" s="15" t="str">
        <f>'3i New FIT methodology'!AQ228</f>
        <v>-</v>
      </c>
      <c r="AY21" s="15" t="str">
        <f>'3i New FIT methodology'!AR228</f>
        <v>-</v>
      </c>
      <c r="AZ21" s="15" t="str">
        <f>'3i New FIT methodology'!AS228</f>
        <v>-</v>
      </c>
      <c r="BA21" s="15" t="str">
        <f>'3i New FIT methodology'!AT228</f>
        <v>-</v>
      </c>
      <c r="BB21" s="15" t="str">
        <f>'3i New FIT methodology'!AU228</f>
        <v>-</v>
      </c>
      <c r="BC21" s="15" t="str">
        <f>'3i New FIT methodology'!AV228</f>
        <v>-</v>
      </c>
      <c r="BD21" s="15" t="str">
        <f>'3i New FIT methodology'!AW228</f>
        <v>-</v>
      </c>
    </row>
    <row r="22" spans="1:56">
      <c r="A22" s="14"/>
      <c r="B22" s="313"/>
      <c r="C22" s="307" t="s">
        <v>162</v>
      </c>
      <c r="D22" s="307"/>
      <c r="E22" s="224" t="s">
        <v>160</v>
      </c>
      <c r="F22" s="309"/>
      <c r="G22" s="28"/>
      <c r="H22" s="15">
        <f>'3e ECO'!H29</f>
        <v>3.800644849537282</v>
      </c>
      <c r="I22" s="15">
        <f>'3e ECO'!I29</f>
        <v>3.800644849537282</v>
      </c>
      <c r="J22" s="15">
        <f>'3e ECO'!J29</f>
        <v>3.840542773328024</v>
      </c>
      <c r="K22" s="15">
        <f>'3e ECO'!K29</f>
        <v>3.8063877486640387</v>
      </c>
      <c r="L22" s="15">
        <f>'3e ECO'!L29</f>
        <v>3.0414069526975425</v>
      </c>
      <c r="M22" s="15">
        <f>'3e ECO'!M29</f>
        <v>3.0414069526975425</v>
      </c>
      <c r="N22" s="15">
        <f>'3e ECO'!N29</f>
        <v>3.3175524355353234</v>
      </c>
      <c r="O22" s="15">
        <f>'3e ECO'!O29</f>
        <v>3.3378759371842848</v>
      </c>
      <c r="P22" s="28"/>
      <c r="Q22" s="15">
        <f>'3e ECO'!Q29</f>
        <v>3.3378759371842848</v>
      </c>
      <c r="R22" s="15">
        <f>'3e ECO'!R29</f>
        <v>3.458686192546887</v>
      </c>
      <c r="S22" s="15">
        <f>'3e ECO'!S29</f>
        <v>3.7058915530784011</v>
      </c>
      <c r="T22" s="15">
        <f>'3e ECO'!T29</f>
        <v>4.5347994584924356</v>
      </c>
      <c r="U22" s="15">
        <f>'3e ECO'!U29</f>
        <v>4.5210234547962456</v>
      </c>
      <c r="V22" s="15">
        <f>'3e ECO'!V29</f>
        <v>4.4511581333846166</v>
      </c>
      <c r="W22" s="15">
        <f>'3e ECO'!W29</f>
        <v>4.3254615450700591</v>
      </c>
      <c r="X22" s="15">
        <f>'3e ECO'!X29</f>
        <v>5.3948055674536768</v>
      </c>
      <c r="Y22" s="28"/>
      <c r="Z22" s="15">
        <f>'3e ECO'!Z29</f>
        <v>5.2411778994660096</v>
      </c>
      <c r="AA22" s="15">
        <f>'3e ECO'!AA29</f>
        <v>7.1239252389941949</v>
      </c>
      <c r="AB22" s="15" t="str">
        <f>'3e ECO'!AB29</f>
        <v>-</v>
      </c>
      <c r="AC22" s="15" t="str">
        <f>'3e ECO'!AC29</f>
        <v>-</v>
      </c>
      <c r="AD22" s="15" t="str">
        <f>'3e ECO'!AD29</f>
        <v>-</v>
      </c>
      <c r="AE22" s="15" t="str">
        <f>'3e ECO'!AE29</f>
        <v>-</v>
      </c>
      <c r="AF22" s="15" t="str">
        <f>'3e ECO'!AF29</f>
        <v>-</v>
      </c>
      <c r="AG22" s="15" t="str">
        <f>'3e ECO'!AG29</f>
        <v>-</v>
      </c>
      <c r="AH22" s="15" t="str">
        <f>'3e ECO'!AH29</f>
        <v>-</v>
      </c>
      <c r="AI22" s="15" t="str">
        <f>'3e ECO'!AI29</f>
        <v>-</v>
      </c>
      <c r="AJ22" s="15" t="str">
        <f>'3e ECO'!AJ29</f>
        <v>-</v>
      </c>
      <c r="AK22" s="15" t="str">
        <f>'3e ECO'!AK29</f>
        <v>-</v>
      </c>
      <c r="AL22" s="15" t="str">
        <f>'3e ECO'!AL29</f>
        <v>-</v>
      </c>
      <c r="AM22" s="15" t="str">
        <f>'3e ECO'!AM29</f>
        <v>-</v>
      </c>
      <c r="AN22" s="15" t="str">
        <f>'3e ECO'!AN29</f>
        <v>-</v>
      </c>
      <c r="AO22" s="15" t="str">
        <f>'3e ECO'!AO29</f>
        <v>-</v>
      </c>
      <c r="AP22" s="15" t="str">
        <f>'3e ECO'!AP29</f>
        <v>-</v>
      </c>
      <c r="AQ22" s="15" t="str">
        <f>'3e ECO'!AQ29</f>
        <v>-</v>
      </c>
      <c r="AR22" s="15" t="str">
        <f>'3e ECO'!AR29</f>
        <v>-</v>
      </c>
      <c r="AS22" s="15" t="str">
        <f>'3e ECO'!AS29</f>
        <v>-</v>
      </c>
      <c r="AT22" s="15" t="str">
        <f>'3e ECO'!AT29</f>
        <v>-</v>
      </c>
      <c r="AU22" s="15" t="str">
        <f>'3e ECO'!AU29</f>
        <v>-</v>
      </c>
      <c r="AV22" s="15" t="str">
        <f>'3e ECO'!AV29</f>
        <v>-</v>
      </c>
      <c r="AW22" s="15" t="str">
        <f>'3e ECO'!AW29</f>
        <v>-</v>
      </c>
      <c r="AX22" s="15" t="str">
        <f>'3e ECO'!AX29</f>
        <v>-</v>
      </c>
      <c r="AY22" s="15" t="str">
        <f>'3e ECO'!AY29</f>
        <v>-</v>
      </c>
      <c r="AZ22" s="15" t="str">
        <f>'3e ECO'!AZ29</f>
        <v>-</v>
      </c>
      <c r="BA22" s="15" t="str">
        <f>'3e ECO'!BA29</f>
        <v>-</v>
      </c>
      <c r="BB22" s="15" t="str">
        <f>'3e ECO'!BB29</f>
        <v>-</v>
      </c>
      <c r="BC22" s="15" t="str">
        <f>'3e ECO'!BC29</f>
        <v>-</v>
      </c>
      <c r="BD22" s="15" t="str">
        <f>'3e ECO'!BD29</f>
        <v>-</v>
      </c>
    </row>
    <row r="23" spans="1:56">
      <c r="A23" s="14"/>
      <c r="B23" s="313"/>
      <c r="C23" s="307" t="s">
        <v>163</v>
      </c>
      <c r="D23" s="307"/>
      <c r="E23" s="224" t="s">
        <v>164</v>
      </c>
      <c r="F23" s="309"/>
      <c r="G23" s="28"/>
      <c r="H23" s="15">
        <f>'3f WHD'!H19</f>
        <v>6.5567588596821027</v>
      </c>
      <c r="I23" s="15">
        <f>'3f WHD'!I19</f>
        <v>6.5567588596821027</v>
      </c>
      <c r="J23" s="15">
        <f>'3f WHD'!J19</f>
        <v>6.6197359495950758</v>
      </c>
      <c r="K23" s="15">
        <f>'3f WHD'!K19</f>
        <v>6.6197359495950758</v>
      </c>
      <c r="L23" s="15">
        <f>'3f WHD'!L19</f>
        <v>6.6995028867368616</v>
      </c>
      <c r="M23" s="15">
        <f>'3f WHD'!M19</f>
        <v>6.6995028867368616</v>
      </c>
      <c r="N23" s="15">
        <f>'3f WHD'!N19</f>
        <v>7.1131218301273513</v>
      </c>
      <c r="O23" s="15">
        <f>'3f WHD'!O19</f>
        <v>7.1131218301273513</v>
      </c>
      <c r="P23" s="28"/>
      <c r="Q23" s="15">
        <f>'3f WHD'!Q19</f>
        <v>7.1131218301273513</v>
      </c>
      <c r="R23" s="15">
        <f>'3f WHD'!R19</f>
        <v>7.2804579515147188</v>
      </c>
      <c r="S23" s="15">
        <f>'3f WHD'!S19</f>
        <v>7.1935840895118579</v>
      </c>
      <c r="T23" s="15">
        <f>'3f WHD'!T19</f>
        <v>7.3593999937099728</v>
      </c>
      <c r="U23" s="15">
        <f>'3f WHD'!U19</f>
        <v>7.0492243060839304</v>
      </c>
      <c r="V23" s="15">
        <f>'3f WHD'!V19</f>
        <v>7.1089669218364691</v>
      </c>
      <c r="W23" s="15">
        <f>'3f WHD'!W19</f>
        <v>6.9829560851947949</v>
      </c>
      <c r="X23" s="15">
        <f>'3f WHD'!X19</f>
        <v>9.6262235975887975</v>
      </c>
      <c r="Y23" s="28"/>
      <c r="Z23" s="15">
        <f>'3f WHD'!Z19</f>
        <v>9.9504863797742438</v>
      </c>
      <c r="AA23" s="15">
        <f>'3f WHD'!AA19</f>
        <v>10.298637820906499</v>
      </c>
      <c r="AB23" s="15" t="str">
        <f>'3f WHD'!AB19</f>
        <v/>
      </c>
      <c r="AC23" s="15" t="str">
        <f>'3f WHD'!AC19</f>
        <v/>
      </c>
      <c r="AD23" s="15" t="str">
        <f>'3f WHD'!AD19</f>
        <v/>
      </c>
      <c r="AE23" s="15" t="str">
        <f>'3f WHD'!AE19</f>
        <v/>
      </c>
      <c r="AF23" s="15" t="str">
        <f>'3f WHD'!AF19</f>
        <v/>
      </c>
      <c r="AG23" s="15" t="str">
        <f>'3f WHD'!AG19</f>
        <v/>
      </c>
      <c r="AH23" s="15" t="str">
        <f>'3f WHD'!AH19</f>
        <v/>
      </c>
      <c r="AI23" s="15" t="str">
        <f>'3f WHD'!AI19</f>
        <v/>
      </c>
      <c r="AJ23" s="15" t="str">
        <f>'3f WHD'!AJ19</f>
        <v/>
      </c>
      <c r="AK23" s="15" t="str">
        <f>'3f WHD'!AK19</f>
        <v/>
      </c>
      <c r="AL23" s="15" t="str">
        <f>'3f WHD'!AL19</f>
        <v/>
      </c>
      <c r="AM23" s="15" t="str">
        <f>'3f WHD'!AM19</f>
        <v/>
      </c>
      <c r="AN23" s="15" t="str">
        <f>'3f WHD'!AN19</f>
        <v/>
      </c>
      <c r="AO23" s="15" t="str">
        <f>'3f WHD'!AO19</f>
        <v/>
      </c>
      <c r="AP23" s="15" t="str">
        <f>'3f WHD'!AP19</f>
        <v/>
      </c>
      <c r="AQ23" s="15" t="str">
        <f>'3f WHD'!AQ19</f>
        <v/>
      </c>
      <c r="AR23" s="15" t="str">
        <f>'3f WHD'!AR19</f>
        <v/>
      </c>
      <c r="AS23" s="15" t="str">
        <f>'3f WHD'!AS19</f>
        <v/>
      </c>
      <c r="AT23" s="15" t="str">
        <f>'3f WHD'!AT19</f>
        <v/>
      </c>
      <c r="AU23" s="15" t="str">
        <f>'3f WHD'!AU19</f>
        <v/>
      </c>
      <c r="AV23" s="15" t="str">
        <f>'3f WHD'!AV19</f>
        <v/>
      </c>
      <c r="AW23" s="15" t="str">
        <f>'3f WHD'!AW19</f>
        <v/>
      </c>
      <c r="AX23" s="15" t="str">
        <f>'3f WHD'!AX19</f>
        <v/>
      </c>
      <c r="AY23" s="15" t="str">
        <f>'3f WHD'!AY19</f>
        <v/>
      </c>
      <c r="AZ23" s="15" t="str">
        <f>'3f WHD'!AZ19</f>
        <v/>
      </c>
      <c r="BA23" s="15" t="str">
        <f>'3f WHD'!BA19</f>
        <v/>
      </c>
      <c r="BB23" s="15" t="str">
        <f>'3f WHD'!BB19</f>
        <v/>
      </c>
      <c r="BC23" s="15" t="str">
        <f>'3f WHD'!BC19</f>
        <v/>
      </c>
      <c r="BD23" s="15" t="str">
        <f>'3f WHD'!BD19</f>
        <v/>
      </c>
    </row>
    <row r="24" spans="1:56">
      <c r="A24" s="14"/>
      <c r="B24" s="313"/>
      <c r="C24" s="307" t="s">
        <v>169</v>
      </c>
      <c r="D24" s="307"/>
      <c r="E24" s="224" t="s">
        <v>173</v>
      </c>
      <c r="F24" s="309"/>
      <c r="G24" s="28"/>
      <c r="H24" s="15">
        <f>'3g AAHEDC'!H18</f>
        <v>0.22001830000000003</v>
      </c>
      <c r="I24" s="15">
        <f>'3g AAHEDC'!I18</f>
        <v>0.21649000000000002</v>
      </c>
      <c r="J24" s="15">
        <f>'3g AAHEDC'!J18</f>
        <v>0.22168576000000001</v>
      </c>
      <c r="K24" s="15">
        <f>'3g AAHEDC'!K18</f>
        <v>0.23129</v>
      </c>
      <c r="L24" s="15">
        <f>'3g AAHEDC'!L18</f>
        <v>0.23545322000000002</v>
      </c>
      <c r="M24" s="15">
        <f>'3g AAHEDC'!M18</f>
        <v>0.23116</v>
      </c>
      <c r="N24" s="15">
        <f>'3g AAHEDC'!N18</f>
        <v>0.23999288745076519</v>
      </c>
      <c r="O24" s="15">
        <f>'3g AAHEDC'!O18</f>
        <v>0.24526999999999999</v>
      </c>
      <c r="P24" s="28"/>
      <c r="Q24" s="15">
        <f>'3g AAHEDC'!Q18</f>
        <v>0.24526999999999999</v>
      </c>
      <c r="R24" s="15">
        <f>'3g AAHEDC'!R18</f>
        <v>0.25358627637030584</v>
      </c>
      <c r="S24" s="15">
        <f>'3g AAHEDC'!S18</f>
        <v>0.26270000000000004</v>
      </c>
      <c r="T24" s="15">
        <f>'3g AAHEDC'!T18</f>
        <v>0.27043985561217054</v>
      </c>
      <c r="U24" s="15">
        <f>'3g AAHEDC'!U18</f>
        <v>0.30446000000000001</v>
      </c>
      <c r="V24" s="15">
        <f>'3g AAHEDC'!V18</f>
        <v>0.43404372473011354</v>
      </c>
      <c r="W24" s="15">
        <f>'3g AAHEDC'!W18</f>
        <v>0.40426999999999996</v>
      </c>
      <c r="X24" s="15">
        <f>'3g AAHEDC'!X18</f>
        <v>0.42281486333143048</v>
      </c>
      <c r="Y24" s="28"/>
      <c r="Z24" s="15">
        <f>'3g AAHEDC'!Z18</f>
        <v>0.40669999999999995</v>
      </c>
      <c r="AA24" s="15">
        <f>'3g AAHEDC'!AA18</f>
        <v>0.45951829137287103</v>
      </c>
      <c r="AB24" s="15" t="str">
        <f>'3g AAHEDC'!AB18</f>
        <v>-</v>
      </c>
      <c r="AC24" s="15" t="str">
        <f>'3g AAHEDC'!AC18</f>
        <v>-</v>
      </c>
      <c r="AD24" s="15" t="str">
        <f>'3g AAHEDC'!AD18</f>
        <v>-</v>
      </c>
      <c r="AE24" s="15" t="str">
        <f>'3g AAHEDC'!AE18</f>
        <v>-</v>
      </c>
      <c r="AF24" s="15" t="str">
        <f>'3g AAHEDC'!AF18</f>
        <v>-</v>
      </c>
      <c r="AG24" s="15" t="str">
        <f>'3g AAHEDC'!AG18</f>
        <v>-</v>
      </c>
      <c r="AH24" s="15" t="str">
        <f>'3g AAHEDC'!AH18</f>
        <v>-</v>
      </c>
      <c r="AI24" s="15" t="str">
        <f>'3g AAHEDC'!AI18</f>
        <v>-</v>
      </c>
      <c r="AJ24" s="15" t="str">
        <f>'3g AAHEDC'!AJ18</f>
        <v>-</v>
      </c>
      <c r="AK24" s="15" t="str">
        <f>'3g AAHEDC'!AK18</f>
        <v>-</v>
      </c>
      <c r="AL24" s="15" t="str">
        <f>'3g AAHEDC'!AL18</f>
        <v>-</v>
      </c>
      <c r="AM24" s="15" t="str">
        <f>'3g AAHEDC'!AM18</f>
        <v>-</v>
      </c>
      <c r="AN24" s="15" t="str">
        <f>'3g AAHEDC'!AN18</f>
        <v>-</v>
      </c>
      <c r="AO24" s="15" t="str">
        <f>'3g AAHEDC'!AO18</f>
        <v>-</v>
      </c>
      <c r="AP24" s="15" t="str">
        <f>'3g AAHEDC'!AP18</f>
        <v>-</v>
      </c>
      <c r="AQ24" s="15" t="str">
        <f>'3g AAHEDC'!AQ18</f>
        <v>-</v>
      </c>
      <c r="AR24" s="15" t="str">
        <f>'3g AAHEDC'!AR18</f>
        <v>-</v>
      </c>
      <c r="AS24" s="15" t="str">
        <f>'3g AAHEDC'!AS18</f>
        <v>-</v>
      </c>
      <c r="AT24" s="15" t="str">
        <f>'3g AAHEDC'!AT18</f>
        <v>-</v>
      </c>
      <c r="AU24" s="15" t="str">
        <f>'3g AAHEDC'!AU18</f>
        <v>-</v>
      </c>
      <c r="AV24" s="15" t="str">
        <f>'3g AAHEDC'!AV18</f>
        <v>-</v>
      </c>
      <c r="AW24" s="15" t="str">
        <f>'3g AAHEDC'!AW18</f>
        <v>-</v>
      </c>
      <c r="AX24" s="15" t="str">
        <f>'3g AAHEDC'!AX18</f>
        <v>-</v>
      </c>
      <c r="AY24" s="15" t="str">
        <f>'3g AAHEDC'!AY18</f>
        <v>-</v>
      </c>
      <c r="AZ24" s="15" t="str">
        <f>'3g AAHEDC'!AZ18</f>
        <v>-</v>
      </c>
      <c r="BA24" s="15" t="str">
        <f>'3g AAHEDC'!BA18</f>
        <v>-</v>
      </c>
      <c r="BB24" s="15" t="str">
        <f>'3g AAHEDC'!BB18</f>
        <v>-</v>
      </c>
      <c r="BC24" s="15" t="str">
        <f>'3g AAHEDC'!BC18</f>
        <v>-</v>
      </c>
      <c r="BD24" s="15" t="str">
        <f>'3g AAHEDC'!BD18</f>
        <v>-</v>
      </c>
    </row>
    <row r="25" spans="1:56">
      <c r="A25" s="14"/>
      <c r="B25" s="308" t="s">
        <v>154</v>
      </c>
      <c r="C25" s="307" t="s">
        <v>162</v>
      </c>
      <c r="D25" s="307"/>
      <c r="E25" s="224" t="s">
        <v>160</v>
      </c>
      <c r="F25" s="309"/>
      <c r="G25" s="28"/>
      <c r="H25" s="15">
        <f>'3e ECO'!H28</f>
        <v>1.2807925205600019</v>
      </c>
      <c r="I25" s="15">
        <f>'3e ECO'!I28</f>
        <v>1.2807925205600019</v>
      </c>
      <c r="J25" s="15">
        <f>'3e ECO'!J28</f>
        <v>1.335659353563418</v>
      </c>
      <c r="K25" s="15">
        <f>'3e ECO'!K28</f>
        <v>1.3237809601028736</v>
      </c>
      <c r="L25" s="15">
        <f>'3e ECO'!L28</f>
        <v>1.0338995283355803</v>
      </c>
      <c r="M25" s="15">
        <f>'3e ECO'!M28</f>
        <v>1.0338995283355803</v>
      </c>
      <c r="N25" s="15">
        <f>'3e ECO'!N28</f>
        <v>1.1449392746201887</v>
      </c>
      <c r="O25" s="15">
        <f>'3e ECO'!O28</f>
        <v>1.1446873714788544</v>
      </c>
      <c r="P25" s="28"/>
      <c r="Q25" s="15">
        <f>'3e ECO'!Q28</f>
        <v>1.1446873714788544</v>
      </c>
      <c r="R25" s="15">
        <f>'3e ECO'!R28</f>
        <v>1.1852279541409441</v>
      </c>
      <c r="S25" s="15">
        <f>'3e ECO'!S28</f>
        <v>1.2188247882877752</v>
      </c>
      <c r="T25" s="15">
        <f>'3e ECO'!T28</f>
        <v>1.4914429930722879</v>
      </c>
      <c r="U25" s="15">
        <f>'3e ECO'!U28</f>
        <v>1.4265065757514408</v>
      </c>
      <c r="V25" s="15">
        <f>'3e ECO'!V28</f>
        <v>1.4044621556312693</v>
      </c>
      <c r="W25" s="15">
        <f>'3e ECO'!W28</f>
        <v>1.406307692740828</v>
      </c>
      <c r="X25" s="15">
        <f>'3e ECO'!X28</f>
        <v>1.7539761922050034</v>
      </c>
      <c r="Y25" s="28"/>
      <c r="Z25" s="15">
        <f>'3e ECO'!Z28</f>
        <v>1.7360420655827042</v>
      </c>
      <c r="AA25" s="15">
        <f>'3e ECO'!AA28</f>
        <v>1.933978746453737</v>
      </c>
      <c r="AB25" s="15" t="str">
        <f>'3e ECO'!AB28</f>
        <v>-</v>
      </c>
      <c r="AC25" s="15" t="str">
        <f>'3e ECO'!AC28</f>
        <v>-</v>
      </c>
      <c r="AD25" s="15" t="str">
        <f>'3e ECO'!AD28</f>
        <v>-</v>
      </c>
      <c r="AE25" s="15" t="str">
        <f>'3e ECO'!AE28</f>
        <v>-</v>
      </c>
      <c r="AF25" s="15" t="str">
        <f>'3e ECO'!AF28</f>
        <v>-</v>
      </c>
      <c r="AG25" s="15" t="str">
        <f>'3e ECO'!AG28</f>
        <v>-</v>
      </c>
      <c r="AH25" s="15" t="str">
        <f>'3e ECO'!AH28</f>
        <v>-</v>
      </c>
      <c r="AI25" s="15" t="str">
        <f>'3e ECO'!AI28</f>
        <v>-</v>
      </c>
      <c r="AJ25" s="15" t="str">
        <f>'3e ECO'!AJ28</f>
        <v>-</v>
      </c>
      <c r="AK25" s="15" t="str">
        <f>'3e ECO'!AK28</f>
        <v>-</v>
      </c>
      <c r="AL25" s="15" t="str">
        <f>'3e ECO'!AL28</f>
        <v>-</v>
      </c>
      <c r="AM25" s="15" t="str">
        <f>'3e ECO'!AM28</f>
        <v>-</v>
      </c>
      <c r="AN25" s="15" t="str">
        <f>'3e ECO'!AN28</f>
        <v>-</v>
      </c>
      <c r="AO25" s="15" t="str">
        <f>'3e ECO'!AO28</f>
        <v>-</v>
      </c>
      <c r="AP25" s="15" t="str">
        <f>'3e ECO'!AP28</f>
        <v>-</v>
      </c>
      <c r="AQ25" s="15" t="str">
        <f>'3e ECO'!AQ28</f>
        <v>-</v>
      </c>
      <c r="AR25" s="15" t="str">
        <f>'3e ECO'!AR28</f>
        <v>-</v>
      </c>
      <c r="AS25" s="15" t="str">
        <f>'3e ECO'!AS28</f>
        <v>-</v>
      </c>
      <c r="AT25" s="15" t="str">
        <f>'3e ECO'!AT28</f>
        <v>-</v>
      </c>
      <c r="AU25" s="15" t="str">
        <f>'3e ECO'!AU28</f>
        <v>-</v>
      </c>
      <c r="AV25" s="15" t="str">
        <f>'3e ECO'!AV28</f>
        <v>-</v>
      </c>
      <c r="AW25" s="15" t="str">
        <f>'3e ECO'!AW28</f>
        <v>-</v>
      </c>
      <c r="AX25" s="15" t="str">
        <f>'3e ECO'!AX28</f>
        <v>-</v>
      </c>
      <c r="AY25" s="15" t="str">
        <f>'3e ECO'!AY28</f>
        <v>-</v>
      </c>
      <c r="AZ25" s="15" t="str">
        <f>'3e ECO'!AZ28</f>
        <v>-</v>
      </c>
      <c r="BA25" s="15" t="str">
        <f>'3e ECO'!BA28</f>
        <v>-</v>
      </c>
      <c r="BB25" s="15" t="str">
        <f>'3e ECO'!BB28</f>
        <v>-</v>
      </c>
      <c r="BC25" s="15" t="str">
        <f>'3e ECO'!BC28</f>
        <v>-</v>
      </c>
      <c r="BD25" s="15" t="str">
        <f>'3e ECO'!BD28</f>
        <v>-</v>
      </c>
    </row>
    <row r="26" spans="1:56">
      <c r="A26" s="14"/>
      <c r="B26" s="309"/>
      <c r="C26" s="349" t="s">
        <v>163</v>
      </c>
      <c r="D26" s="351"/>
      <c r="E26" s="224" t="s">
        <v>164</v>
      </c>
      <c r="F26" s="309"/>
      <c r="G26" s="28"/>
      <c r="H26" s="15">
        <f>'3f WHD'!H19</f>
        <v>6.5567588596821027</v>
      </c>
      <c r="I26" s="15">
        <f>'3f WHD'!I19</f>
        <v>6.5567588596821027</v>
      </c>
      <c r="J26" s="15">
        <f>'3f WHD'!J19</f>
        <v>6.6197359495950758</v>
      </c>
      <c r="K26" s="15">
        <f>'3f WHD'!K19</f>
        <v>6.6197359495950758</v>
      </c>
      <c r="L26" s="15">
        <f>'3f WHD'!L19</f>
        <v>6.6995028867368616</v>
      </c>
      <c r="M26" s="15">
        <f>'3f WHD'!M19</f>
        <v>6.6995028867368616</v>
      </c>
      <c r="N26" s="15">
        <f>'3f WHD'!N19</f>
        <v>7.1131218301273513</v>
      </c>
      <c r="O26" s="15">
        <f>'3f WHD'!O19</f>
        <v>7.1131218301273513</v>
      </c>
      <c r="P26" s="28"/>
      <c r="Q26" s="15">
        <f>'3f WHD'!Q19</f>
        <v>7.1131218301273513</v>
      </c>
      <c r="R26" s="15">
        <f>'3f WHD'!R19</f>
        <v>7.2804579515147188</v>
      </c>
      <c r="S26" s="15">
        <f>'3f WHD'!S19</f>
        <v>7.1935840895118579</v>
      </c>
      <c r="T26" s="15">
        <f>'3f WHD'!T19</f>
        <v>7.3593999937099728</v>
      </c>
      <c r="U26" s="15">
        <f>'3f WHD'!U19</f>
        <v>7.0492243060839304</v>
      </c>
      <c r="V26" s="15">
        <f>'3f WHD'!V19</f>
        <v>7.1089669218364691</v>
      </c>
      <c r="W26" s="15">
        <f>'3f WHD'!W19</f>
        <v>6.9829560851947949</v>
      </c>
      <c r="X26" s="15">
        <f>'3f WHD'!X19</f>
        <v>9.6262235975887975</v>
      </c>
      <c r="Y26" s="28"/>
      <c r="Z26" s="15">
        <f>'3f WHD'!Z19</f>
        <v>9.9504863797742438</v>
      </c>
      <c r="AA26" s="15">
        <f>'3f WHD'!AA19</f>
        <v>10.298637820906499</v>
      </c>
      <c r="AB26" s="15" t="str">
        <f>'3f WHD'!AB19</f>
        <v/>
      </c>
      <c r="AC26" s="15" t="str">
        <f>'3f WHD'!AC19</f>
        <v/>
      </c>
      <c r="AD26" s="15" t="str">
        <f>'3f WHD'!AD19</f>
        <v/>
      </c>
      <c r="AE26" s="15" t="str">
        <f>'3f WHD'!AE19</f>
        <v/>
      </c>
      <c r="AF26" s="15" t="str">
        <f>'3f WHD'!AF19</f>
        <v/>
      </c>
      <c r="AG26" s="15" t="str">
        <f>'3f WHD'!AG19</f>
        <v/>
      </c>
      <c r="AH26" s="15" t="str">
        <f>'3f WHD'!AH19</f>
        <v/>
      </c>
      <c r="AI26" s="15" t="str">
        <f>'3f WHD'!AI19</f>
        <v/>
      </c>
      <c r="AJ26" s="15" t="str">
        <f>'3f WHD'!AJ19</f>
        <v/>
      </c>
      <c r="AK26" s="15" t="str">
        <f>'3f WHD'!AK19</f>
        <v/>
      </c>
      <c r="AL26" s="15" t="str">
        <f>'3f WHD'!AL19</f>
        <v/>
      </c>
      <c r="AM26" s="15" t="str">
        <f>'3f WHD'!AM19</f>
        <v/>
      </c>
      <c r="AN26" s="15" t="str">
        <f>'3f WHD'!AN19</f>
        <v/>
      </c>
      <c r="AO26" s="15" t="str">
        <f>'3f WHD'!AO19</f>
        <v/>
      </c>
      <c r="AP26" s="15" t="str">
        <f>'3f WHD'!AP19</f>
        <v/>
      </c>
      <c r="AQ26" s="15" t="str">
        <f>'3f WHD'!AQ19</f>
        <v/>
      </c>
      <c r="AR26" s="15" t="str">
        <f>'3f WHD'!AR19</f>
        <v/>
      </c>
      <c r="AS26" s="15" t="str">
        <f>'3f WHD'!AS19</f>
        <v/>
      </c>
      <c r="AT26" s="15" t="str">
        <f>'3f WHD'!AT19</f>
        <v/>
      </c>
      <c r="AU26" s="15" t="str">
        <f>'3f WHD'!AU19</f>
        <v/>
      </c>
      <c r="AV26" s="15" t="str">
        <f>'3f WHD'!AV19</f>
        <v/>
      </c>
      <c r="AW26" s="15" t="str">
        <f>'3f WHD'!AW19</f>
        <v/>
      </c>
      <c r="AX26" s="15" t="str">
        <f>'3f WHD'!AX19</f>
        <v/>
      </c>
      <c r="AY26" s="15" t="str">
        <f>'3f WHD'!AY19</f>
        <v/>
      </c>
      <c r="AZ26" s="15" t="str">
        <f>'3f WHD'!AZ19</f>
        <v/>
      </c>
      <c r="BA26" s="15" t="str">
        <f>'3f WHD'!BA19</f>
        <v/>
      </c>
      <c r="BB26" s="15" t="str">
        <f>'3f WHD'!BB19</f>
        <v/>
      </c>
      <c r="BC26" s="15" t="str">
        <f>'3f WHD'!BC19</f>
        <v/>
      </c>
      <c r="BD26" s="15" t="str">
        <f>'3f WHD'!BD19</f>
        <v/>
      </c>
    </row>
    <row r="27" spans="1:56">
      <c r="A27" s="14"/>
      <c r="B27" s="310"/>
      <c r="C27" s="349" t="s">
        <v>166</v>
      </c>
      <c r="D27" s="350"/>
      <c r="E27" s="224" t="s">
        <v>164</v>
      </c>
      <c r="F27" s="310"/>
      <c r="G27" s="28"/>
      <c r="H27" s="15">
        <f>'3j GGL'!H16</f>
        <v>0</v>
      </c>
      <c r="I27" s="15">
        <f>'3j GGL'!I16</f>
        <v>0</v>
      </c>
      <c r="J27" s="15">
        <f>'3j GGL'!J16</f>
        <v>0</v>
      </c>
      <c r="K27" s="15">
        <f>'3j GGL'!K16</f>
        <v>0</v>
      </c>
      <c r="L27" s="15">
        <f>'3j GGL'!L16</f>
        <v>0</v>
      </c>
      <c r="M27" s="15">
        <f>'3j GGL'!M16</f>
        <v>0</v>
      </c>
      <c r="N27" s="15">
        <f>'3j GGL'!N16</f>
        <v>0</v>
      </c>
      <c r="O27" s="15">
        <f>'3j GGL'!O16</f>
        <v>0</v>
      </c>
      <c r="P27" s="28"/>
      <c r="Q27" s="15">
        <f>'3j GGL'!Q16</f>
        <v>0</v>
      </c>
      <c r="R27" s="15">
        <f>'3j GGL'!R16</f>
        <v>0</v>
      </c>
      <c r="S27" s="15">
        <f>'3j GGL'!S16</f>
        <v>0</v>
      </c>
      <c r="T27" s="15">
        <f>'3j GGL'!T16</f>
        <v>0</v>
      </c>
      <c r="U27" s="15">
        <f>'3j GGL'!U16</f>
        <v>0</v>
      </c>
      <c r="V27" s="15">
        <f>'3j GGL'!V16</f>
        <v>0</v>
      </c>
      <c r="W27" s="15">
        <f>'3j GGL'!W16</f>
        <v>0</v>
      </c>
      <c r="X27" s="15">
        <f>'3j GGL'!X16</f>
        <v>2.6928799999999997</v>
      </c>
      <c r="Y27" s="28"/>
      <c r="Z27" s="15">
        <f>'3j GGL'!Z16</f>
        <v>2.6928799999999997</v>
      </c>
      <c r="AA27" s="15">
        <f>'3j GGL'!AA16</f>
        <v>0.44530000000000003</v>
      </c>
      <c r="AB27" s="15" t="str">
        <f>'3j GGL'!AB16</f>
        <v>-</v>
      </c>
      <c r="AC27" s="15" t="str">
        <f>'3j GGL'!AC16</f>
        <v>-</v>
      </c>
      <c r="AD27" s="15" t="str">
        <f>'3j GGL'!AD16</f>
        <v>-</v>
      </c>
      <c r="AE27" s="15" t="str">
        <f>'3j GGL'!AE16</f>
        <v>-</v>
      </c>
      <c r="AF27" s="15" t="str">
        <f>'3j GGL'!AF16</f>
        <v>-</v>
      </c>
      <c r="AG27" s="15" t="str">
        <f>'3j GGL'!AG16</f>
        <v>-</v>
      </c>
      <c r="AH27" s="15" t="str">
        <f>'3j GGL'!AH16</f>
        <v>-</v>
      </c>
      <c r="AI27" s="15" t="str">
        <f>'3j GGL'!AI16</f>
        <v>-</v>
      </c>
      <c r="AJ27" s="15" t="str">
        <f>'3j GGL'!AJ16</f>
        <v>-</v>
      </c>
      <c r="AK27" s="15" t="str">
        <f>'3j GGL'!AK16</f>
        <v>-</v>
      </c>
      <c r="AL27" s="15" t="str">
        <f>'3j GGL'!AL16</f>
        <v>-</v>
      </c>
      <c r="AM27" s="15" t="str">
        <f>'3j GGL'!AM16</f>
        <v>-</v>
      </c>
      <c r="AN27" s="15" t="str">
        <f>'3j GGL'!AN16</f>
        <v>-</v>
      </c>
      <c r="AO27" s="15" t="str">
        <f>'3j GGL'!AO16</f>
        <v>-</v>
      </c>
      <c r="AP27" s="15" t="str">
        <f>'3j GGL'!AP16</f>
        <v>-</v>
      </c>
      <c r="AQ27" s="15" t="str">
        <f>'3j GGL'!AQ16</f>
        <v>-</v>
      </c>
      <c r="AR27" s="15" t="str">
        <f>'3j GGL'!AR16</f>
        <v>-</v>
      </c>
      <c r="AS27" s="15" t="str">
        <f>'3j GGL'!AS16</f>
        <v>-</v>
      </c>
      <c r="AT27" s="15" t="str">
        <f>'3j GGL'!AT16</f>
        <v>-</v>
      </c>
      <c r="AU27" s="15" t="str">
        <f>'3j GGL'!AU16</f>
        <v>-</v>
      </c>
      <c r="AV27" s="15" t="str">
        <f>'3j GGL'!AV16</f>
        <v>-</v>
      </c>
      <c r="AW27" s="15" t="str">
        <f>'3j GGL'!AW16</f>
        <v>-</v>
      </c>
      <c r="AX27" s="15" t="str">
        <f>'3j GGL'!AX16</f>
        <v>-</v>
      </c>
      <c r="AY27" s="15" t="str">
        <f>'3j GGL'!AY16</f>
        <v>-</v>
      </c>
      <c r="AZ27" s="15" t="str">
        <f>'3j GGL'!AZ16</f>
        <v>-</v>
      </c>
      <c r="BA27" s="15" t="str">
        <f>'3j GGL'!BA16</f>
        <v>-</v>
      </c>
      <c r="BB27" s="15" t="str">
        <f>'3j GGL'!BB16</f>
        <v>-</v>
      </c>
      <c r="BC27" s="15" t="str">
        <f>'3j GGL'!BC16</f>
        <v>-</v>
      </c>
      <c r="BD27" s="15" t="str">
        <f>'3j GGL'!BD16</f>
        <v>-</v>
      </c>
    </row>
    <row r="28" spans="1:56" s="14" customFormat="1"/>
    <row r="29" spans="1:56" s="14" customFormat="1"/>
    <row r="30" spans="1:56" s="85" customFormat="1">
      <c r="B30" s="86" t="s">
        <v>174</v>
      </c>
      <c r="C30" s="86"/>
    </row>
    <row r="31" spans="1:56" s="101" customFormat="1">
      <c r="B31" s="100"/>
      <c r="C31" s="100"/>
    </row>
    <row r="32" spans="1:56" s="87" customFormat="1">
      <c r="A32" s="101"/>
      <c r="B32" s="325" t="s">
        <v>77</v>
      </c>
      <c r="C32" s="339" t="s">
        <v>156</v>
      </c>
      <c r="D32" s="339" t="s">
        <v>79</v>
      </c>
      <c r="E32" s="352" t="s">
        <v>175</v>
      </c>
      <c r="F32" s="338"/>
      <c r="G32" s="84"/>
      <c r="H32" s="346" t="s">
        <v>80</v>
      </c>
      <c r="I32" s="347"/>
      <c r="J32" s="347"/>
      <c r="K32" s="347"/>
      <c r="L32" s="347"/>
      <c r="M32" s="347"/>
      <c r="N32" s="347"/>
      <c r="O32" s="348"/>
      <c r="P32" s="136"/>
      <c r="Q32" s="238" t="s">
        <v>81</v>
      </c>
      <c r="R32" s="239"/>
      <c r="S32" s="239"/>
      <c r="T32" s="239"/>
      <c r="U32" s="239"/>
      <c r="V32" s="239"/>
      <c r="W32" s="239"/>
      <c r="X32" s="239"/>
      <c r="Y32" s="84"/>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40"/>
    </row>
    <row r="33" spans="1:56" s="87" customFormat="1" ht="12.75" customHeight="1">
      <c r="A33" s="101"/>
      <c r="B33" s="325"/>
      <c r="C33" s="339"/>
      <c r="D33" s="339"/>
      <c r="E33" s="352"/>
      <c r="F33" s="338"/>
      <c r="G33" s="84"/>
      <c r="H33" s="319" t="s">
        <v>82</v>
      </c>
      <c r="I33" s="320"/>
      <c r="J33" s="320"/>
      <c r="K33" s="320"/>
      <c r="L33" s="320"/>
      <c r="M33" s="320"/>
      <c r="N33" s="320"/>
      <c r="O33" s="321"/>
      <c r="P33" s="136"/>
      <c r="Q33" s="241" t="s">
        <v>83</v>
      </c>
      <c r="R33" s="242"/>
      <c r="S33" s="242"/>
      <c r="T33" s="242"/>
      <c r="U33" s="242"/>
      <c r="V33" s="242"/>
      <c r="W33" s="242"/>
      <c r="X33" s="242"/>
      <c r="Y33" s="84"/>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3"/>
    </row>
    <row r="34" spans="1:56" s="87" customFormat="1" ht="25.5" customHeight="1">
      <c r="A34" s="101"/>
      <c r="B34" s="325"/>
      <c r="C34" s="339"/>
      <c r="D34" s="339"/>
      <c r="E34" s="352"/>
      <c r="F34" s="102" t="s">
        <v>84</v>
      </c>
      <c r="G34" s="84"/>
      <c r="H34" s="33" t="s">
        <v>85</v>
      </c>
      <c r="I34" s="33" t="s">
        <v>86</v>
      </c>
      <c r="J34" s="33" t="s">
        <v>87</v>
      </c>
      <c r="K34" s="33" t="s">
        <v>88</v>
      </c>
      <c r="L34" s="33" t="s">
        <v>89</v>
      </c>
      <c r="M34" s="34" t="s">
        <v>90</v>
      </c>
      <c r="N34" s="33" t="s">
        <v>91</v>
      </c>
      <c r="O34" s="33" t="s">
        <v>92</v>
      </c>
      <c r="P34" s="84"/>
      <c r="Q34" s="29" t="s">
        <v>93</v>
      </c>
      <c r="R34" s="29" t="s">
        <v>94</v>
      </c>
      <c r="S34" s="29" t="s">
        <v>95</v>
      </c>
      <c r="T34" s="35" t="s">
        <v>96</v>
      </c>
      <c r="U34" s="29" t="s">
        <v>97</v>
      </c>
      <c r="V34" s="29" t="s">
        <v>98</v>
      </c>
      <c r="W34" s="29" t="s">
        <v>99</v>
      </c>
      <c r="X34" s="29" t="s">
        <v>100</v>
      </c>
      <c r="Y34" s="84"/>
      <c r="Z34" s="29" t="s">
        <v>101</v>
      </c>
      <c r="AA34" s="29" t="s">
        <v>102</v>
      </c>
      <c r="AB34" s="276" t="s">
        <v>365</v>
      </c>
      <c r="AC34" s="276" t="s">
        <v>365</v>
      </c>
      <c r="AD34" s="277" t="s">
        <v>366</v>
      </c>
      <c r="AE34" s="275" t="s">
        <v>366</v>
      </c>
      <c r="AF34" s="275" t="s">
        <v>367</v>
      </c>
      <c r="AG34" s="275" t="s">
        <v>367</v>
      </c>
      <c r="AH34" s="275" t="s">
        <v>368</v>
      </c>
      <c r="AI34" s="275" t="s">
        <v>368</v>
      </c>
      <c r="AJ34" s="275" t="s">
        <v>369</v>
      </c>
      <c r="AK34" s="275" t="s">
        <v>369</v>
      </c>
      <c r="AL34" s="275" t="s">
        <v>370</v>
      </c>
      <c r="AM34" s="275" t="s">
        <v>370</v>
      </c>
      <c r="AN34" s="275" t="s">
        <v>371</v>
      </c>
      <c r="AO34" s="275" t="s">
        <v>371</v>
      </c>
      <c r="AP34" s="275" t="s">
        <v>372</v>
      </c>
      <c r="AQ34" s="275" t="s">
        <v>372</v>
      </c>
      <c r="AR34" s="275" t="s">
        <v>373</v>
      </c>
      <c r="AS34" s="275" t="s">
        <v>373</v>
      </c>
      <c r="AT34" s="275" t="s">
        <v>374</v>
      </c>
      <c r="AU34" s="275" t="s">
        <v>374</v>
      </c>
      <c r="AV34" s="275" t="s">
        <v>375</v>
      </c>
      <c r="AW34" s="275" t="s">
        <v>375</v>
      </c>
      <c r="AX34" s="275" t="s">
        <v>376</v>
      </c>
      <c r="AY34" s="275" t="s">
        <v>376</v>
      </c>
      <c r="AZ34" s="275" t="s">
        <v>377</v>
      </c>
      <c r="BA34" s="275" t="s">
        <v>377</v>
      </c>
      <c r="BB34" s="275" t="s">
        <v>378</v>
      </c>
      <c r="BC34" s="275" t="s">
        <v>378</v>
      </c>
      <c r="BD34" s="275" t="s">
        <v>379</v>
      </c>
    </row>
    <row r="35" spans="1:56" s="87" customFormat="1" ht="25.5" customHeight="1">
      <c r="A35" s="101"/>
      <c r="B35" s="325"/>
      <c r="C35" s="339"/>
      <c r="D35" s="339"/>
      <c r="E35" s="352"/>
      <c r="F35" s="97" t="s">
        <v>84</v>
      </c>
      <c r="G35" s="84"/>
      <c r="H35" s="33" t="s">
        <v>85</v>
      </c>
      <c r="I35" s="33" t="s">
        <v>86</v>
      </c>
      <c r="J35" s="33" t="s">
        <v>87</v>
      </c>
      <c r="K35" s="33" t="s">
        <v>88</v>
      </c>
      <c r="L35" s="33" t="s">
        <v>89</v>
      </c>
      <c r="M35" s="34" t="s">
        <v>90</v>
      </c>
      <c r="N35" s="33" t="s">
        <v>91</v>
      </c>
      <c r="O35" s="33" t="s">
        <v>92</v>
      </c>
      <c r="P35" s="84"/>
      <c r="Q35" s="29" t="s">
        <v>93</v>
      </c>
      <c r="R35" s="29" t="s">
        <v>94</v>
      </c>
      <c r="S35" s="29" t="s">
        <v>95</v>
      </c>
      <c r="T35" s="35" t="s">
        <v>96</v>
      </c>
      <c r="U35" s="29" t="s">
        <v>97</v>
      </c>
      <c r="V35" s="29" t="s">
        <v>98</v>
      </c>
      <c r="W35" s="29" t="s">
        <v>99</v>
      </c>
      <c r="X35" s="29" t="s">
        <v>100</v>
      </c>
      <c r="Y35" s="84"/>
      <c r="Z35" s="29" t="s">
        <v>104</v>
      </c>
      <c r="AA35" s="29" t="s">
        <v>105</v>
      </c>
      <c r="AB35" s="29" t="s">
        <v>103</v>
      </c>
      <c r="AC35" s="29" t="s">
        <v>380</v>
      </c>
      <c r="AD35" s="29" t="s">
        <v>381</v>
      </c>
      <c r="AE35" s="29" t="s">
        <v>382</v>
      </c>
      <c r="AF35" s="29" t="s">
        <v>383</v>
      </c>
      <c r="AG35" s="29" t="s">
        <v>384</v>
      </c>
      <c r="AH35" s="29" t="s">
        <v>385</v>
      </c>
      <c r="AI35" s="29" t="s">
        <v>386</v>
      </c>
      <c r="AJ35" s="29" t="s">
        <v>387</v>
      </c>
      <c r="AK35" s="29" t="s">
        <v>388</v>
      </c>
      <c r="AL35" s="29" t="s">
        <v>389</v>
      </c>
      <c r="AM35" s="29" t="s">
        <v>390</v>
      </c>
      <c r="AN35" s="29" t="s">
        <v>391</v>
      </c>
      <c r="AO35" s="29" t="s">
        <v>392</v>
      </c>
      <c r="AP35" s="29" t="s">
        <v>393</v>
      </c>
      <c r="AQ35" s="29" t="s">
        <v>394</v>
      </c>
      <c r="AR35" s="29" t="s">
        <v>395</v>
      </c>
      <c r="AS35" s="29" t="s">
        <v>396</v>
      </c>
      <c r="AT35" s="29" t="s">
        <v>397</v>
      </c>
      <c r="AU35" s="29" t="s">
        <v>398</v>
      </c>
      <c r="AV35" s="29" t="s">
        <v>399</v>
      </c>
      <c r="AW35" s="29" t="s">
        <v>400</v>
      </c>
      <c r="AX35" s="29" t="s">
        <v>401</v>
      </c>
      <c r="AY35" s="29" t="s">
        <v>402</v>
      </c>
      <c r="AZ35" s="29" t="s">
        <v>403</v>
      </c>
      <c r="BA35" s="29" t="s">
        <v>404</v>
      </c>
      <c r="BB35" s="29" t="s">
        <v>405</v>
      </c>
      <c r="BC35" s="29" t="s">
        <v>406</v>
      </c>
      <c r="BD35" s="29" t="s">
        <v>407</v>
      </c>
    </row>
    <row r="36" spans="1:56">
      <c r="A36" s="14"/>
      <c r="B36" s="325"/>
      <c r="C36" s="339"/>
      <c r="D36" s="339"/>
      <c r="E36" s="352"/>
      <c r="F36" s="102" t="s">
        <v>106</v>
      </c>
      <c r="G36" s="84"/>
      <c r="H36" s="31" t="s">
        <v>107</v>
      </c>
      <c r="I36" s="31" t="s">
        <v>108</v>
      </c>
      <c r="J36" s="31" t="s">
        <v>109</v>
      </c>
      <c r="K36" s="31" t="s">
        <v>110</v>
      </c>
      <c r="L36" s="31" t="s">
        <v>111</v>
      </c>
      <c r="M36" s="32" t="s">
        <v>112</v>
      </c>
      <c r="N36" s="31" t="s">
        <v>113</v>
      </c>
      <c r="O36" s="31" t="s">
        <v>114</v>
      </c>
      <c r="P36" s="84"/>
      <c r="Q36" s="31" t="s">
        <v>115</v>
      </c>
      <c r="R36" s="31" t="s">
        <v>116</v>
      </c>
      <c r="S36" s="31" t="s">
        <v>117</v>
      </c>
      <c r="T36" s="36" t="s">
        <v>118</v>
      </c>
      <c r="U36" s="31" t="s">
        <v>119</v>
      </c>
      <c r="V36" s="31" t="s">
        <v>120</v>
      </c>
      <c r="W36" s="31" t="s">
        <v>121</v>
      </c>
      <c r="X36" s="31" t="s">
        <v>122</v>
      </c>
      <c r="Y36" s="84"/>
      <c r="Z36" s="31" t="s">
        <v>123</v>
      </c>
      <c r="AA36" s="31" t="s">
        <v>124</v>
      </c>
      <c r="AB36" s="31" t="s">
        <v>125</v>
      </c>
      <c r="AC36" s="31" t="s">
        <v>408</v>
      </c>
      <c r="AD36" s="31" t="s">
        <v>409</v>
      </c>
      <c r="AE36" s="31" t="s">
        <v>410</v>
      </c>
      <c r="AF36" s="31" t="s">
        <v>411</v>
      </c>
      <c r="AG36" s="31" t="s">
        <v>412</v>
      </c>
      <c r="AH36" s="31" t="s">
        <v>413</v>
      </c>
      <c r="AI36" s="31" t="s">
        <v>414</v>
      </c>
      <c r="AJ36" s="31" t="s">
        <v>415</v>
      </c>
      <c r="AK36" s="31" t="s">
        <v>416</v>
      </c>
      <c r="AL36" s="31" t="s">
        <v>417</v>
      </c>
      <c r="AM36" s="31" t="s">
        <v>418</v>
      </c>
      <c r="AN36" s="31" t="s">
        <v>419</v>
      </c>
      <c r="AO36" s="31" t="s">
        <v>420</v>
      </c>
      <c r="AP36" s="31" t="s">
        <v>421</v>
      </c>
      <c r="AQ36" s="31" t="s">
        <v>422</v>
      </c>
      <c r="AR36" s="31" t="s">
        <v>423</v>
      </c>
      <c r="AS36" s="31" t="s">
        <v>424</v>
      </c>
      <c r="AT36" s="31" t="s">
        <v>425</v>
      </c>
      <c r="AU36" s="31" t="s">
        <v>426</v>
      </c>
      <c r="AV36" s="31" t="s">
        <v>427</v>
      </c>
      <c r="AW36" s="31" t="s">
        <v>428</v>
      </c>
      <c r="AX36" s="31" t="s">
        <v>429</v>
      </c>
      <c r="AY36" s="31" t="s">
        <v>430</v>
      </c>
      <c r="AZ36" s="31" t="s">
        <v>431</v>
      </c>
      <c r="BA36" s="31" t="s">
        <v>432</v>
      </c>
      <c r="BB36" s="31" t="s">
        <v>433</v>
      </c>
      <c r="BC36" s="31" t="s">
        <v>434</v>
      </c>
      <c r="BD36" s="31" t="s">
        <v>435</v>
      </c>
    </row>
    <row r="37" spans="1:56">
      <c r="A37" s="14"/>
      <c r="B37" s="325"/>
      <c r="C37" s="339"/>
      <c r="D37" s="339"/>
      <c r="E37" s="352"/>
      <c r="F37" s="103" t="s">
        <v>168</v>
      </c>
      <c r="G37" s="84"/>
      <c r="H37" s="29" t="s">
        <v>127</v>
      </c>
      <c r="I37" s="29" t="s">
        <v>127</v>
      </c>
      <c r="J37" s="29" t="s">
        <v>128</v>
      </c>
      <c r="K37" s="29" t="s">
        <v>128</v>
      </c>
      <c r="L37" s="29" t="s">
        <v>129</v>
      </c>
      <c r="M37" s="30" t="s">
        <v>129</v>
      </c>
      <c r="N37" s="29" t="s">
        <v>130</v>
      </c>
      <c r="O37" s="29" t="s">
        <v>130</v>
      </c>
      <c r="P37" s="84"/>
      <c r="Q37" s="29" t="s">
        <v>131</v>
      </c>
      <c r="R37" s="29" t="s">
        <v>132</v>
      </c>
      <c r="S37" s="29" t="s">
        <v>132</v>
      </c>
      <c r="T37" s="35" t="s">
        <v>133</v>
      </c>
      <c r="U37" s="29" t="s">
        <v>133</v>
      </c>
      <c r="V37" s="29" t="s">
        <v>134</v>
      </c>
      <c r="W37" s="29" t="s">
        <v>134</v>
      </c>
      <c r="X37" s="29" t="s">
        <v>135</v>
      </c>
      <c r="Y37" s="84"/>
      <c r="Z37" s="29" t="s">
        <v>135</v>
      </c>
      <c r="AA37" s="29" t="s">
        <v>136</v>
      </c>
      <c r="AB37" s="29" t="s">
        <v>136</v>
      </c>
      <c r="AC37" s="29" t="s">
        <v>136</v>
      </c>
      <c r="AD37" s="29" t="s">
        <v>436</v>
      </c>
      <c r="AE37" s="29" t="s">
        <v>436</v>
      </c>
      <c r="AF37" s="29" t="s">
        <v>436</v>
      </c>
      <c r="AG37" s="29" t="s">
        <v>436</v>
      </c>
      <c r="AH37" s="29" t="s">
        <v>437</v>
      </c>
      <c r="AI37" s="29" t="s">
        <v>437</v>
      </c>
      <c r="AJ37" s="29" t="s">
        <v>437</v>
      </c>
      <c r="AK37" s="29" t="s">
        <v>437</v>
      </c>
      <c r="AL37" s="29" t="s">
        <v>438</v>
      </c>
      <c r="AM37" s="29" t="s">
        <v>438</v>
      </c>
      <c r="AN37" s="29" t="s">
        <v>438</v>
      </c>
      <c r="AO37" s="29" t="s">
        <v>438</v>
      </c>
      <c r="AP37" s="29" t="s">
        <v>439</v>
      </c>
      <c r="AQ37" s="29" t="s">
        <v>439</v>
      </c>
      <c r="AR37" s="29" t="s">
        <v>439</v>
      </c>
      <c r="AS37" s="29" t="s">
        <v>439</v>
      </c>
      <c r="AT37" s="29" t="s">
        <v>440</v>
      </c>
      <c r="AU37" s="29" t="s">
        <v>440</v>
      </c>
      <c r="AV37" s="29" t="s">
        <v>440</v>
      </c>
      <c r="AW37" s="29" t="s">
        <v>440</v>
      </c>
      <c r="AX37" s="29" t="s">
        <v>441</v>
      </c>
      <c r="AY37" s="29" t="s">
        <v>441</v>
      </c>
      <c r="AZ37" s="29" t="s">
        <v>441</v>
      </c>
      <c r="BA37" s="29" t="s">
        <v>441</v>
      </c>
      <c r="BB37" s="29" t="s">
        <v>442</v>
      </c>
      <c r="BC37" s="29" t="s">
        <v>442</v>
      </c>
      <c r="BD37" s="29" t="s">
        <v>442</v>
      </c>
    </row>
    <row r="38" spans="1:56" ht="12.75" customHeight="1">
      <c r="A38" s="14"/>
      <c r="B38" s="337" t="s">
        <v>137</v>
      </c>
      <c r="C38" s="333" t="s">
        <v>169</v>
      </c>
      <c r="D38" s="333" t="s">
        <v>160</v>
      </c>
      <c r="E38" s="108" t="s">
        <v>138</v>
      </c>
      <c r="F38" s="336"/>
      <c r="G38" s="28"/>
      <c r="H38" s="15">
        <f>IF(H$19="-","-",H$19*'3h Losses'!G15)</f>
        <v>0.24091693169378359</v>
      </c>
      <c r="I38" s="15">
        <f>IF(I$19="-","-",I$19*'3h Losses'!H15)</f>
        <v>0.2370534930157501</v>
      </c>
      <c r="J38" s="15">
        <f>IF(J$19="-","-",J$19*'3h Losses'!I15)</f>
        <v>0.24274277684812809</v>
      </c>
      <c r="K38" s="15">
        <f>IF(K$19="-","-",K$19*'3h Losses'!J15)</f>
        <v>0.25325928402980663</v>
      </c>
      <c r="L38" s="15">
        <f>IF(L$19="-","-",L$19*'3h Losses'!K15)</f>
        <v>0.25781795114234318</v>
      </c>
      <c r="M38" s="15">
        <f>IF(M$19="-","-",M$19*'3h Losses'!L15)</f>
        <v>0.25311693586549394</v>
      </c>
      <c r="N38" s="15">
        <f>IF(N$19="-","-",N$19*'3h Losses'!M15)</f>
        <v>0.26001755656755593</v>
      </c>
      <c r="O38" s="15">
        <f>IF(O$19="-","-",O$19*'3h Losses'!N15)</f>
        <v>0.26573498396867218</v>
      </c>
      <c r="P38" s="28"/>
      <c r="Q38" s="15">
        <f>IF(Q$19="-","-",Q$19*'3h Losses'!P15)</f>
        <v>0.26573498396867218</v>
      </c>
      <c r="R38" s="15">
        <f>IF(R$19="-","-",R$19*'3h Losses'!Q15)</f>
        <v>0.27616269311857883</v>
      </c>
      <c r="S38" s="15">
        <f>IF(S$19="-","-",S$19*'3h Losses'!R15)</f>
        <v>0.28609047959608547</v>
      </c>
      <c r="T38" s="15">
        <f>IF(T$19="-","-",T$19*'3h Losses'!S15)</f>
        <v>0.29408936745569797</v>
      </c>
      <c r="U38" s="15">
        <f>IF(U$19="-","-",U$19*'3h Losses'!T15)</f>
        <v>0.33110114243433081</v>
      </c>
      <c r="V38" s="15">
        <f>IF(V$19="-","-",V$19*'3h Losses'!U15)</f>
        <v>0.47131063159430681</v>
      </c>
      <c r="W38" s="15">
        <f>IF(W$19="-","-",W$19*'3h Losses'!V15)</f>
        <v>0.43897614197678042</v>
      </c>
      <c r="X38" s="15">
        <f>IF(X$19="-","-",X$19*'3h Losses'!W15)</f>
        <v>0.46078851743275506</v>
      </c>
      <c r="Y38" s="28"/>
      <c r="Z38" s="15">
        <f>IF(Z$19="-","-",Z$19*'3h Losses'!Y15)</f>
        <v>0.44322138178346404</v>
      </c>
      <c r="AA38" s="15">
        <f>IF(AA$19="-","-",AA$19*'3h Losses'!Z15)</f>
        <v>0.5033207888977953</v>
      </c>
      <c r="AB38" s="15" t="str">
        <f>IF(AB$19="-","-",AB$19*'3h Losses'!AA15)</f>
        <v>-</v>
      </c>
      <c r="AC38" s="15" t="str">
        <f>IF(AC$19="-","-",AC$19*'3h Losses'!AB15)</f>
        <v>-</v>
      </c>
      <c r="AD38" s="15" t="str">
        <f>IF(AD$19="-","-",AD$19*'3h Losses'!AC15)</f>
        <v>-</v>
      </c>
      <c r="AE38" s="15" t="str">
        <f>IF(AE$19="-","-",AE$19*'3h Losses'!AD15)</f>
        <v>-</v>
      </c>
      <c r="AF38" s="15" t="str">
        <f>IF(AF$19="-","-",AF$19*'3h Losses'!AE15)</f>
        <v>-</v>
      </c>
      <c r="AG38" s="15" t="str">
        <f>IF(AG$19="-","-",AG$19*'3h Losses'!AF15)</f>
        <v>-</v>
      </c>
      <c r="AH38" s="15" t="str">
        <f>IF(AH$19="-","-",AH$19*'3h Losses'!AG15)</f>
        <v>-</v>
      </c>
      <c r="AI38" s="15" t="str">
        <f>IF(AI$19="-","-",AI$19*'3h Losses'!AH15)</f>
        <v>-</v>
      </c>
      <c r="AJ38" s="15" t="str">
        <f>IF(AJ$19="-","-",AJ$19*'3h Losses'!AI15)</f>
        <v>-</v>
      </c>
      <c r="AK38" s="15" t="str">
        <f>IF(AK$19="-","-",AK$19*'3h Losses'!AJ15)</f>
        <v>-</v>
      </c>
      <c r="AL38" s="15" t="str">
        <f>IF(AL$19="-","-",AL$19*'3h Losses'!AK15)</f>
        <v>-</v>
      </c>
      <c r="AM38" s="15" t="str">
        <f>IF(AM$19="-","-",AM$19*'3h Losses'!AL15)</f>
        <v>-</v>
      </c>
      <c r="AN38" s="15" t="str">
        <f>IF(AN$19="-","-",AN$19*'3h Losses'!AM15)</f>
        <v>-</v>
      </c>
      <c r="AO38" s="15" t="str">
        <f>IF(AO$19="-","-",AO$19*'3h Losses'!AN15)</f>
        <v>-</v>
      </c>
      <c r="AP38" s="15" t="str">
        <f>IF(AP$19="-","-",AP$19*'3h Losses'!AO15)</f>
        <v>-</v>
      </c>
      <c r="AQ38" s="15" t="str">
        <f>IF(AQ$19="-","-",AQ$19*'3h Losses'!AP15)</f>
        <v>-</v>
      </c>
      <c r="AR38" s="15" t="str">
        <f>IF(AR$19="-","-",AR$19*'3h Losses'!AQ15)</f>
        <v>-</v>
      </c>
      <c r="AS38" s="15" t="str">
        <f>IF(AS$19="-","-",AS$19*'3h Losses'!AR15)</f>
        <v>-</v>
      </c>
      <c r="AT38" s="15" t="str">
        <f>IF(AT$19="-","-",AT$19*'3h Losses'!AS15)</f>
        <v>-</v>
      </c>
      <c r="AU38" s="15" t="str">
        <f>IF(AU$19="-","-",AU$19*'3h Losses'!AT15)</f>
        <v>-</v>
      </c>
      <c r="AV38" s="15" t="str">
        <f>IF(AV$19="-","-",AV$19*'3h Losses'!AU15)</f>
        <v>-</v>
      </c>
      <c r="AW38" s="15" t="str">
        <f>IF(AW$19="-","-",AW$19*'3h Losses'!AV15)</f>
        <v>-</v>
      </c>
      <c r="AX38" s="15" t="str">
        <f>IF(AX$19="-","-",AX$19*'3h Losses'!AW15)</f>
        <v>-</v>
      </c>
      <c r="AY38" s="15" t="str">
        <f>IF(AY$19="-","-",AY$19*'3h Losses'!AX15)</f>
        <v>-</v>
      </c>
      <c r="AZ38" s="15" t="str">
        <f>IF(AZ$19="-","-",AZ$19*'3h Losses'!AY15)</f>
        <v>-</v>
      </c>
      <c r="BA38" s="15" t="str">
        <f>IF(BA$19="-","-",BA$19*'3h Losses'!AZ15)</f>
        <v>-</v>
      </c>
      <c r="BB38" s="15" t="str">
        <f>IF(BB$19="-","-",BB$19*'3h Losses'!BA15)</f>
        <v>-</v>
      </c>
      <c r="BC38" s="15" t="str">
        <f>IF(BC$19="-","-",BC$19*'3h Losses'!BB15)</f>
        <v>-</v>
      </c>
      <c r="BD38" s="15" t="str">
        <f>IF(BD$19="-","-",BD$19*'3h Losses'!BC15)</f>
        <v>-</v>
      </c>
    </row>
    <row r="39" spans="1:56">
      <c r="A39" s="14"/>
      <c r="B39" s="337"/>
      <c r="C39" s="334"/>
      <c r="D39" s="334"/>
      <c r="E39" s="108" t="s">
        <v>140</v>
      </c>
      <c r="F39" s="336"/>
      <c r="G39" s="28"/>
      <c r="H39" s="15">
        <f>IF(H$19="-","-",H$19*'3h Losses'!G16)</f>
        <v>0.23559640476997723</v>
      </c>
      <c r="I39" s="15">
        <f>IF(I$19="-","-",I$19*'3h Losses'!H16)</f>
        <v>0.23181828815445066</v>
      </c>
      <c r="J39" s="15">
        <f>IF(J$19="-","-",J$19*'3h Losses'!I16)</f>
        <v>0.23738192707015746</v>
      </c>
      <c r="K39" s="15">
        <f>IF(K$19="-","-",K$19*'3h Losses'!J16)</f>
        <v>0.2476661825823035</v>
      </c>
      <c r="L39" s="15">
        <f>IF(L$19="-","-",L$19*'3h Losses'!K16)</f>
        <v>0.252124173868785</v>
      </c>
      <c r="M39" s="15">
        <f>IF(M$19="-","-",M$19*'3h Losses'!L16)</f>
        <v>0.24752697810422103</v>
      </c>
      <c r="N39" s="15">
        <f>IF(N$19="-","-",N$19*'3h Losses'!M16)</f>
        <v>0.25698526646995301</v>
      </c>
      <c r="O39" s="15">
        <f>IF(O$19="-","-",O$19*'3h Losses'!N16)</f>
        <v>0.2626360179945591</v>
      </c>
      <c r="P39" s="28"/>
      <c r="Q39" s="15">
        <f>IF(Q$19="-","-",Q$19*'3h Losses'!P16)</f>
        <v>0.2626360179945591</v>
      </c>
      <c r="R39" s="15">
        <f>IF(R$19="-","-",R$19*'3h Losses'!Q16)</f>
        <v>0.27082464707895187</v>
      </c>
      <c r="S39" s="15">
        <f>IF(S$19="-","-",S$19*'3h Losses'!R16)</f>
        <v>0.28055905969335859</v>
      </c>
      <c r="T39" s="15">
        <f>IF(T$19="-","-",T$19*'3h Losses'!S16)</f>
        <v>0.28882509171738951</v>
      </c>
      <c r="U39" s="15">
        <f>IF(U$19="-","-",U$19*'3h Losses'!T16)</f>
        <v>0.32516121732409747</v>
      </c>
      <c r="V39" s="15">
        <f>IF(V$19="-","-",V$19*'3h Losses'!U16)</f>
        <v>0.46302205652787365</v>
      </c>
      <c r="W39" s="15">
        <f>IF(W$19="-","-",W$19*'3h Losses'!V16)</f>
        <v>0.43125217520472675</v>
      </c>
      <c r="X39" s="15">
        <f>IF(X$19="-","-",X$19*'3h Losses'!W16)</f>
        <v>0.45103477755106403</v>
      </c>
      <c r="Y39" s="28"/>
      <c r="Z39" s="15">
        <f>IF(Z$19="-","-",Z$19*'3h Losses'!Y16)</f>
        <v>0.43384752637827745</v>
      </c>
      <c r="AA39" s="15">
        <f>IF(AA$19="-","-",AA$19*'3h Losses'!Z16)</f>
        <v>0.49551404603234717</v>
      </c>
      <c r="AB39" s="15" t="str">
        <f>IF(AB$19="-","-",AB$19*'3h Losses'!AA16)</f>
        <v>-</v>
      </c>
      <c r="AC39" s="15" t="str">
        <f>IF(AC$19="-","-",AC$19*'3h Losses'!AB16)</f>
        <v>-</v>
      </c>
      <c r="AD39" s="15" t="str">
        <f>IF(AD$19="-","-",AD$19*'3h Losses'!AC16)</f>
        <v>-</v>
      </c>
      <c r="AE39" s="15" t="str">
        <f>IF(AE$19="-","-",AE$19*'3h Losses'!AD16)</f>
        <v>-</v>
      </c>
      <c r="AF39" s="15" t="str">
        <f>IF(AF$19="-","-",AF$19*'3h Losses'!AE16)</f>
        <v>-</v>
      </c>
      <c r="AG39" s="15" t="str">
        <f>IF(AG$19="-","-",AG$19*'3h Losses'!AF16)</f>
        <v>-</v>
      </c>
      <c r="AH39" s="15" t="str">
        <f>IF(AH$19="-","-",AH$19*'3h Losses'!AG16)</f>
        <v>-</v>
      </c>
      <c r="AI39" s="15" t="str">
        <f>IF(AI$19="-","-",AI$19*'3h Losses'!AH16)</f>
        <v>-</v>
      </c>
      <c r="AJ39" s="15" t="str">
        <f>IF(AJ$19="-","-",AJ$19*'3h Losses'!AI16)</f>
        <v>-</v>
      </c>
      <c r="AK39" s="15" t="str">
        <f>IF(AK$19="-","-",AK$19*'3h Losses'!AJ16)</f>
        <v>-</v>
      </c>
      <c r="AL39" s="15" t="str">
        <f>IF(AL$19="-","-",AL$19*'3h Losses'!AK16)</f>
        <v>-</v>
      </c>
      <c r="AM39" s="15" t="str">
        <f>IF(AM$19="-","-",AM$19*'3h Losses'!AL16)</f>
        <v>-</v>
      </c>
      <c r="AN39" s="15" t="str">
        <f>IF(AN$19="-","-",AN$19*'3h Losses'!AM16)</f>
        <v>-</v>
      </c>
      <c r="AO39" s="15" t="str">
        <f>IF(AO$19="-","-",AO$19*'3h Losses'!AN16)</f>
        <v>-</v>
      </c>
      <c r="AP39" s="15" t="str">
        <f>IF(AP$19="-","-",AP$19*'3h Losses'!AO16)</f>
        <v>-</v>
      </c>
      <c r="AQ39" s="15" t="str">
        <f>IF(AQ$19="-","-",AQ$19*'3h Losses'!AP16)</f>
        <v>-</v>
      </c>
      <c r="AR39" s="15" t="str">
        <f>IF(AR$19="-","-",AR$19*'3h Losses'!AQ16)</f>
        <v>-</v>
      </c>
      <c r="AS39" s="15" t="str">
        <f>IF(AS$19="-","-",AS$19*'3h Losses'!AR16)</f>
        <v>-</v>
      </c>
      <c r="AT39" s="15" t="str">
        <f>IF(AT$19="-","-",AT$19*'3h Losses'!AS16)</f>
        <v>-</v>
      </c>
      <c r="AU39" s="15" t="str">
        <f>IF(AU$19="-","-",AU$19*'3h Losses'!AT16)</f>
        <v>-</v>
      </c>
      <c r="AV39" s="15" t="str">
        <f>IF(AV$19="-","-",AV$19*'3h Losses'!AU16)</f>
        <v>-</v>
      </c>
      <c r="AW39" s="15" t="str">
        <f>IF(AW$19="-","-",AW$19*'3h Losses'!AV16)</f>
        <v>-</v>
      </c>
      <c r="AX39" s="15" t="str">
        <f>IF(AX$19="-","-",AX$19*'3h Losses'!AW16)</f>
        <v>-</v>
      </c>
      <c r="AY39" s="15" t="str">
        <f>IF(AY$19="-","-",AY$19*'3h Losses'!AX16)</f>
        <v>-</v>
      </c>
      <c r="AZ39" s="15" t="str">
        <f>IF(AZ$19="-","-",AZ$19*'3h Losses'!AY16)</f>
        <v>-</v>
      </c>
      <c r="BA39" s="15" t="str">
        <f>IF(BA$19="-","-",BA$19*'3h Losses'!AZ16)</f>
        <v>-</v>
      </c>
      <c r="BB39" s="15" t="str">
        <f>IF(BB$19="-","-",BB$19*'3h Losses'!BA16)</f>
        <v>-</v>
      </c>
      <c r="BC39" s="15" t="str">
        <f>IF(BC$19="-","-",BC$19*'3h Losses'!BB16)</f>
        <v>-</v>
      </c>
      <c r="BD39" s="15" t="str">
        <f>IF(BD$19="-","-",BD$19*'3h Losses'!BC16)</f>
        <v>-</v>
      </c>
    </row>
    <row r="40" spans="1:56">
      <c r="A40" s="14"/>
      <c r="B40" s="337"/>
      <c r="C40" s="334"/>
      <c r="D40" s="334"/>
      <c r="E40" s="108" t="s">
        <v>141</v>
      </c>
      <c r="F40" s="336"/>
      <c r="G40" s="28"/>
      <c r="H40" s="15">
        <f>IF(H$19="-","-",H$19*'3h Losses'!G17)</f>
        <v>0.2380046393276854</v>
      </c>
      <c r="I40" s="15">
        <f>IF(I$19="-","-",I$19*'3h Losses'!H17)</f>
        <v>0.23418790331554515</v>
      </c>
      <c r="J40" s="15">
        <f>IF(J$19="-","-",J$19*'3h Losses'!I17)</f>
        <v>0.23980841299511824</v>
      </c>
      <c r="K40" s="15">
        <f>IF(K$19="-","-",K$19*'3h Losses'!J17)</f>
        <v>0.25019779277496623</v>
      </c>
      <c r="L40" s="15">
        <f>IF(L$19="-","-",L$19*'3h Losses'!K17)</f>
        <v>0.25470135304491565</v>
      </c>
      <c r="M40" s="15">
        <f>IF(M$19="-","-",M$19*'3h Losses'!L17)</f>
        <v>0.2500571653675524</v>
      </c>
      <c r="N40" s="15">
        <f>IF(N$19="-","-",N$19*'3h Losses'!M17)</f>
        <v>0.25998397643126192</v>
      </c>
      <c r="O40" s="15">
        <f>IF(O$19="-","-",O$19*'3h Losses'!N17)</f>
        <v>0.26570066545150151</v>
      </c>
      <c r="P40" s="28"/>
      <c r="Q40" s="15">
        <f>IF(Q$19="-","-",Q$19*'3h Losses'!P17)</f>
        <v>0.26570066545150151</v>
      </c>
      <c r="R40" s="15">
        <f>IF(R$19="-","-",R$19*'3h Losses'!Q17)</f>
        <v>0.27455658347989148</v>
      </c>
      <c r="S40" s="15">
        <f>IF(S$19="-","-",S$19*'3h Losses'!R17)</f>
        <v>0.284427158324419</v>
      </c>
      <c r="T40" s="15">
        <f>IF(T$19="-","-",T$19*'3h Losses'!S17)</f>
        <v>0.29233665714661644</v>
      </c>
      <c r="U40" s="15">
        <f>IF(U$19="-","-",U$19*'3h Losses'!T17)</f>
        <v>0.32912424274979279</v>
      </c>
      <c r="V40" s="15">
        <f>IF(V$19="-","-",V$19*'3h Losses'!U17)</f>
        <v>0.46915495874552093</v>
      </c>
      <c r="W40" s="15">
        <f>IF(W$19="-","-",W$19*'3h Losses'!V17)</f>
        <v>0.43697205580359161</v>
      </c>
      <c r="X40" s="15">
        <f>IF(X$19="-","-",X$19*'3h Losses'!W17)</f>
        <v>0.4606000961795319</v>
      </c>
      <c r="Y40" s="28"/>
      <c r="Z40" s="15">
        <f>IF(Z$19="-","-",Z$19*'3h Losses'!Y17)</f>
        <v>0.44304222078946282</v>
      </c>
      <c r="AA40" s="15">
        <f>IF(AA$19="-","-",AA$19*'3h Losses'!Z17)</f>
        <v>0.49940492952409415</v>
      </c>
      <c r="AB40" s="15" t="str">
        <f>IF(AB$19="-","-",AB$19*'3h Losses'!AA17)</f>
        <v>-</v>
      </c>
      <c r="AC40" s="15" t="str">
        <f>IF(AC$19="-","-",AC$19*'3h Losses'!AB17)</f>
        <v>-</v>
      </c>
      <c r="AD40" s="15" t="str">
        <f>IF(AD$19="-","-",AD$19*'3h Losses'!AC17)</f>
        <v>-</v>
      </c>
      <c r="AE40" s="15" t="str">
        <f>IF(AE$19="-","-",AE$19*'3h Losses'!AD17)</f>
        <v>-</v>
      </c>
      <c r="AF40" s="15" t="str">
        <f>IF(AF$19="-","-",AF$19*'3h Losses'!AE17)</f>
        <v>-</v>
      </c>
      <c r="AG40" s="15" t="str">
        <f>IF(AG$19="-","-",AG$19*'3h Losses'!AF17)</f>
        <v>-</v>
      </c>
      <c r="AH40" s="15" t="str">
        <f>IF(AH$19="-","-",AH$19*'3h Losses'!AG17)</f>
        <v>-</v>
      </c>
      <c r="AI40" s="15" t="str">
        <f>IF(AI$19="-","-",AI$19*'3h Losses'!AH17)</f>
        <v>-</v>
      </c>
      <c r="AJ40" s="15" t="str">
        <f>IF(AJ$19="-","-",AJ$19*'3h Losses'!AI17)</f>
        <v>-</v>
      </c>
      <c r="AK40" s="15" t="str">
        <f>IF(AK$19="-","-",AK$19*'3h Losses'!AJ17)</f>
        <v>-</v>
      </c>
      <c r="AL40" s="15" t="str">
        <f>IF(AL$19="-","-",AL$19*'3h Losses'!AK17)</f>
        <v>-</v>
      </c>
      <c r="AM40" s="15" t="str">
        <f>IF(AM$19="-","-",AM$19*'3h Losses'!AL17)</f>
        <v>-</v>
      </c>
      <c r="AN40" s="15" t="str">
        <f>IF(AN$19="-","-",AN$19*'3h Losses'!AM17)</f>
        <v>-</v>
      </c>
      <c r="AO40" s="15" t="str">
        <f>IF(AO$19="-","-",AO$19*'3h Losses'!AN17)</f>
        <v>-</v>
      </c>
      <c r="AP40" s="15" t="str">
        <f>IF(AP$19="-","-",AP$19*'3h Losses'!AO17)</f>
        <v>-</v>
      </c>
      <c r="AQ40" s="15" t="str">
        <f>IF(AQ$19="-","-",AQ$19*'3h Losses'!AP17)</f>
        <v>-</v>
      </c>
      <c r="AR40" s="15" t="str">
        <f>IF(AR$19="-","-",AR$19*'3h Losses'!AQ17)</f>
        <v>-</v>
      </c>
      <c r="AS40" s="15" t="str">
        <f>IF(AS$19="-","-",AS$19*'3h Losses'!AR17)</f>
        <v>-</v>
      </c>
      <c r="AT40" s="15" t="str">
        <f>IF(AT$19="-","-",AT$19*'3h Losses'!AS17)</f>
        <v>-</v>
      </c>
      <c r="AU40" s="15" t="str">
        <f>IF(AU$19="-","-",AU$19*'3h Losses'!AT17)</f>
        <v>-</v>
      </c>
      <c r="AV40" s="15" t="str">
        <f>IF(AV$19="-","-",AV$19*'3h Losses'!AU17)</f>
        <v>-</v>
      </c>
      <c r="AW40" s="15" t="str">
        <f>IF(AW$19="-","-",AW$19*'3h Losses'!AV17)</f>
        <v>-</v>
      </c>
      <c r="AX40" s="15" t="str">
        <f>IF(AX$19="-","-",AX$19*'3h Losses'!AW17)</f>
        <v>-</v>
      </c>
      <c r="AY40" s="15" t="str">
        <f>IF(AY$19="-","-",AY$19*'3h Losses'!AX17)</f>
        <v>-</v>
      </c>
      <c r="AZ40" s="15" t="str">
        <f>IF(AZ$19="-","-",AZ$19*'3h Losses'!AY17)</f>
        <v>-</v>
      </c>
      <c r="BA40" s="15" t="str">
        <f>IF(BA$19="-","-",BA$19*'3h Losses'!AZ17)</f>
        <v>-</v>
      </c>
      <c r="BB40" s="15" t="str">
        <f>IF(BB$19="-","-",BB$19*'3h Losses'!BA17)</f>
        <v>-</v>
      </c>
      <c r="BC40" s="15" t="str">
        <f>IF(BC$19="-","-",BC$19*'3h Losses'!BB17)</f>
        <v>-</v>
      </c>
      <c r="BD40" s="15" t="str">
        <f>IF(BD$19="-","-",BD$19*'3h Losses'!BC17)</f>
        <v>-</v>
      </c>
    </row>
    <row r="41" spans="1:56">
      <c r="A41" s="14"/>
      <c r="B41" s="337"/>
      <c r="C41" s="334"/>
      <c r="D41" s="334"/>
      <c r="E41" s="108" t="s">
        <v>142</v>
      </c>
      <c r="F41" s="336"/>
      <c r="G41" s="28"/>
      <c r="H41" s="15">
        <f>IF(H$19="-","-",H$19*'3h Losses'!G18)</f>
        <v>0.24090912848229701</v>
      </c>
      <c r="I41" s="15">
        <f>IF(I$19="-","-",I$19*'3h Losses'!H18)</f>
        <v>0.2370458149396322</v>
      </c>
      <c r="J41" s="15">
        <f>IF(J$19="-","-",J$19*'3h Losses'!I18)</f>
        <v>0.24273491449818335</v>
      </c>
      <c r="K41" s="15">
        <f>IF(K$19="-","-",K$19*'3h Losses'!J18)</f>
        <v>0.25325108105403266</v>
      </c>
      <c r="L41" s="15">
        <f>IF(L$19="-","-",L$19*'3h Losses'!K18)</f>
        <v>0.25780960051300522</v>
      </c>
      <c r="M41" s="15">
        <f>IF(M$19="-","-",M$19*'3h Losses'!L18)</f>
        <v>0.25310873750032509</v>
      </c>
      <c r="N41" s="15">
        <f>IF(N$19="-","-",N$19*'3h Losses'!M18)</f>
        <v>0.26464258210671682</v>
      </c>
      <c r="O41" s="15">
        <f>IF(O$19="-","-",O$19*'3h Losses'!N18)</f>
        <v>0.27046170743968639</v>
      </c>
      <c r="P41" s="28"/>
      <c r="Q41" s="15">
        <f>IF(Q$19="-","-",Q$19*'3h Losses'!P18)</f>
        <v>0.27046170743968639</v>
      </c>
      <c r="R41" s="15">
        <f>IF(R$19="-","-",R$19*'3h Losses'!Q18)</f>
        <v>0.28014644912789621</v>
      </c>
      <c r="S41" s="15">
        <f>IF(S$19="-","-",S$19*'3h Losses'!R18)</f>
        <v>0.29022310126059714</v>
      </c>
      <c r="T41" s="15">
        <f>IF(T$19="-","-",T$19*'3h Losses'!S18)</f>
        <v>0.30065436531804424</v>
      </c>
      <c r="U41" s="15">
        <f>IF(U$19="-","-",U$19*'3h Losses'!T18)</f>
        <v>0.3384950482805511</v>
      </c>
      <c r="V41" s="15">
        <f>IF(V$19="-","-",V$19*'3h Losses'!U18)</f>
        <v>0.48071444360212917</v>
      </c>
      <c r="W41" s="15">
        <f>IF(W$19="-","-",W$19*'3h Losses'!V18)</f>
        <v>0.44770845697157363</v>
      </c>
      <c r="X41" s="15">
        <f>IF(X$19="-","-",X$19*'3h Losses'!W18)</f>
        <v>0.47191645790955511</v>
      </c>
      <c r="Y41" s="28"/>
      <c r="Z41" s="15">
        <f>IF(Z$19="-","-",Z$19*'3h Losses'!Y18)</f>
        <v>0.4539386880505194</v>
      </c>
      <c r="AA41" s="15">
        <f>IF(AA$19="-","-",AA$19*'3h Losses'!Z18)</f>
        <v>0.51243236840894124</v>
      </c>
      <c r="AB41" s="15" t="str">
        <f>IF(AB$19="-","-",AB$19*'3h Losses'!AA18)</f>
        <v>-</v>
      </c>
      <c r="AC41" s="15" t="str">
        <f>IF(AC$19="-","-",AC$19*'3h Losses'!AB18)</f>
        <v>-</v>
      </c>
      <c r="AD41" s="15" t="str">
        <f>IF(AD$19="-","-",AD$19*'3h Losses'!AC18)</f>
        <v>-</v>
      </c>
      <c r="AE41" s="15" t="str">
        <f>IF(AE$19="-","-",AE$19*'3h Losses'!AD18)</f>
        <v>-</v>
      </c>
      <c r="AF41" s="15" t="str">
        <f>IF(AF$19="-","-",AF$19*'3h Losses'!AE18)</f>
        <v>-</v>
      </c>
      <c r="AG41" s="15" t="str">
        <f>IF(AG$19="-","-",AG$19*'3h Losses'!AF18)</f>
        <v>-</v>
      </c>
      <c r="AH41" s="15" t="str">
        <f>IF(AH$19="-","-",AH$19*'3h Losses'!AG18)</f>
        <v>-</v>
      </c>
      <c r="AI41" s="15" t="str">
        <f>IF(AI$19="-","-",AI$19*'3h Losses'!AH18)</f>
        <v>-</v>
      </c>
      <c r="AJ41" s="15" t="str">
        <f>IF(AJ$19="-","-",AJ$19*'3h Losses'!AI18)</f>
        <v>-</v>
      </c>
      <c r="AK41" s="15" t="str">
        <f>IF(AK$19="-","-",AK$19*'3h Losses'!AJ18)</f>
        <v>-</v>
      </c>
      <c r="AL41" s="15" t="str">
        <f>IF(AL$19="-","-",AL$19*'3h Losses'!AK18)</f>
        <v>-</v>
      </c>
      <c r="AM41" s="15" t="str">
        <f>IF(AM$19="-","-",AM$19*'3h Losses'!AL18)</f>
        <v>-</v>
      </c>
      <c r="AN41" s="15" t="str">
        <f>IF(AN$19="-","-",AN$19*'3h Losses'!AM18)</f>
        <v>-</v>
      </c>
      <c r="AO41" s="15" t="str">
        <f>IF(AO$19="-","-",AO$19*'3h Losses'!AN18)</f>
        <v>-</v>
      </c>
      <c r="AP41" s="15" t="str">
        <f>IF(AP$19="-","-",AP$19*'3h Losses'!AO18)</f>
        <v>-</v>
      </c>
      <c r="AQ41" s="15" t="str">
        <f>IF(AQ$19="-","-",AQ$19*'3h Losses'!AP18)</f>
        <v>-</v>
      </c>
      <c r="AR41" s="15" t="str">
        <f>IF(AR$19="-","-",AR$19*'3h Losses'!AQ18)</f>
        <v>-</v>
      </c>
      <c r="AS41" s="15" t="str">
        <f>IF(AS$19="-","-",AS$19*'3h Losses'!AR18)</f>
        <v>-</v>
      </c>
      <c r="AT41" s="15" t="str">
        <f>IF(AT$19="-","-",AT$19*'3h Losses'!AS18)</f>
        <v>-</v>
      </c>
      <c r="AU41" s="15" t="str">
        <f>IF(AU$19="-","-",AU$19*'3h Losses'!AT18)</f>
        <v>-</v>
      </c>
      <c r="AV41" s="15" t="str">
        <f>IF(AV$19="-","-",AV$19*'3h Losses'!AU18)</f>
        <v>-</v>
      </c>
      <c r="AW41" s="15" t="str">
        <f>IF(AW$19="-","-",AW$19*'3h Losses'!AV18)</f>
        <v>-</v>
      </c>
      <c r="AX41" s="15" t="str">
        <f>IF(AX$19="-","-",AX$19*'3h Losses'!AW18)</f>
        <v>-</v>
      </c>
      <c r="AY41" s="15" t="str">
        <f>IF(AY$19="-","-",AY$19*'3h Losses'!AX18)</f>
        <v>-</v>
      </c>
      <c r="AZ41" s="15" t="str">
        <f>IF(AZ$19="-","-",AZ$19*'3h Losses'!AY18)</f>
        <v>-</v>
      </c>
      <c r="BA41" s="15" t="str">
        <f>IF(BA$19="-","-",BA$19*'3h Losses'!AZ18)</f>
        <v>-</v>
      </c>
      <c r="BB41" s="15" t="str">
        <f>IF(BB$19="-","-",BB$19*'3h Losses'!BA18)</f>
        <v>-</v>
      </c>
      <c r="BC41" s="15" t="str">
        <f>IF(BC$19="-","-",BC$19*'3h Losses'!BB18)</f>
        <v>-</v>
      </c>
      <c r="BD41" s="15" t="str">
        <f>IF(BD$19="-","-",BD$19*'3h Losses'!BC18)</f>
        <v>-</v>
      </c>
    </row>
    <row r="42" spans="1:56">
      <c r="A42" s="14"/>
      <c r="B42" s="337"/>
      <c r="C42" s="334"/>
      <c r="D42" s="334"/>
      <c r="E42" s="108" t="s">
        <v>143</v>
      </c>
      <c r="F42" s="336"/>
      <c r="G42" s="28"/>
      <c r="H42" s="15">
        <f>IF(H$19="-","-",H$19*'3h Losses'!G19)</f>
        <v>0.23609170583476491</v>
      </c>
      <c r="I42" s="15">
        <f>IF(I$19="-","-",I$19*'3h Losses'!H19)</f>
        <v>0.23230564637654347</v>
      </c>
      <c r="J42" s="15">
        <f>IF(J$19="-","-",J$19*'3h Losses'!I19)</f>
        <v>0.23788098188958048</v>
      </c>
      <c r="K42" s="15">
        <f>IF(K$19="-","-",K$19*'3h Losses'!J19)</f>
        <v>0.24818685828643694</v>
      </c>
      <c r="L42" s="15">
        <f>IF(L$19="-","-",L$19*'3h Losses'!K19)</f>
        <v>0.25265422173559282</v>
      </c>
      <c r="M42" s="15">
        <f>IF(M$19="-","-",M$19*'3h Losses'!L19)</f>
        <v>0.24804736115479598</v>
      </c>
      <c r="N42" s="15">
        <f>IF(N$19="-","-",N$19*'3h Losses'!M19)</f>
        <v>0.25696171913466087</v>
      </c>
      <c r="O42" s="15">
        <f>IF(O$19="-","-",O$19*'3h Losses'!N19)</f>
        <v>0.26261195288584505</v>
      </c>
      <c r="P42" s="28"/>
      <c r="Q42" s="15">
        <f>IF(Q$19="-","-",Q$19*'3h Losses'!P19)</f>
        <v>0.26261195288584505</v>
      </c>
      <c r="R42" s="15">
        <f>IF(R$19="-","-",R$19*'3h Losses'!Q19)</f>
        <v>0.27151623624028887</v>
      </c>
      <c r="S42" s="15">
        <f>IF(S$19="-","-",S$19*'3h Losses'!R19)</f>
        <v>0.28127601204757757</v>
      </c>
      <c r="T42" s="15">
        <f>IF(T$19="-","-",T$19*'3h Losses'!S19)</f>
        <v>0.29100997783509436</v>
      </c>
      <c r="U42" s="15">
        <f>IF(U$19="-","-",U$19*'3h Losses'!T19)</f>
        <v>0.32762281074128846</v>
      </c>
      <c r="V42" s="15">
        <f>IF(V$19="-","-",V$19*'3h Losses'!U19)</f>
        <v>0.46706504986105857</v>
      </c>
      <c r="W42" s="15">
        <f>IF(W$19="-","-",W$19*'3h Losses'!V19)</f>
        <v>0.43501029082288933</v>
      </c>
      <c r="X42" s="15">
        <f>IF(X$19="-","-",X$19*'3h Losses'!W19)</f>
        <v>0.45628384696114349</v>
      </c>
      <c r="Y42" s="28"/>
      <c r="Z42" s="15">
        <f>IF(Z$19="-","-",Z$19*'3h Losses'!Y19)</f>
        <v>0.43889936258129519</v>
      </c>
      <c r="AA42" s="15">
        <f>IF(AA$19="-","-",AA$19*'3h Losses'!Z19)</f>
        <v>0.49589939802802802</v>
      </c>
      <c r="AB42" s="15" t="str">
        <f>IF(AB$19="-","-",AB$19*'3h Losses'!AA19)</f>
        <v>-</v>
      </c>
      <c r="AC42" s="15" t="str">
        <f>IF(AC$19="-","-",AC$19*'3h Losses'!AB19)</f>
        <v>-</v>
      </c>
      <c r="AD42" s="15" t="str">
        <f>IF(AD$19="-","-",AD$19*'3h Losses'!AC19)</f>
        <v>-</v>
      </c>
      <c r="AE42" s="15" t="str">
        <f>IF(AE$19="-","-",AE$19*'3h Losses'!AD19)</f>
        <v>-</v>
      </c>
      <c r="AF42" s="15" t="str">
        <f>IF(AF$19="-","-",AF$19*'3h Losses'!AE19)</f>
        <v>-</v>
      </c>
      <c r="AG42" s="15" t="str">
        <f>IF(AG$19="-","-",AG$19*'3h Losses'!AF19)</f>
        <v>-</v>
      </c>
      <c r="AH42" s="15" t="str">
        <f>IF(AH$19="-","-",AH$19*'3h Losses'!AG19)</f>
        <v>-</v>
      </c>
      <c r="AI42" s="15" t="str">
        <f>IF(AI$19="-","-",AI$19*'3h Losses'!AH19)</f>
        <v>-</v>
      </c>
      <c r="AJ42" s="15" t="str">
        <f>IF(AJ$19="-","-",AJ$19*'3h Losses'!AI19)</f>
        <v>-</v>
      </c>
      <c r="AK42" s="15" t="str">
        <f>IF(AK$19="-","-",AK$19*'3h Losses'!AJ19)</f>
        <v>-</v>
      </c>
      <c r="AL42" s="15" t="str">
        <f>IF(AL$19="-","-",AL$19*'3h Losses'!AK19)</f>
        <v>-</v>
      </c>
      <c r="AM42" s="15" t="str">
        <f>IF(AM$19="-","-",AM$19*'3h Losses'!AL19)</f>
        <v>-</v>
      </c>
      <c r="AN42" s="15" t="str">
        <f>IF(AN$19="-","-",AN$19*'3h Losses'!AM19)</f>
        <v>-</v>
      </c>
      <c r="AO42" s="15" t="str">
        <f>IF(AO$19="-","-",AO$19*'3h Losses'!AN19)</f>
        <v>-</v>
      </c>
      <c r="AP42" s="15" t="str">
        <f>IF(AP$19="-","-",AP$19*'3h Losses'!AO19)</f>
        <v>-</v>
      </c>
      <c r="AQ42" s="15" t="str">
        <f>IF(AQ$19="-","-",AQ$19*'3h Losses'!AP19)</f>
        <v>-</v>
      </c>
      <c r="AR42" s="15" t="str">
        <f>IF(AR$19="-","-",AR$19*'3h Losses'!AQ19)</f>
        <v>-</v>
      </c>
      <c r="AS42" s="15" t="str">
        <f>IF(AS$19="-","-",AS$19*'3h Losses'!AR19)</f>
        <v>-</v>
      </c>
      <c r="AT42" s="15" t="str">
        <f>IF(AT$19="-","-",AT$19*'3h Losses'!AS19)</f>
        <v>-</v>
      </c>
      <c r="AU42" s="15" t="str">
        <f>IF(AU$19="-","-",AU$19*'3h Losses'!AT19)</f>
        <v>-</v>
      </c>
      <c r="AV42" s="15" t="str">
        <f>IF(AV$19="-","-",AV$19*'3h Losses'!AU19)</f>
        <v>-</v>
      </c>
      <c r="AW42" s="15" t="str">
        <f>IF(AW$19="-","-",AW$19*'3h Losses'!AV19)</f>
        <v>-</v>
      </c>
      <c r="AX42" s="15" t="str">
        <f>IF(AX$19="-","-",AX$19*'3h Losses'!AW19)</f>
        <v>-</v>
      </c>
      <c r="AY42" s="15" t="str">
        <f>IF(AY$19="-","-",AY$19*'3h Losses'!AX19)</f>
        <v>-</v>
      </c>
      <c r="AZ42" s="15" t="str">
        <f>IF(AZ$19="-","-",AZ$19*'3h Losses'!AY19)</f>
        <v>-</v>
      </c>
      <c r="BA42" s="15" t="str">
        <f>IF(BA$19="-","-",BA$19*'3h Losses'!AZ19)</f>
        <v>-</v>
      </c>
      <c r="BB42" s="15" t="str">
        <f>IF(BB$19="-","-",BB$19*'3h Losses'!BA19)</f>
        <v>-</v>
      </c>
      <c r="BC42" s="15" t="str">
        <f>IF(BC$19="-","-",BC$19*'3h Losses'!BB19)</f>
        <v>-</v>
      </c>
      <c r="BD42" s="15" t="str">
        <f>IF(BD$19="-","-",BD$19*'3h Losses'!BC19)</f>
        <v>-</v>
      </c>
    </row>
    <row r="43" spans="1:56">
      <c r="A43" s="14"/>
      <c r="B43" s="337"/>
      <c r="C43" s="334"/>
      <c r="D43" s="334"/>
      <c r="E43" s="108" t="s">
        <v>144</v>
      </c>
      <c r="F43" s="336"/>
      <c r="G43" s="28"/>
      <c r="H43" s="15">
        <f>IF(H$19="-","-",H$19*'3h Losses'!G20)</f>
        <v>0.23799902246072904</v>
      </c>
      <c r="I43" s="15">
        <f>IF(I$19="-","-",I$19*'3h Losses'!H20)</f>
        <v>0.23418237652287663</v>
      </c>
      <c r="J43" s="15">
        <f>IF(J$19="-","-",J$19*'3h Losses'!I20)</f>
        <v>0.23980275355942568</v>
      </c>
      <c r="K43" s="15">
        <f>IF(K$19="-","-",K$19*'3h Losses'!J20)</f>
        <v>0.25019188815176746</v>
      </c>
      <c r="L43" s="15">
        <f>IF(L$19="-","-",L$19*'3h Losses'!K20)</f>
        <v>0.25469534213849926</v>
      </c>
      <c r="M43" s="15">
        <f>IF(M$19="-","-",M$19*'3h Losses'!L20)</f>
        <v>0.25005126406313527</v>
      </c>
      <c r="N43" s="15">
        <f>IF(N$19="-","-",N$19*'3h Losses'!M20)</f>
        <v>0.25842293069629363</v>
      </c>
      <c r="O43" s="15">
        <f>IF(O$19="-","-",O$19*'3h Losses'!N20)</f>
        <v>0.26410529447412523</v>
      </c>
      <c r="P43" s="28"/>
      <c r="Q43" s="15">
        <f>IF(Q$19="-","-",Q$19*'3h Losses'!P20)</f>
        <v>0.26410529447412523</v>
      </c>
      <c r="R43" s="15">
        <f>IF(R$19="-","-",R$19*'3h Losses'!Q20)</f>
        <v>0.27161444077958369</v>
      </c>
      <c r="S43" s="15">
        <f>IF(S$19="-","-",S$19*'3h Losses'!R20)</f>
        <v>0.28137775894820843</v>
      </c>
      <c r="T43" s="15">
        <f>IF(T$19="-","-",T$19*'3h Losses'!S20)</f>
        <v>0.28880695673113327</v>
      </c>
      <c r="U43" s="15">
        <f>IF(U$19="-","-",U$19*'3h Losses'!T20)</f>
        <v>0.32514195978801874</v>
      </c>
      <c r="V43" s="15">
        <f>IF(V$19="-","-",V$19*'3h Losses'!U20)</f>
        <v>0.46338053353388881</v>
      </c>
      <c r="W43" s="15">
        <f>IF(W$19="-","-",W$19*'3h Losses'!V20)</f>
        <v>0.43158320918297172</v>
      </c>
      <c r="X43" s="15">
        <f>IF(X$19="-","-",X$19*'3h Losses'!W20)</f>
        <v>0.45201058767432134</v>
      </c>
      <c r="Y43" s="28"/>
      <c r="Z43" s="15">
        <f>IF(Z$19="-","-",Z$19*'3h Losses'!Y20)</f>
        <v>0.43478798040017835</v>
      </c>
      <c r="AA43" s="15">
        <f>IF(AA$19="-","-",AA$19*'3h Losses'!Z20)</f>
        <v>0.49359281401216026</v>
      </c>
      <c r="AB43" s="15" t="str">
        <f>IF(AB$19="-","-",AB$19*'3h Losses'!AA20)</f>
        <v>-</v>
      </c>
      <c r="AC43" s="15" t="str">
        <f>IF(AC$19="-","-",AC$19*'3h Losses'!AB20)</f>
        <v>-</v>
      </c>
      <c r="AD43" s="15" t="str">
        <f>IF(AD$19="-","-",AD$19*'3h Losses'!AC20)</f>
        <v>-</v>
      </c>
      <c r="AE43" s="15" t="str">
        <f>IF(AE$19="-","-",AE$19*'3h Losses'!AD20)</f>
        <v>-</v>
      </c>
      <c r="AF43" s="15" t="str">
        <f>IF(AF$19="-","-",AF$19*'3h Losses'!AE20)</f>
        <v>-</v>
      </c>
      <c r="AG43" s="15" t="str">
        <f>IF(AG$19="-","-",AG$19*'3h Losses'!AF20)</f>
        <v>-</v>
      </c>
      <c r="AH43" s="15" t="str">
        <f>IF(AH$19="-","-",AH$19*'3h Losses'!AG20)</f>
        <v>-</v>
      </c>
      <c r="AI43" s="15" t="str">
        <f>IF(AI$19="-","-",AI$19*'3h Losses'!AH20)</f>
        <v>-</v>
      </c>
      <c r="AJ43" s="15" t="str">
        <f>IF(AJ$19="-","-",AJ$19*'3h Losses'!AI20)</f>
        <v>-</v>
      </c>
      <c r="AK43" s="15" t="str">
        <f>IF(AK$19="-","-",AK$19*'3h Losses'!AJ20)</f>
        <v>-</v>
      </c>
      <c r="AL43" s="15" t="str">
        <f>IF(AL$19="-","-",AL$19*'3h Losses'!AK20)</f>
        <v>-</v>
      </c>
      <c r="AM43" s="15" t="str">
        <f>IF(AM$19="-","-",AM$19*'3h Losses'!AL20)</f>
        <v>-</v>
      </c>
      <c r="AN43" s="15" t="str">
        <f>IF(AN$19="-","-",AN$19*'3h Losses'!AM20)</f>
        <v>-</v>
      </c>
      <c r="AO43" s="15" t="str">
        <f>IF(AO$19="-","-",AO$19*'3h Losses'!AN20)</f>
        <v>-</v>
      </c>
      <c r="AP43" s="15" t="str">
        <f>IF(AP$19="-","-",AP$19*'3h Losses'!AO20)</f>
        <v>-</v>
      </c>
      <c r="AQ43" s="15" t="str">
        <f>IF(AQ$19="-","-",AQ$19*'3h Losses'!AP20)</f>
        <v>-</v>
      </c>
      <c r="AR43" s="15" t="str">
        <f>IF(AR$19="-","-",AR$19*'3h Losses'!AQ20)</f>
        <v>-</v>
      </c>
      <c r="AS43" s="15" t="str">
        <f>IF(AS$19="-","-",AS$19*'3h Losses'!AR20)</f>
        <v>-</v>
      </c>
      <c r="AT43" s="15" t="str">
        <f>IF(AT$19="-","-",AT$19*'3h Losses'!AS20)</f>
        <v>-</v>
      </c>
      <c r="AU43" s="15" t="str">
        <f>IF(AU$19="-","-",AU$19*'3h Losses'!AT20)</f>
        <v>-</v>
      </c>
      <c r="AV43" s="15" t="str">
        <f>IF(AV$19="-","-",AV$19*'3h Losses'!AU20)</f>
        <v>-</v>
      </c>
      <c r="AW43" s="15" t="str">
        <f>IF(AW$19="-","-",AW$19*'3h Losses'!AV20)</f>
        <v>-</v>
      </c>
      <c r="AX43" s="15" t="str">
        <f>IF(AX$19="-","-",AX$19*'3h Losses'!AW20)</f>
        <v>-</v>
      </c>
      <c r="AY43" s="15" t="str">
        <f>IF(AY$19="-","-",AY$19*'3h Losses'!AX20)</f>
        <v>-</v>
      </c>
      <c r="AZ43" s="15" t="str">
        <f>IF(AZ$19="-","-",AZ$19*'3h Losses'!AY20)</f>
        <v>-</v>
      </c>
      <c r="BA43" s="15" t="str">
        <f>IF(BA$19="-","-",BA$19*'3h Losses'!AZ20)</f>
        <v>-</v>
      </c>
      <c r="BB43" s="15" t="str">
        <f>IF(BB$19="-","-",BB$19*'3h Losses'!BA20)</f>
        <v>-</v>
      </c>
      <c r="BC43" s="15" t="str">
        <f>IF(BC$19="-","-",BC$19*'3h Losses'!BB20)</f>
        <v>-</v>
      </c>
      <c r="BD43" s="15" t="str">
        <f>IF(BD$19="-","-",BD$19*'3h Losses'!BC20)</f>
        <v>-</v>
      </c>
    </row>
    <row r="44" spans="1:56">
      <c r="A44" s="14"/>
      <c r="B44" s="337"/>
      <c r="C44" s="334"/>
      <c r="D44" s="334"/>
      <c r="E44" s="108" t="s">
        <v>145</v>
      </c>
      <c r="F44" s="336"/>
      <c r="G44" s="28"/>
      <c r="H44" s="15">
        <f>IF(H$19="-","-",H$19*'3h Losses'!G21)</f>
        <v>0.23910681513353765</v>
      </c>
      <c r="I44" s="15">
        <f>IF(I$19="-","-",I$19*'3h Losses'!H21)</f>
        <v>0.23527240419664891</v>
      </c>
      <c r="J44" s="15">
        <f>IF(J$19="-","-",J$19*'3h Losses'!I21)</f>
        <v>0.24091894189736848</v>
      </c>
      <c r="K44" s="15">
        <f>IF(K$19="-","-",K$19*'3h Losses'!J21)</f>
        <v>0.2513564338613466</v>
      </c>
      <c r="L44" s="15">
        <f>IF(L$19="-","-",L$19*'3h Losses'!K21)</f>
        <v>0.25588084967085084</v>
      </c>
      <c r="M44" s="15">
        <f>IF(M$19="-","-",M$19*'3h Losses'!L21)</f>
        <v>0.25121515522239996</v>
      </c>
      <c r="N44" s="15">
        <f>IF(N$19="-","-",N$19*'3h Losses'!M21)</f>
        <v>0.2619874380421231</v>
      </c>
      <c r="O44" s="15">
        <f>IF(O$19="-","-",O$19*'3h Losses'!N21)</f>
        <v>0.26774818041961373</v>
      </c>
      <c r="P44" s="28"/>
      <c r="Q44" s="15">
        <f>IF(Q$19="-","-",Q$19*'3h Losses'!P21)</f>
        <v>0.26774818041961373</v>
      </c>
      <c r="R44" s="15">
        <f>IF(R$19="-","-",R$19*'3h Losses'!Q21)</f>
        <v>0.27682661588263824</v>
      </c>
      <c r="S44" s="15">
        <f>IF(S$19="-","-",S$19*'3h Losses'!R21)</f>
        <v>0.28677810484627891</v>
      </c>
      <c r="T44" s="15">
        <f>IF(T$19="-","-",T$19*'3h Losses'!S21)</f>
        <v>0.294776889154862</v>
      </c>
      <c r="U44" s="15">
        <f>IF(U$19="-","-",U$19*'3h Losses'!T21)</f>
        <v>0.33186932808902408</v>
      </c>
      <c r="V44" s="15">
        <f>IF(V$19="-","-",V$19*'3h Losses'!U21)</f>
        <v>0.46952966356840348</v>
      </c>
      <c r="W44" s="15">
        <f>IF(W$19="-","-",W$19*'3h Losses'!V21)</f>
        <v>0.43730757061707909</v>
      </c>
      <c r="X44" s="15">
        <f>IF(X$19="-","-",X$19*'3h Losses'!W21)</f>
        <v>0.45736794890607807</v>
      </c>
      <c r="Y44" s="28"/>
      <c r="Z44" s="15">
        <f>IF(Z$19="-","-",Z$19*'3h Losses'!Y21)</f>
        <v>0.43916381403690097</v>
      </c>
      <c r="AA44" s="15">
        <f>IF(AA$19="-","-",AA$19*'3h Losses'!Z21)</f>
        <v>0.49312900878860394</v>
      </c>
      <c r="AB44" s="15" t="str">
        <f>IF(AB$19="-","-",AB$19*'3h Losses'!AA21)</f>
        <v>-</v>
      </c>
      <c r="AC44" s="15" t="str">
        <f>IF(AC$19="-","-",AC$19*'3h Losses'!AB21)</f>
        <v>-</v>
      </c>
      <c r="AD44" s="15" t="str">
        <f>IF(AD$19="-","-",AD$19*'3h Losses'!AC21)</f>
        <v>-</v>
      </c>
      <c r="AE44" s="15" t="str">
        <f>IF(AE$19="-","-",AE$19*'3h Losses'!AD21)</f>
        <v>-</v>
      </c>
      <c r="AF44" s="15" t="str">
        <f>IF(AF$19="-","-",AF$19*'3h Losses'!AE21)</f>
        <v>-</v>
      </c>
      <c r="AG44" s="15" t="str">
        <f>IF(AG$19="-","-",AG$19*'3h Losses'!AF21)</f>
        <v>-</v>
      </c>
      <c r="AH44" s="15" t="str">
        <f>IF(AH$19="-","-",AH$19*'3h Losses'!AG21)</f>
        <v>-</v>
      </c>
      <c r="AI44" s="15" t="str">
        <f>IF(AI$19="-","-",AI$19*'3h Losses'!AH21)</f>
        <v>-</v>
      </c>
      <c r="AJ44" s="15" t="str">
        <f>IF(AJ$19="-","-",AJ$19*'3h Losses'!AI21)</f>
        <v>-</v>
      </c>
      <c r="AK44" s="15" t="str">
        <f>IF(AK$19="-","-",AK$19*'3h Losses'!AJ21)</f>
        <v>-</v>
      </c>
      <c r="AL44" s="15" t="str">
        <f>IF(AL$19="-","-",AL$19*'3h Losses'!AK21)</f>
        <v>-</v>
      </c>
      <c r="AM44" s="15" t="str">
        <f>IF(AM$19="-","-",AM$19*'3h Losses'!AL21)</f>
        <v>-</v>
      </c>
      <c r="AN44" s="15" t="str">
        <f>IF(AN$19="-","-",AN$19*'3h Losses'!AM21)</f>
        <v>-</v>
      </c>
      <c r="AO44" s="15" t="str">
        <f>IF(AO$19="-","-",AO$19*'3h Losses'!AN21)</f>
        <v>-</v>
      </c>
      <c r="AP44" s="15" t="str">
        <f>IF(AP$19="-","-",AP$19*'3h Losses'!AO21)</f>
        <v>-</v>
      </c>
      <c r="AQ44" s="15" t="str">
        <f>IF(AQ$19="-","-",AQ$19*'3h Losses'!AP21)</f>
        <v>-</v>
      </c>
      <c r="AR44" s="15" t="str">
        <f>IF(AR$19="-","-",AR$19*'3h Losses'!AQ21)</f>
        <v>-</v>
      </c>
      <c r="AS44" s="15" t="str">
        <f>IF(AS$19="-","-",AS$19*'3h Losses'!AR21)</f>
        <v>-</v>
      </c>
      <c r="AT44" s="15" t="str">
        <f>IF(AT$19="-","-",AT$19*'3h Losses'!AS21)</f>
        <v>-</v>
      </c>
      <c r="AU44" s="15" t="str">
        <f>IF(AU$19="-","-",AU$19*'3h Losses'!AT21)</f>
        <v>-</v>
      </c>
      <c r="AV44" s="15" t="str">
        <f>IF(AV$19="-","-",AV$19*'3h Losses'!AU21)</f>
        <v>-</v>
      </c>
      <c r="AW44" s="15" t="str">
        <f>IF(AW$19="-","-",AW$19*'3h Losses'!AV21)</f>
        <v>-</v>
      </c>
      <c r="AX44" s="15" t="str">
        <f>IF(AX$19="-","-",AX$19*'3h Losses'!AW21)</f>
        <v>-</v>
      </c>
      <c r="AY44" s="15" t="str">
        <f>IF(AY$19="-","-",AY$19*'3h Losses'!AX21)</f>
        <v>-</v>
      </c>
      <c r="AZ44" s="15" t="str">
        <f>IF(AZ$19="-","-",AZ$19*'3h Losses'!AY21)</f>
        <v>-</v>
      </c>
      <c r="BA44" s="15" t="str">
        <f>IF(BA$19="-","-",BA$19*'3h Losses'!AZ21)</f>
        <v>-</v>
      </c>
      <c r="BB44" s="15" t="str">
        <f>IF(BB$19="-","-",BB$19*'3h Losses'!BA21)</f>
        <v>-</v>
      </c>
      <c r="BC44" s="15" t="str">
        <f>IF(BC$19="-","-",BC$19*'3h Losses'!BB21)</f>
        <v>-</v>
      </c>
      <c r="BD44" s="15" t="str">
        <f>IF(BD$19="-","-",BD$19*'3h Losses'!BC21)</f>
        <v>-</v>
      </c>
    </row>
    <row r="45" spans="1:56">
      <c r="A45" s="14"/>
      <c r="B45" s="337"/>
      <c r="C45" s="334"/>
      <c r="D45" s="334"/>
      <c r="E45" s="108" t="s">
        <v>146</v>
      </c>
      <c r="F45" s="336"/>
      <c r="G45" s="28"/>
      <c r="H45" s="15">
        <f>IF(H$19="-","-",H$19*'3h Losses'!G22)</f>
        <v>0.23498638819709181</v>
      </c>
      <c r="I45" s="15">
        <f>IF(I$19="-","-",I$19*'3h Losses'!H22)</f>
        <v>0.23121805404726972</v>
      </c>
      <c r="J45" s="15">
        <f>IF(J$19="-","-",J$19*'3h Losses'!I22)</f>
        <v>0.23676728734440419</v>
      </c>
      <c r="K45" s="15">
        <f>IF(K$19="-","-",K$19*'3h Losses'!J22)</f>
        <v>0.24702491440987115</v>
      </c>
      <c r="L45" s="15">
        <f>IF(L$19="-","-",L$19*'3h Losses'!K22)</f>
        <v>0.25147136286924887</v>
      </c>
      <c r="M45" s="15">
        <f>IF(M$19="-","-",M$19*'3h Losses'!L22)</f>
        <v>0.24688607036614563</v>
      </c>
      <c r="N45" s="15">
        <f>IF(N$19="-","-",N$19*'3h Losses'!M22)</f>
        <v>0.25651794728245908</v>
      </c>
      <c r="O45" s="15">
        <f>IF(O$19="-","-",O$19*'3h Losses'!N22)</f>
        <v>0.26215842310275156</v>
      </c>
      <c r="P45" s="28"/>
      <c r="Q45" s="15">
        <f>IF(Q$19="-","-",Q$19*'3h Losses'!P22)</f>
        <v>0.26215842310275156</v>
      </c>
      <c r="R45" s="15">
        <f>IF(R$19="-","-",R$19*'3h Losses'!Q22)</f>
        <v>0.27104732879576765</v>
      </c>
      <c r="S45" s="15">
        <f>IF(S$19="-","-",S$19*'3h Losses'!R22)</f>
        <v>0.28204060865469743</v>
      </c>
      <c r="T45" s="15">
        <f>IF(T$19="-","-",T$19*'3h Losses'!S22)</f>
        <v>0.29035029113568733</v>
      </c>
      <c r="U45" s="15">
        <f>IF(U$19="-","-",U$19*'3h Losses'!T22)</f>
        <v>0.32802706263615455</v>
      </c>
      <c r="V45" s="15">
        <f>IF(V$19="-","-",V$19*'3h Losses'!U22)</f>
        <v>0.46764135872979962</v>
      </c>
      <c r="W45" s="15">
        <f>IF(W$19="-","-",W$19*'3h Losses'!V22)</f>
        <v>0.43467134717492278</v>
      </c>
      <c r="X45" s="15">
        <f>IF(X$19="-","-",X$19*'3h Losses'!W22)</f>
        <v>0.45461079538391114</v>
      </c>
      <c r="Y45" s="28"/>
      <c r="Z45" s="15">
        <f>IF(Z$19="-","-",Z$19*'3h Losses'!Y22)</f>
        <v>0.43717198570214033</v>
      </c>
      <c r="AA45" s="15">
        <f>IF(AA$19="-","-",AA$19*'3h Losses'!Z22)</f>
        <v>0.49532329129558972</v>
      </c>
      <c r="AB45" s="15" t="str">
        <f>IF(AB$19="-","-",AB$19*'3h Losses'!AA22)</f>
        <v>-</v>
      </c>
      <c r="AC45" s="15" t="str">
        <f>IF(AC$19="-","-",AC$19*'3h Losses'!AB22)</f>
        <v>-</v>
      </c>
      <c r="AD45" s="15" t="str">
        <f>IF(AD$19="-","-",AD$19*'3h Losses'!AC22)</f>
        <v>-</v>
      </c>
      <c r="AE45" s="15" t="str">
        <f>IF(AE$19="-","-",AE$19*'3h Losses'!AD22)</f>
        <v>-</v>
      </c>
      <c r="AF45" s="15" t="str">
        <f>IF(AF$19="-","-",AF$19*'3h Losses'!AE22)</f>
        <v>-</v>
      </c>
      <c r="AG45" s="15" t="str">
        <f>IF(AG$19="-","-",AG$19*'3h Losses'!AF22)</f>
        <v>-</v>
      </c>
      <c r="AH45" s="15" t="str">
        <f>IF(AH$19="-","-",AH$19*'3h Losses'!AG22)</f>
        <v>-</v>
      </c>
      <c r="AI45" s="15" t="str">
        <f>IF(AI$19="-","-",AI$19*'3h Losses'!AH22)</f>
        <v>-</v>
      </c>
      <c r="AJ45" s="15" t="str">
        <f>IF(AJ$19="-","-",AJ$19*'3h Losses'!AI22)</f>
        <v>-</v>
      </c>
      <c r="AK45" s="15" t="str">
        <f>IF(AK$19="-","-",AK$19*'3h Losses'!AJ22)</f>
        <v>-</v>
      </c>
      <c r="AL45" s="15" t="str">
        <f>IF(AL$19="-","-",AL$19*'3h Losses'!AK22)</f>
        <v>-</v>
      </c>
      <c r="AM45" s="15" t="str">
        <f>IF(AM$19="-","-",AM$19*'3h Losses'!AL22)</f>
        <v>-</v>
      </c>
      <c r="AN45" s="15" t="str">
        <f>IF(AN$19="-","-",AN$19*'3h Losses'!AM22)</f>
        <v>-</v>
      </c>
      <c r="AO45" s="15" t="str">
        <f>IF(AO$19="-","-",AO$19*'3h Losses'!AN22)</f>
        <v>-</v>
      </c>
      <c r="AP45" s="15" t="str">
        <f>IF(AP$19="-","-",AP$19*'3h Losses'!AO22)</f>
        <v>-</v>
      </c>
      <c r="AQ45" s="15" t="str">
        <f>IF(AQ$19="-","-",AQ$19*'3h Losses'!AP22)</f>
        <v>-</v>
      </c>
      <c r="AR45" s="15" t="str">
        <f>IF(AR$19="-","-",AR$19*'3h Losses'!AQ22)</f>
        <v>-</v>
      </c>
      <c r="AS45" s="15" t="str">
        <f>IF(AS$19="-","-",AS$19*'3h Losses'!AR22)</f>
        <v>-</v>
      </c>
      <c r="AT45" s="15" t="str">
        <f>IF(AT$19="-","-",AT$19*'3h Losses'!AS22)</f>
        <v>-</v>
      </c>
      <c r="AU45" s="15" t="str">
        <f>IF(AU$19="-","-",AU$19*'3h Losses'!AT22)</f>
        <v>-</v>
      </c>
      <c r="AV45" s="15" t="str">
        <f>IF(AV$19="-","-",AV$19*'3h Losses'!AU22)</f>
        <v>-</v>
      </c>
      <c r="AW45" s="15" t="str">
        <f>IF(AW$19="-","-",AW$19*'3h Losses'!AV22)</f>
        <v>-</v>
      </c>
      <c r="AX45" s="15" t="str">
        <f>IF(AX$19="-","-",AX$19*'3h Losses'!AW22)</f>
        <v>-</v>
      </c>
      <c r="AY45" s="15" t="str">
        <f>IF(AY$19="-","-",AY$19*'3h Losses'!AX22)</f>
        <v>-</v>
      </c>
      <c r="AZ45" s="15" t="str">
        <f>IF(AZ$19="-","-",AZ$19*'3h Losses'!AY22)</f>
        <v>-</v>
      </c>
      <c r="BA45" s="15" t="str">
        <f>IF(BA$19="-","-",BA$19*'3h Losses'!AZ22)</f>
        <v>-</v>
      </c>
      <c r="BB45" s="15" t="str">
        <f>IF(BB$19="-","-",BB$19*'3h Losses'!BA22)</f>
        <v>-</v>
      </c>
      <c r="BC45" s="15" t="str">
        <f>IF(BC$19="-","-",BC$19*'3h Losses'!BB22)</f>
        <v>-</v>
      </c>
      <c r="BD45" s="15" t="str">
        <f>IF(BD$19="-","-",BD$19*'3h Losses'!BC22)</f>
        <v>-</v>
      </c>
    </row>
    <row r="46" spans="1:56">
      <c r="A46" s="14"/>
      <c r="B46" s="337"/>
      <c r="C46" s="334"/>
      <c r="D46" s="334"/>
      <c r="E46" s="108" t="s">
        <v>147</v>
      </c>
      <c r="F46" s="336"/>
      <c r="G46" s="28"/>
      <c r="H46" s="15">
        <f>IF(H$19="-","-",H$19*'3h Losses'!G23)</f>
        <v>0.23769713802109035</v>
      </c>
      <c r="I46" s="15">
        <f>IF(I$19="-","-",I$19*'3h Losses'!H23)</f>
        <v>0.23388533322085414</v>
      </c>
      <c r="J46" s="15">
        <f>IF(J$19="-","-",J$19*'3h Losses'!I23)</f>
        <v>0.23949858121815462</v>
      </c>
      <c r="K46" s="15">
        <f>IF(K$19="-","-",K$19*'3h Losses'!J23)</f>
        <v>0.24987453794933415</v>
      </c>
      <c r="L46" s="15">
        <f>IF(L$19="-","-",L$19*'3h Losses'!K23)</f>
        <v>0.25437227963242215</v>
      </c>
      <c r="M46" s="15">
        <f>IF(M$19="-","-",M$19*'3h Losses'!L23)</f>
        <v>0.24973409223212453</v>
      </c>
      <c r="N46" s="15">
        <f>IF(N$19="-","-",N$19*'3h Losses'!M23)</f>
        <v>0.2581452056217905</v>
      </c>
      <c r="O46" s="15">
        <f>IF(O$19="-","-",O$19*'3h Losses'!N23)</f>
        <v>0.26382146260832728</v>
      </c>
      <c r="P46" s="28"/>
      <c r="Q46" s="15">
        <f>IF(Q$19="-","-",Q$19*'3h Losses'!P23)</f>
        <v>0.26382146260832728</v>
      </c>
      <c r="R46" s="15">
        <f>IF(R$19="-","-",R$19*'3h Losses'!Q23)</f>
        <v>0.27321675474040669</v>
      </c>
      <c r="S46" s="15">
        <f>IF(S$19="-","-",S$19*'3h Losses'!R23)</f>
        <v>0.2830387672019184</v>
      </c>
      <c r="T46" s="15">
        <f>IF(T$19="-","-",T$19*'3h Losses'!S23)</f>
        <v>0.29203876064145606</v>
      </c>
      <c r="U46" s="15">
        <f>IF(U$19="-","-",U$19*'3h Losses'!T23)</f>
        <v>0.32879172808780061</v>
      </c>
      <c r="V46" s="15">
        <f>IF(V$19="-","-",V$19*'3h Losses'!U23)</f>
        <v>0.46817694757370121</v>
      </c>
      <c r="W46" s="15">
        <f>IF(W$19="-","-",W$19*'3h Losses'!V23)</f>
        <v>0.43605681255440581</v>
      </c>
      <c r="X46" s="15">
        <f>IF(X$19="-","-",X$19*'3h Losses'!W23)</f>
        <v>0.45861313764306716</v>
      </c>
      <c r="Y46" s="28"/>
      <c r="Z46" s="15">
        <f>IF(Z$19="-","-",Z$19*'3h Losses'!Y23)</f>
        <v>0.4411291277822062</v>
      </c>
      <c r="AA46" s="15">
        <f>IF(AA$19="-","-",AA$19*'3h Losses'!Z23)</f>
        <v>0.49853968320561609</v>
      </c>
      <c r="AB46" s="15" t="str">
        <f>IF(AB$19="-","-",AB$19*'3h Losses'!AA23)</f>
        <v>-</v>
      </c>
      <c r="AC46" s="15" t="str">
        <f>IF(AC$19="-","-",AC$19*'3h Losses'!AB23)</f>
        <v>-</v>
      </c>
      <c r="AD46" s="15" t="str">
        <f>IF(AD$19="-","-",AD$19*'3h Losses'!AC23)</f>
        <v>-</v>
      </c>
      <c r="AE46" s="15" t="str">
        <f>IF(AE$19="-","-",AE$19*'3h Losses'!AD23)</f>
        <v>-</v>
      </c>
      <c r="AF46" s="15" t="str">
        <f>IF(AF$19="-","-",AF$19*'3h Losses'!AE23)</f>
        <v>-</v>
      </c>
      <c r="AG46" s="15" t="str">
        <f>IF(AG$19="-","-",AG$19*'3h Losses'!AF23)</f>
        <v>-</v>
      </c>
      <c r="AH46" s="15" t="str">
        <f>IF(AH$19="-","-",AH$19*'3h Losses'!AG23)</f>
        <v>-</v>
      </c>
      <c r="AI46" s="15" t="str">
        <f>IF(AI$19="-","-",AI$19*'3h Losses'!AH23)</f>
        <v>-</v>
      </c>
      <c r="AJ46" s="15" t="str">
        <f>IF(AJ$19="-","-",AJ$19*'3h Losses'!AI23)</f>
        <v>-</v>
      </c>
      <c r="AK46" s="15" t="str">
        <f>IF(AK$19="-","-",AK$19*'3h Losses'!AJ23)</f>
        <v>-</v>
      </c>
      <c r="AL46" s="15" t="str">
        <f>IF(AL$19="-","-",AL$19*'3h Losses'!AK23)</f>
        <v>-</v>
      </c>
      <c r="AM46" s="15" t="str">
        <f>IF(AM$19="-","-",AM$19*'3h Losses'!AL23)</f>
        <v>-</v>
      </c>
      <c r="AN46" s="15" t="str">
        <f>IF(AN$19="-","-",AN$19*'3h Losses'!AM23)</f>
        <v>-</v>
      </c>
      <c r="AO46" s="15" t="str">
        <f>IF(AO$19="-","-",AO$19*'3h Losses'!AN23)</f>
        <v>-</v>
      </c>
      <c r="AP46" s="15" t="str">
        <f>IF(AP$19="-","-",AP$19*'3h Losses'!AO23)</f>
        <v>-</v>
      </c>
      <c r="AQ46" s="15" t="str">
        <f>IF(AQ$19="-","-",AQ$19*'3h Losses'!AP23)</f>
        <v>-</v>
      </c>
      <c r="AR46" s="15" t="str">
        <f>IF(AR$19="-","-",AR$19*'3h Losses'!AQ23)</f>
        <v>-</v>
      </c>
      <c r="AS46" s="15" t="str">
        <f>IF(AS$19="-","-",AS$19*'3h Losses'!AR23)</f>
        <v>-</v>
      </c>
      <c r="AT46" s="15" t="str">
        <f>IF(AT$19="-","-",AT$19*'3h Losses'!AS23)</f>
        <v>-</v>
      </c>
      <c r="AU46" s="15" t="str">
        <f>IF(AU$19="-","-",AU$19*'3h Losses'!AT23)</f>
        <v>-</v>
      </c>
      <c r="AV46" s="15" t="str">
        <f>IF(AV$19="-","-",AV$19*'3h Losses'!AU23)</f>
        <v>-</v>
      </c>
      <c r="AW46" s="15" t="str">
        <f>IF(AW$19="-","-",AW$19*'3h Losses'!AV23)</f>
        <v>-</v>
      </c>
      <c r="AX46" s="15" t="str">
        <f>IF(AX$19="-","-",AX$19*'3h Losses'!AW23)</f>
        <v>-</v>
      </c>
      <c r="AY46" s="15" t="str">
        <f>IF(AY$19="-","-",AY$19*'3h Losses'!AX23)</f>
        <v>-</v>
      </c>
      <c r="AZ46" s="15" t="str">
        <f>IF(AZ$19="-","-",AZ$19*'3h Losses'!AY23)</f>
        <v>-</v>
      </c>
      <c r="BA46" s="15" t="str">
        <f>IF(BA$19="-","-",BA$19*'3h Losses'!AZ23)</f>
        <v>-</v>
      </c>
      <c r="BB46" s="15" t="str">
        <f>IF(BB$19="-","-",BB$19*'3h Losses'!BA23)</f>
        <v>-</v>
      </c>
      <c r="BC46" s="15" t="str">
        <f>IF(BC$19="-","-",BC$19*'3h Losses'!BB23)</f>
        <v>-</v>
      </c>
      <c r="BD46" s="15" t="str">
        <f>IF(BD$19="-","-",BD$19*'3h Losses'!BC23)</f>
        <v>-</v>
      </c>
    </row>
    <row r="47" spans="1:56">
      <c r="A47" s="14"/>
      <c r="B47" s="337"/>
      <c r="C47" s="334"/>
      <c r="D47" s="334"/>
      <c r="E47" s="108" t="s">
        <v>148</v>
      </c>
      <c r="F47" s="336"/>
      <c r="G47" s="28"/>
      <c r="H47" s="15">
        <f>IF(H$19="-","-",H$19*'3h Losses'!G24)</f>
        <v>0.23636035184033269</v>
      </c>
      <c r="I47" s="15">
        <f>IF(I$19="-","-",I$19*'3h Losses'!H24)</f>
        <v>0.2325699842690977</v>
      </c>
      <c r="J47" s="15">
        <f>IF(J$19="-","-",J$19*'3h Losses'!I24)</f>
        <v>0.23815166389155604</v>
      </c>
      <c r="K47" s="15">
        <f>IF(K$19="-","-",K$19*'3h Losses'!J24)</f>
        <v>0.24846926722527415</v>
      </c>
      <c r="L47" s="15">
        <f>IF(L$19="-","-",L$19*'3h Losses'!K24)</f>
        <v>0.25294171403532911</v>
      </c>
      <c r="M47" s="15">
        <f>IF(M$19="-","-",M$19*'3h Losses'!L24)</f>
        <v>0.24832961136146992</v>
      </c>
      <c r="N47" s="15">
        <f>IF(N$19="-","-",N$19*'3h Losses'!M24)</f>
        <v>0.25664840040339315</v>
      </c>
      <c r="O47" s="15">
        <f>IF(O$19="-","-",O$19*'3h Losses'!N24)</f>
        <v>0.26229174470786815</v>
      </c>
      <c r="P47" s="28"/>
      <c r="Q47" s="15">
        <f>IF(Q$19="-","-",Q$19*'3h Losses'!P24)</f>
        <v>0.26229174470786815</v>
      </c>
      <c r="R47" s="15">
        <f>IF(R$19="-","-",R$19*'3h Losses'!Q24)</f>
        <v>0.27118517088571437</v>
      </c>
      <c r="S47" s="15">
        <f>IF(S$19="-","-",S$19*'3h Losses'!R24)</f>
        <v>0.28093230295596733</v>
      </c>
      <c r="T47" s="15">
        <f>IF(T$19="-","-",T$19*'3h Losses'!S24)</f>
        <v>0.28813457270274728</v>
      </c>
      <c r="U47" s="15">
        <f>IF(U$19="-","-",U$19*'3h Losses'!T24)</f>
        <v>0.32438101021773008</v>
      </c>
      <c r="V47" s="15">
        <f>IF(V$19="-","-",V$19*'3h Losses'!U24)</f>
        <v>0.46244347995342766</v>
      </c>
      <c r="W47" s="15">
        <f>IF(W$19="-","-",W$19*'3h Losses'!V24)</f>
        <v>0.43072088191628738</v>
      </c>
      <c r="X47" s="15">
        <f>IF(X$19="-","-",X$19*'3h Losses'!W24)</f>
        <v>0.45528320617017909</v>
      </c>
      <c r="Y47" s="28"/>
      <c r="Z47" s="15">
        <f>IF(Z$19="-","-",Z$19*'3h Losses'!Y24)</f>
        <v>0.4379341150666779</v>
      </c>
      <c r="AA47" s="15">
        <f>IF(AA$19="-","-",AA$19*'3h Losses'!Z24)</f>
        <v>0.4948087934333173</v>
      </c>
      <c r="AB47" s="15" t="str">
        <f>IF(AB$19="-","-",AB$19*'3h Losses'!AA24)</f>
        <v>-</v>
      </c>
      <c r="AC47" s="15" t="str">
        <f>IF(AC$19="-","-",AC$19*'3h Losses'!AB24)</f>
        <v>-</v>
      </c>
      <c r="AD47" s="15" t="str">
        <f>IF(AD$19="-","-",AD$19*'3h Losses'!AC24)</f>
        <v>-</v>
      </c>
      <c r="AE47" s="15" t="str">
        <f>IF(AE$19="-","-",AE$19*'3h Losses'!AD24)</f>
        <v>-</v>
      </c>
      <c r="AF47" s="15" t="str">
        <f>IF(AF$19="-","-",AF$19*'3h Losses'!AE24)</f>
        <v>-</v>
      </c>
      <c r="AG47" s="15" t="str">
        <f>IF(AG$19="-","-",AG$19*'3h Losses'!AF24)</f>
        <v>-</v>
      </c>
      <c r="AH47" s="15" t="str">
        <f>IF(AH$19="-","-",AH$19*'3h Losses'!AG24)</f>
        <v>-</v>
      </c>
      <c r="AI47" s="15" t="str">
        <f>IF(AI$19="-","-",AI$19*'3h Losses'!AH24)</f>
        <v>-</v>
      </c>
      <c r="AJ47" s="15" t="str">
        <f>IF(AJ$19="-","-",AJ$19*'3h Losses'!AI24)</f>
        <v>-</v>
      </c>
      <c r="AK47" s="15" t="str">
        <f>IF(AK$19="-","-",AK$19*'3h Losses'!AJ24)</f>
        <v>-</v>
      </c>
      <c r="AL47" s="15" t="str">
        <f>IF(AL$19="-","-",AL$19*'3h Losses'!AK24)</f>
        <v>-</v>
      </c>
      <c r="AM47" s="15" t="str">
        <f>IF(AM$19="-","-",AM$19*'3h Losses'!AL24)</f>
        <v>-</v>
      </c>
      <c r="AN47" s="15" t="str">
        <f>IF(AN$19="-","-",AN$19*'3h Losses'!AM24)</f>
        <v>-</v>
      </c>
      <c r="AO47" s="15" t="str">
        <f>IF(AO$19="-","-",AO$19*'3h Losses'!AN24)</f>
        <v>-</v>
      </c>
      <c r="AP47" s="15" t="str">
        <f>IF(AP$19="-","-",AP$19*'3h Losses'!AO24)</f>
        <v>-</v>
      </c>
      <c r="AQ47" s="15" t="str">
        <f>IF(AQ$19="-","-",AQ$19*'3h Losses'!AP24)</f>
        <v>-</v>
      </c>
      <c r="AR47" s="15" t="str">
        <f>IF(AR$19="-","-",AR$19*'3h Losses'!AQ24)</f>
        <v>-</v>
      </c>
      <c r="AS47" s="15" t="str">
        <f>IF(AS$19="-","-",AS$19*'3h Losses'!AR24)</f>
        <v>-</v>
      </c>
      <c r="AT47" s="15" t="str">
        <f>IF(AT$19="-","-",AT$19*'3h Losses'!AS24)</f>
        <v>-</v>
      </c>
      <c r="AU47" s="15" t="str">
        <f>IF(AU$19="-","-",AU$19*'3h Losses'!AT24)</f>
        <v>-</v>
      </c>
      <c r="AV47" s="15" t="str">
        <f>IF(AV$19="-","-",AV$19*'3h Losses'!AU24)</f>
        <v>-</v>
      </c>
      <c r="AW47" s="15" t="str">
        <f>IF(AW$19="-","-",AW$19*'3h Losses'!AV24)</f>
        <v>-</v>
      </c>
      <c r="AX47" s="15" t="str">
        <f>IF(AX$19="-","-",AX$19*'3h Losses'!AW24)</f>
        <v>-</v>
      </c>
      <c r="AY47" s="15" t="str">
        <f>IF(AY$19="-","-",AY$19*'3h Losses'!AX24)</f>
        <v>-</v>
      </c>
      <c r="AZ47" s="15" t="str">
        <f>IF(AZ$19="-","-",AZ$19*'3h Losses'!AY24)</f>
        <v>-</v>
      </c>
      <c r="BA47" s="15" t="str">
        <f>IF(BA$19="-","-",BA$19*'3h Losses'!AZ24)</f>
        <v>-</v>
      </c>
      <c r="BB47" s="15" t="str">
        <f>IF(BB$19="-","-",BB$19*'3h Losses'!BA24)</f>
        <v>-</v>
      </c>
      <c r="BC47" s="15" t="str">
        <f>IF(BC$19="-","-",BC$19*'3h Losses'!BB24)</f>
        <v>-</v>
      </c>
      <c r="BD47" s="15" t="str">
        <f>IF(BD$19="-","-",BD$19*'3h Losses'!BC24)</f>
        <v>-</v>
      </c>
    </row>
    <row r="48" spans="1:56">
      <c r="A48" s="14"/>
      <c r="B48" s="337"/>
      <c r="C48" s="334"/>
      <c r="D48" s="334"/>
      <c r="E48" s="108" t="s">
        <v>149</v>
      </c>
      <c r="F48" s="336"/>
      <c r="G48" s="28"/>
      <c r="H48" s="15">
        <f>IF(H$19="-","-",H$19*'3h Losses'!G25)</f>
        <v>0.23245871540863891</v>
      </c>
      <c r="I48" s="15">
        <f>IF(I$19="-","-",I$19*'3h Losses'!H25)</f>
        <v>0.2287309160138781</v>
      </c>
      <c r="J48" s="15">
        <f>IF(J$19="-","-",J$19*'3h Losses'!I25)</f>
        <v>0.23422045799821115</v>
      </c>
      <c r="K48" s="15">
        <f>IF(K$19="-","-",K$19*'3h Losses'!J25)</f>
        <v>0.24436774707769346</v>
      </c>
      <c r="L48" s="15">
        <f>IF(L$19="-","-",L$19*'3h Losses'!K25)</f>
        <v>0.24876636652509199</v>
      </c>
      <c r="M48" s="15">
        <f>IF(M$19="-","-",M$19*'3h Losses'!L25)</f>
        <v>0.24423039653456538</v>
      </c>
      <c r="N48" s="15">
        <f>IF(N$19="-","-",N$19*'3h Losses'!M25)</f>
        <v>0.25356271875573499</v>
      </c>
      <c r="O48" s="15">
        <f>IF(O$19="-","-",O$19*'3h Losses'!N25)</f>
        <v>0.25913821317716235</v>
      </c>
      <c r="P48" s="28"/>
      <c r="Q48" s="15">
        <f>IF(Q$19="-","-",Q$19*'3h Losses'!P25)</f>
        <v>0.25913821317716235</v>
      </c>
      <c r="R48" s="15">
        <f>IF(R$19="-","-",R$19*'3h Losses'!Q25)</f>
        <v>0.26940419652973191</v>
      </c>
      <c r="S48" s="15">
        <f>IF(S$19="-","-",S$19*'3h Losses'!R25)</f>
        <v>0.2790868929184192</v>
      </c>
      <c r="T48" s="15">
        <f>IF(T$19="-","-",T$19*'3h Losses'!S25)</f>
        <v>0.28730955091018873</v>
      </c>
      <c r="U48" s="15">
        <f>IF(U$19="-","-",U$19*'3h Losses'!T25)</f>
        <v>0.32345331735615507</v>
      </c>
      <c r="V48" s="15">
        <f>IF(V$19="-","-",V$19*'3h Losses'!U25)</f>
        <v>0.45969938064903471</v>
      </c>
      <c r="W48" s="15">
        <f>IF(W$19="-","-",W$19*'3h Losses'!V25)</f>
        <v>0.42816543330704332</v>
      </c>
      <c r="X48" s="15">
        <f>IF(X$19="-","-",X$19*'3h Losses'!W25)</f>
        <v>0.44780643917916307</v>
      </c>
      <c r="Y48" s="28"/>
      <c r="Z48" s="15">
        <f>IF(Z$19="-","-",Z$19*'3h Losses'!Y25)</f>
        <v>0.43073905879314628</v>
      </c>
      <c r="AA48" s="15">
        <f>IF(AA$19="-","-",AA$19*'3h Losses'!Z25)</f>
        <v>0.48614294125588076</v>
      </c>
      <c r="AB48" s="15" t="str">
        <f>IF(AB$19="-","-",AB$19*'3h Losses'!AA25)</f>
        <v>-</v>
      </c>
      <c r="AC48" s="15" t="str">
        <f>IF(AC$19="-","-",AC$19*'3h Losses'!AB25)</f>
        <v>-</v>
      </c>
      <c r="AD48" s="15" t="str">
        <f>IF(AD$19="-","-",AD$19*'3h Losses'!AC25)</f>
        <v>-</v>
      </c>
      <c r="AE48" s="15" t="str">
        <f>IF(AE$19="-","-",AE$19*'3h Losses'!AD25)</f>
        <v>-</v>
      </c>
      <c r="AF48" s="15" t="str">
        <f>IF(AF$19="-","-",AF$19*'3h Losses'!AE25)</f>
        <v>-</v>
      </c>
      <c r="AG48" s="15" t="str">
        <f>IF(AG$19="-","-",AG$19*'3h Losses'!AF25)</f>
        <v>-</v>
      </c>
      <c r="AH48" s="15" t="str">
        <f>IF(AH$19="-","-",AH$19*'3h Losses'!AG25)</f>
        <v>-</v>
      </c>
      <c r="AI48" s="15" t="str">
        <f>IF(AI$19="-","-",AI$19*'3h Losses'!AH25)</f>
        <v>-</v>
      </c>
      <c r="AJ48" s="15" t="str">
        <f>IF(AJ$19="-","-",AJ$19*'3h Losses'!AI25)</f>
        <v>-</v>
      </c>
      <c r="AK48" s="15" t="str">
        <f>IF(AK$19="-","-",AK$19*'3h Losses'!AJ25)</f>
        <v>-</v>
      </c>
      <c r="AL48" s="15" t="str">
        <f>IF(AL$19="-","-",AL$19*'3h Losses'!AK25)</f>
        <v>-</v>
      </c>
      <c r="AM48" s="15" t="str">
        <f>IF(AM$19="-","-",AM$19*'3h Losses'!AL25)</f>
        <v>-</v>
      </c>
      <c r="AN48" s="15" t="str">
        <f>IF(AN$19="-","-",AN$19*'3h Losses'!AM25)</f>
        <v>-</v>
      </c>
      <c r="AO48" s="15" t="str">
        <f>IF(AO$19="-","-",AO$19*'3h Losses'!AN25)</f>
        <v>-</v>
      </c>
      <c r="AP48" s="15" t="str">
        <f>IF(AP$19="-","-",AP$19*'3h Losses'!AO25)</f>
        <v>-</v>
      </c>
      <c r="AQ48" s="15" t="str">
        <f>IF(AQ$19="-","-",AQ$19*'3h Losses'!AP25)</f>
        <v>-</v>
      </c>
      <c r="AR48" s="15" t="str">
        <f>IF(AR$19="-","-",AR$19*'3h Losses'!AQ25)</f>
        <v>-</v>
      </c>
      <c r="AS48" s="15" t="str">
        <f>IF(AS$19="-","-",AS$19*'3h Losses'!AR25)</f>
        <v>-</v>
      </c>
      <c r="AT48" s="15" t="str">
        <f>IF(AT$19="-","-",AT$19*'3h Losses'!AS25)</f>
        <v>-</v>
      </c>
      <c r="AU48" s="15" t="str">
        <f>IF(AU$19="-","-",AU$19*'3h Losses'!AT25)</f>
        <v>-</v>
      </c>
      <c r="AV48" s="15" t="str">
        <f>IF(AV$19="-","-",AV$19*'3h Losses'!AU25)</f>
        <v>-</v>
      </c>
      <c r="AW48" s="15" t="str">
        <f>IF(AW$19="-","-",AW$19*'3h Losses'!AV25)</f>
        <v>-</v>
      </c>
      <c r="AX48" s="15" t="str">
        <f>IF(AX$19="-","-",AX$19*'3h Losses'!AW25)</f>
        <v>-</v>
      </c>
      <c r="AY48" s="15" t="str">
        <f>IF(AY$19="-","-",AY$19*'3h Losses'!AX25)</f>
        <v>-</v>
      </c>
      <c r="AZ48" s="15" t="str">
        <f>IF(AZ$19="-","-",AZ$19*'3h Losses'!AY25)</f>
        <v>-</v>
      </c>
      <c r="BA48" s="15" t="str">
        <f>IF(BA$19="-","-",BA$19*'3h Losses'!AZ25)</f>
        <v>-</v>
      </c>
      <c r="BB48" s="15" t="str">
        <f>IF(BB$19="-","-",BB$19*'3h Losses'!BA25)</f>
        <v>-</v>
      </c>
      <c r="BC48" s="15" t="str">
        <f>IF(BC$19="-","-",BC$19*'3h Losses'!BB25)</f>
        <v>-</v>
      </c>
      <c r="BD48" s="15" t="str">
        <f>IF(BD$19="-","-",BD$19*'3h Losses'!BC25)</f>
        <v>-</v>
      </c>
    </row>
    <row r="49" spans="1:56">
      <c r="A49" s="14"/>
      <c r="B49" s="337"/>
      <c r="C49" s="334"/>
      <c r="D49" s="334"/>
      <c r="E49" s="108" t="s">
        <v>150</v>
      </c>
      <c r="F49" s="336"/>
      <c r="G49" s="28"/>
      <c r="H49" s="15">
        <f>IF(H$19="-","-",H$19*'3h Losses'!G26)</f>
        <v>0.24107374229856365</v>
      </c>
      <c r="I49" s="15">
        <f>IF(I$19="-","-",I$19*'3h Losses'!H26)</f>
        <v>0.23720778894399258</v>
      </c>
      <c r="J49" s="15">
        <f>IF(J$19="-","-",J$19*'3h Losses'!I26)</f>
        <v>0.24290077587864839</v>
      </c>
      <c r="K49" s="15">
        <f>IF(K$19="-","-",K$19*'3h Losses'!J26)</f>
        <v>0.25342412815767951</v>
      </c>
      <c r="L49" s="15">
        <f>IF(L$19="-","-",L$19*'3h Losses'!K26)</f>
        <v>0.25798576246451776</v>
      </c>
      <c r="M49" s="15">
        <f>IF(M$19="-","-",M$19*'3h Losses'!L26)</f>
        <v>0.25328168734026202</v>
      </c>
      <c r="N49" s="15">
        <f>IF(N$19="-","-",N$19*'3h Losses'!M26)</f>
        <v>0.26073862779084073</v>
      </c>
      <c r="O49" s="15">
        <f>IF(O$19="-","-",O$19*'3h Losses'!N26)</f>
        <v>0.26647191055351249</v>
      </c>
      <c r="P49" s="28"/>
      <c r="Q49" s="15">
        <f>IF(Q$19="-","-",Q$19*'3h Losses'!P26)</f>
        <v>0.26647191055351249</v>
      </c>
      <c r="R49" s="15">
        <f>IF(R$19="-","-",R$19*'3h Losses'!Q26)</f>
        <v>0.27539978583060498</v>
      </c>
      <c r="S49" s="15">
        <f>IF(S$19="-","-",S$19*'3h Losses'!R26)</f>
        <v>0.28530205125866898</v>
      </c>
      <c r="T49" s="15">
        <f>IF(T$19="-","-",T$19*'3h Losses'!S26)</f>
        <v>0.29537353738345445</v>
      </c>
      <c r="U49" s="15">
        <f>IF(U$19="-","-",U$19*'3h Losses'!T26)</f>
        <v>0.3325423329823225</v>
      </c>
      <c r="V49" s="15">
        <f>IF(V$19="-","-",V$19*'3h Losses'!U26)</f>
        <v>0.47452784496954231</v>
      </c>
      <c r="W49" s="15">
        <f>IF(W$19="-","-",W$19*'3h Losses'!V26)</f>
        <v>0.44195513671096942</v>
      </c>
      <c r="X49" s="15">
        <f>IF(X$19="-","-",X$19*'3h Losses'!W26)</f>
        <v>0.46387992935652983</v>
      </c>
      <c r="Y49" s="28"/>
      <c r="Z49" s="15">
        <f>IF(Z$19="-","-",Z$19*'3h Losses'!Y26)</f>
        <v>0.44620240825270818</v>
      </c>
      <c r="AA49" s="15">
        <f>IF(AA$19="-","-",AA$19*'3h Losses'!Z26)</f>
        <v>0.50415089315649064</v>
      </c>
      <c r="AB49" s="15" t="str">
        <f>IF(AB$19="-","-",AB$19*'3h Losses'!AA26)</f>
        <v>-</v>
      </c>
      <c r="AC49" s="15" t="str">
        <f>IF(AC$19="-","-",AC$19*'3h Losses'!AB26)</f>
        <v>-</v>
      </c>
      <c r="AD49" s="15" t="str">
        <f>IF(AD$19="-","-",AD$19*'3h Losses'!AC26)</f>
        <v>-</v>
      </c>
      <c r="AE49" s="15" t="str">
        <f>IF(AE$19="-","-",AE$19*'3h Losses'!AD26)</f>
        <v>-</v>
      </c>
      <c r="AF49" s="15" t="str">
        <f>IF(AF$19="-","-",AF$19*'3h Losses'!AE26)</f>
        <v>-</v>
      </c>
      <c r="AG49" s="15" t="str">
        <f>IF(AG$19="-","-",AG$19*'3h Losses'!AF26)</f>
        <v>-</v>
      </c>
      <c r="AH49" s="15" t="str">
        <f>IF(AH$19="-","-",AH$19*'3h Losses'!AG26)</f>
        <v>-</v>
      </c>
      <c r="AI49" s="15" t="str">
        <f>IF(AI$19="-","-",AI$19*'3h Losses'!AH26)</f>
        <v>-</v>
      </c>
      <c r="AJ49" s="15" t="str">
        <f>IF(AJ$19="-","-",AJ$19*'3h Losses'!AI26)</f>
        <v>-</v>
      </c>
      <c r="AK49" s="15" t="str">
        <f>IF(AK$19="-","-",AK$19*'3h Losses'!AJ26)</f>
        <v>-</v>
      </c>
      <c r="AL49" s="15" t="str">
        <f>IF(AL$19="-","-",AL$19*'3h Losses'!AK26)</f>
        <v>-</v>
      </c>
      <c r="AM49" s="15" t="str">
        <f>IF(AM$19="-","-",AM$19*'3h Losses'!AL26)</f>
        <v>-</v>
      </c>
      <c r="AN49" s="15" t="str">
        <f>IF(AN$19="-","-",AN$19*'3h Losses'!AM26)</f>
        <v>-</v>
      </c>
      <c r="AO49" s="15" t="str">
        <f>IF(AO$19="-","-",AO$19*'3h Losses'!AN26)</f>
        <v>-</v>
      </c>
      <c r="AP49" s="15" t="str">
        <f>IF(AP$19="-","-",AP$19*'3h Losses'!AO26)</f>
        <v>-</v>
      </c>
      <c r="AQ49" s="15" t="str">
        <f>IF(AQ$19="-","-",AQ$19*'3h Losses'!AP26)</f>
        <v>-</v>
      </c>
      <c r="AR49" s="15" t="str">
        <f>IF(AR$19="-","-",AR$19*'3h Losses'!AQ26)</f>
        <v>-</v>
      </c>
      <c r="AS49" s="15" t="str">
        <f>IF(AS$19="-","-",AS$19*'3h Losses'!AR26)</f>
        <v>-</v>
      </c>
      <c r="AT49" s="15" t="str">
        <f>IF(AT$19="-","-",AT$19*'3h Losses'!AS26)</f>
        <v>-</v>
      </c>
      <c r="AU49" s="15" t="str">
        <f>IF(AU$19="-","-",AU$19*'3h Losses'!AT26)</f>
        <v>-</v>
      </c>
      <c r="AV49" s="15" t="str">
        <f>IF(AV$19="-","-",AV$19*'3h Losses'!AU26)</f>
        <v>-</v>
      </c>
      <c r="AW49" s="15" t="str">
        <f>IF(AW$19="-","-",AW$19*'3h Losses'!AV26)</f>
        <v>-</v>
      </c>
      <c r="AX49" s="15" t="str">
        <f>IF(AX$19="-","-",AX$19*'3h Losses'!AW26)</f>
        <v>-</v>
      </c>
      <c r="AY49" s="15" t="str">
        <f>IF(AY$19="-","-",AY$19*'3h Losses'!AX26)</f>
        <v>-</v>
      </c>
      <c r="AZ49" s="15" t="str">
        <f>IF(AZ$19="-","-",AZ$19*'3h Losses'!AY26)</f>
        <v>-</v>
      </c>
      <c r="BA49" s="15" t="str">
        <f>IF(BA$19="-","-",BA$19*'3h Losses'!AZ26)</f>
        <v>-</v>
      </c>
      <c r="BB49" s="15" t="str">
        <f>IF(BB$19="-","-",BB$19*'3h Losses'!BA26)</f>
        <v>-</v>
      </c>
      <c r="BC49" s="15" t="str">
        <f>IF(BC$19="-","-",BC$19*'3h Losses'!BB26)</f>
        <v>-</v>
      </c>
      <c r="BD49" s="15" t="str">
        <f>IF(BD$19="-","-",BD$19*'3h Losses'!BC26)</f>
        <v>-</v>
      </c>
    </row>
    <row r="50" spans="1:56">
      <c r="A50" s="14"/>
      <c r="B50" s="337"/>
      <c r="C50" s="334"/>
      <c r="D50" s="334"/>
      <c r="E50" s="108" t="s">
        <v>151</v>
      </c>
      <c r="F50" s="336"/>
      <c r="G50" s="28"/>
      <c r="H50" s="15">
        <f>IF(H$19="-","-",H$19*'3h Losses'!G27)</f>
        <v>0.23946572720438297</v>
      </c>
      <c r="I50" s="15">
        <f>IF(I$19="-","-",I$19*'3h Losses'!H27)</f>
        <v>0.23562556061235301</v>
      </c>
      <c r="J50" s="15">
        <f>IF(J$19="-","-",J$19*'3h Losses'!I27)</f>
        <v>0.24128057406704947</v>
      </c>
      <c r="K50" s="15">
        <f>IF(K$19="-","-",K$19*'3h Losses'!J27)</f>
        <v>0.25173373326265014</v>
      </c>
      <c r="L50" s="15">
        <f>IF(L$19="-","-",L$19*'3h Losses'!K27)</f>
        <v>0.25626494046137782</v>
      </c>
      <c r="M50" s="15">
        <f>IF(M$19="-","-",M$19*'3h Losses'!L27)</f>
        <v>0.25159224255693807</v>
      </c>
      <c r="N50" s="15">
        <f>IF(N$19="-","-",N$19*'3h Losses'!M27)</f>
        <v>0.26351094978314299</v>
      </c>
      <c r="O50" s="15">
        <f>IF(O$19="-","-",O$19*'3h Losses'!N27)</f>
        <v>0.26930519208228898</v>
      </c>
      <c r="P50" s="28"/>
      <c r="Q50" s="15">
        <f>IF(Q$19="-","-",Q$19*'3h Losses'!P27)</f>
        <v>0.26930519208228898</v>
      </c>
      <c r="R50" s="15">
        <f>IF(R$19="-","-",R$19*'3h Losses'!Q27)</f>
        <v>0.27829730926118057</v>
      </c>
      <c r="S50" s="15">
        <f>IF(S$19="-","-",S$19*'3h Losses'!R27)</f>
        <v>0.28830586582696427</v>
      </c>
      <c r="T50" s="15">
        <f>IF(T$19="-","-",T$19*'3h Losses'!S27)</f>
        <v>0.29700260954198038</v>
      </c>
      <c r="U50" s="15">
        <f>IF(U$19="-","-",U$19*'3h Losses'!T27)</f>
        <v>0.33437904821159692</v>
      </c>
      <c r="V50" s="15">
        <f>IF(V$19="-","-",V$19*'3h Losses'!U27)</f>
        <v>0.47710737077477888</v>
      </c>
      <c r="W50" s="15">
        <f>IF(W$19="-","-",W$19*'3h Losses'!V27)</f>
        <v>0.44435092193552472</v>
      </c>
      <c r="X50" s="15">
        <f>IF(X$19="-","-",X$19*'3h Losses'!W27)</f>
        <v>0.46740621341870742</v>
      </c>
      <c r="Y50" s="28"/>
      <c r="Z50" s="15">
        <f>IF(Z$19="-","-",Z$19*'3h Losses'!Y27)</f>
        <v>0.44960087393378723</v>
      </c>
      <c r="AA50" s="15">
        <f>IF(AA$19="-","-",AA$19*'3h Losses'!Z27)</f>
        <v>0.50806488158001173</v>
      </c>
      <c r="AB50" s="15" t="str">
        <f>IF(AB$19="-","-",AB$19*'3h Losses'!AA27)</f>
        <v>-</v>
      </c>
      <c r="AC50" s="15" t="str">
        <f>IF(AC$19="-","-",AC$19*'3h Losses'!AB27)</f>
        <v>-</v>
      </c>
      <c r="AD50" s="15" t="str">
        <f>IF(AD$19="-","-",AD$19*'3h Losses'!AC27)</f>
        <v>-</v>
      </c>
      <c r="AE50" s="15" t="str">
        <f>IF(AE$19="-","-",AE$19*'3h Losses'!AD27)</f>
        <v>-</v>
      </c>
      <c r="AF50" s="15" t="str">
        <f>IF(AF$19="-","-",AF$19*'3h Losses'!AE27)</f>
        <v>-</v>
      </c>
      <c r="AG50" s="15" t="str">
        <f>IF(AG$19="-","-",AG$19*'3h Losses'!AF27)</f>
        <v>-</v>
      </c>
      <c r="AH50" s="15" t="str">
        <f>IF(AH$19="-","-",AH$19*'3h Losses'!AG27)</f>
        <v>-</v>
      </c>
      <c r="AI50" s="15" t="str">
        <f>IF(AI$19="-","-",AI$19*'3h Losses'!AH27)</f>
        <v>-</v>
      </c>
      <c r="AJ50" s="15" t="str">
        <f>IF(AJ$19="-","-",AJ$19*'3h Losses'!AI27)</f>
        <v>-</v>
      </c>
      <c r="AK50" s="15" t="str">
        <f>IF(AK$19="-","-",AK$19*'3h Losses'!AJ27)</f>
        <v>-</v>
      </c>
      <c r="AL50" s="15" t="str">
        <f>IF(AL$19="-","-",AL$19*'3h Losses'!AK27)</f>
        <v>-</v>
      </c>
      <c r="AM50" s="15" t="str">
        <f>IF(AM$19="-","-",AM$19*'3h Losses'!AL27)</f>
        <v>-</v>
      </c>
      <c r="AN50" s="15" t="str">
        <f>IF(AN$19="-","-",AN$19*'3h Losses'!AM27)</f>
        <v>-</v>
      </c>
      <c r="AO50" s="15" t="str">
        <f>IF(AO$19="-","-",AO$19*'3h Losses'!AN27)</f>
        <v>-</v>
      </c>
      <c r="AP50" s="15" t="str">
        <f>IF(AP$19="-","-",AP$19*'3h Losses'!AO27)</f>
        <v>-</v>
      </c>
      <c r="AQ50" s="15" t="str">
        <f>IF(AQ$19="-","-",AQ$19*'3h Losses'!AP27)</f>
        <v>-</v>
      </c>
      <c r="AR50" s="15" t="str">
        <f>IF(AR$19="-","-",AR$19*'3h Losses'!AQ27)</f>
        <v>-</v>
      </c>
      <c r="AS50" s="15" t="str">
        <f>IF(AS$19="-","-",AS$19*'3h Losses'!AR27)</f>
        <v>-</v>
      </c>
      <c r="AT50" s="15" t="str">
        <f>IF(AT$19="-","-",AT$19*'3h Losses'!AS27)</f>
        <v>-</v>
      </c>
      <c r="AU50" s="15" t="str">
        <f>IF(AU$19="-","-",AU$19*'3h Losses'!AT27)</f>
        <v>-</v>
      </c>
      <c r="AV50" s="15" t="str">
        <f>IF(AV$19="-","-",AV$19*'3h Losses'!AU27)</f>
        <v>-</v>
      </c>
      <c r="AW50" s="15" t="str">
        <f>IF(AW$19="-","-",AW$19*'3h Losses'!AV27)</f>
        <v>-</v>
      </c>
      <c r="AX50" s="15" t="str">
        <f>IF(AX$19="-","-",AX$19*'3h Losses'!AW27)</f>
        <v>-</v>
      </c>
      <c r="AY50" s="15" t="str">
        <f>IF(AY$19="-","-",AY$19*'3h Losses'!AX27)</f>
        <v>-</v>
      </c>
      <c r="AZ50" s="15" t="str">
        <f>IF(AZ$19="-","-",AZ$19*'3h Losses'!AY27)</f>
        <v>-</v>
      </c>
      <c r="BA50" s="15" t="str">
        <f>IF(BA$19="-","-",BA$19*'3h Losses'!AZ27)</f>
        <v>-</v>
      </c>
      <c r="BB50" s="15" t="str">
        <f>IF(BB$19="-","-",BB$19*'3h Losses'!BA27)</f>
        <v>-</v>
      </c>
      <c r="BC50" s="15" t="str">
        <f>IF(BC$19="-","-",BC$19*'3h Losses'!BB27)</f>
        <v>-</v>
      </c>
      <c r="BD50" s="15" t="str">
        <f>IF(BD$19="-","-",BD$19*'3h Losses'!BC27)</f>
        <v>-</v>
      </c>
    </row>
    <row r="51" spans="1:56">
      <c r="A51" s="14"/>
      <c r="B51" s="337"/>
      <c r="C51" s="334"/>
      <c r="D51" s="334"/>
      <c r="E51" s="108" t="s">
        <v>152</v>
      </c>
      <c r="F51" s="336"/>
      <c r="G51" s="28"/>
      <c r="H51" s="15">
        <f>IF(H$19="-","-",H$19*'3h Losses'!G28)</f>
        <v>0.23955053809766497</v>
      </c>
      <c r="I51" s="15">
        <f>IF(I$19="-","-",I$19*'3h Losses'!H28)</f>
        <v>0.23570901144479112</v>
      </c>
      <c r="J51" s="15">
        <f>IF(J$19="-","-",J$19*'3h Losses'!I28)</f>
        <v>0.24136602771946611</v>
      </c>
      <c r="K51" s="15">
        <f>IF(K$19="-","-",K$19*'3h Losses'!J28)</f>
        <v>0.25182288908063066</v>
      </c>
      <c r="L51" s="15">
        <f>IF(L$19="-","-",L$19*'3h Losses'!K28)</f>
        <v>0.25635570108408207</v>
      </c>
      <c r="M51" s="15">
        <f>IF(M$19="-","-",M$19*'3h Losses'!L28)</f>
        <v>0.25168134826355909</v>
      </c>
      <c r="N51" s="15">
        <f>IF(N$19="-","-",N$19*'3h Losses'!M28)</f>
        <v>0.26217262216414361</v>
      </c>
      <c r="O51" s="15">
        <f>IF(O$19="-","-",O$19*'3h Losses'!N28)</f>
        <v>0.26793743648503476</v>
      </c>
      <c r="P51" s="28"/>
      <c r="Q51" s="15">
        <f>IF(Q$19="-","-",Q$19*'3h Losses'!P28)</f>
        <v>0.26793743648503476</v>
      </c>
      <c r="R51" s="15">
        <f>IF(R$19="-","-",R$19*'3h Losses'!Q28)</f>
        <v>0.27702228898130754</v>
      </c>
      <c r="S51" s="15">
        <f>IF(S$19="-","-",S$19*'3h Losses'!R28)</f>
        <v>0.28563047458976404</v>
      </c>
      <c r="T51" s="15">
        <f>IF(T$19="-","-",T$19*'3h Losses'!S28)</f>
        <v>0.29404592427290266</v>
      </c>
      <c r="U51" s="15">
        <f>IF(U$19="-","-",U$19*'3h Losses'!T28)</f>
        <v>0.33382953596540244</v>
      </c>
      <c r="V51" s="15">
        <f>IF(V$19="-","-",V$19*'3h Losses'!U28)</f>
        <v>0.47591347045703436</v>
      </c>
      <c r="W51" s="15">
        <f>IF(W$19="-","-",W$19*'3h Losses'!V28)</f>
        <v>0.44603612032043177</v>
      </c>
      <c r="X51" s="15">
        <f>IF(X$19="-","-",X$19*'3h Losses'!W28)</f>
        <v>0.46649689874134825</v>
      </c>
      <c r="Y51" s="28"/>
      <c r="Z51" s="15">
        <f>IF(Z$19="-","-",Z$19*'3h Losses'!Y28)</f>
        <v>0.44652427833513719</v>
      </c>
      <c r="AA51" s="15">
        <f>IF(AA$19="-","-",AA$19*'3h Losses'!Z28)</f>
        <v>0.50451456463502964</v>
      </c>
      <c r="AB51" s="15" t="str">
        <f>IF(AB$19="-","-",AB$19*'3h Losses'!AA28)</f>
        <v>-</v>
      </c>
      <c r="AC51" s="15" t="str">
        <f>IF(AC$19="-","-",AC$19*'3h Losses'!AB28)</f>
        <v>-</v>
      </c>
      <c r="AD51" s="15" t="str">
        <f>IF(AD$19="-","-",AD$19*'3h Losses'!AC28)</f>
        <v>-</v>
      </c>
      <c r="AE51" s="15" t="str">
        <f>IF(AE$19="-","-",AE$19*'3h Losses'!AD28)</f>
        <v>-</v>
      </c>
      <c r="AF51" s="15" t="str">
        <f>IF(AF$19="-","-",AF$19*'3h Losses'!AE28)</f>
        <v>-</v>
      </c>
      <c r="AG51" s="15" t="str">
        <f>IF(AG$19="-","-",AG$19*'3h Losses'!AF28)</f>
        <v>-</v>
      </c>
      <c r="AH51" s="15" t="str">
        <f>IF(AH$19="-","-",AH$19*'3h Losses'!AG28)</f>
        <v>-</v>
      </c>
      <c r="AI51" s="15" t="str">
        <f>IF(AI$19="-","-",AI$19*'3h Losses'!AH28)</f>
        <v>-</v>
      </c>
      <c r="AJ51" s="15" t="str">
        <f>IF(AJ$19="-","-",AJ$19*'3h Losses'!AI28)</f>
        <v>-</v>
      </c>
      <c r="AK51" s="15" t="str">
        <f>IF(AK$19="-","-",AK$19*'3h Losses'!AJ28)</f>
        <v>-</v>
      </c>
      <c r="AL51" s="15" t="str">
        <f>IF(AL$19="-","-",AL$19*'3h Losses'!AK28)</f>
        <v>-</v>
      </c>
      <c r="AM51" s="15" t="str">
        <f>IF(AM$19="-","-",AM$19*'3h Losses'!AL28)</f>
        <v>-</v>
      </c>
      <c r="AN51" s="15" t="str">
        <f>IF(AN$19="-","-",AN$19*'3h Losses'!AM28)</f>
        <v>-</v>
      </c>
      <c r="AO51" s="15" t="str">
        <f>IF(AO$19="-","-",AO$19*'3h Losses'!AN28)</f>
        <v>-</v>
      </c>
      <c r="AP51" s="15" t="str">
        <f>IF(AP$19="-","-",AP$19*'3h Losses'!AO28)</f>
        <v>-</v>
      </c>
      <c r="AQ51" s="15" t="str">
        <f>IF(AQ$19="-","-",AQ$19*'3h Losses'!AP28)</f>
        <v>-</v>
      </c>
      <c r="AR51" s="15" t="str">
        <f>IF(AR$19="-","-",AR$19*'3h Losses'!AQ28)</f>
        <v>-</v>
      </c>
      <c r="AS51" s="15" t="str">
        <f>IF(AS$19="-","-",AS$19*'3h Losses'!AR28)</f>
        <v>-</v>
      </c>
      <c r="AT51" s="15" t="str">
        <f>IF(AT$19="-","-",AT$19*'3h Losses'!AS28)</f>
        <v>-</v>
      </c>
      <c r="AU51" s="15" t="str">
        <f>IF(AU$19="-","-",AU$19*'3h Losses'!AT28)</f>
        <v>-</v>
      </c>
      <c r="AV51" s="15" t="str">
        <f>IF(AV$19="-","-",AV$19*'3h Losses'!AU28)</f>
        <v>-</v>
      </c>
      <c r="AW51" s="15" t="str">
        <f>IF(AW$19="-","-",AW$19*'3h Losses'!AV28)</f>
        <v>-</v>
      </c>
      <c r="AX51" s="15" t="str">
        <f>IF(AX$19="-","-",AX$19*'3h Losses'!AW28)</f>
        <v>-</v>
      </c>
      <c r="AY51" s="15" t="str">
        <f>IF(AY$19="-","-",AY$19*'3h Losses'!AX28)</f>
        <v>-</v>
      </c>
      <c r="AZ51" s="15" t="str">
        <f>IF(AZ$19="-","-",AZ$19*'3h Losses'!AY28)</f>
        <v>-</v>
      </c>
      <c r="BA51" s="15" t="str">
        <f>IF(BA$19="-","-",BA$19*'3h Losses'!AZ28)</f>
        <v>-</v>
      </c>
      <c r="BB51" s="15" t="str">
        <f>IF(BB$19="-","-",BB$19*'3h Losses'!BA28)</f>
        <v>-</v>
      </c>
      <c r="BC51" s="15" t="str">
        <f>IF(BC$19="-","-",BC$19*'3h Losses'!BB28)</f>
        <v>-</v>
      </c>
      <c r="BD51" s="15" t="str">
        <f>IF(BD$19="-","-",BD$19*'3h Losses'!BC28)</f>
        <v>-</v>
      </c>
    </row>
    <row r="52" spans="1:56" ht="12.75" customHeight="1">
      <c r="A52" s="14"/>
      <c r="B52" s="337" t="s">
        <v>153</v>
      </c>
      <c r="C52" s="334"/>
      <c r="D52" s="334"/>
      <c r="E52" s="108" t="s">
        <v>138</v>
      </c>
      <c r="F52" s="336"/>
      <c r="G52" s="28"/>
      <c r="H52" s="15">
        <f>IF(H$24="-","-",H$24*'3h Losses'!G29)</f>
        <v>0.24047603186300415</v>
      </c>
      <c r="I52" s="15">
        <f>IF(I$24="-","-",I$24*'3h Losses'!H29)</f>
        <v>0.23661966362807896</v>
      </c>
      <c r="J52" s="15">
        <f>IF(J$24="-","-",J$24*'3h Losses'!I29)</f>
        <v>0.24229853555515285</v>
      </c>
      <c r="K52" s="15">
        <f>IF(K$24="-","-",K$24*'3h Losses'!J29)</f>
        <v>0.25279579657507684</v>
      </c>
      <c r="L52" s="15">
        <f>IF(L$24="-","-",L$24*'3h Losses'!K29)</f>
        <v>0.25734612091342823</v>
      </c>
      <c r="M52" s="15">
        <f>IF(M$24="-","-",M$24*'3h Losses'!L29)</f>
        <v>0.25265370892081263</v>
      </c>
      <c r="N52" s="15">
        <f>IF(N$24="-","-",N$24*'3h Losses'!M29)</f>
        <v>0.25954785899067145</v>
      </c>
      <c r="O52" s="15">
        <f>IF(O$24="-","-",O$24*'3h Losses'!N29)</f>
        <v>0.2652549583899721</v>
      </c>
      <c r="P52" s="28"/>
      <c r="Q52" s="15">
        <f>IF(Q$24="-","-",Q$24*'3h Losses'!P29)</f>
        <v>0.2652549583899721</v>
      </c>
      <c r="R52" s="15">
        <f>IF(R$24="-","-",R$24*'3h Losses'!Q29)</f>
        <v>0.27547025149508897</v>
      </c>
      <c r="S52" s="15">
        <f>IF(S$24="-","-",S$24*'3h Losses'!R29)</f>
        <v>0.28533844390256957</v>
      </c>
      <c r="T52" s="15">
        <f>IF(T$24="-","-",T$24*'3h Losses'!S29)</f>
        <v>0.29340319674085036</v>
      </c>
      <c r="U52" s="15">
        <f>IF(U$24="-","-",U$24*'3h Losses'!T29)</f>
        <v>0.33029368168713719</v>
      </c>
      <c r="V52" s="15">
        <f>IF(V$24="-","-",V$24*'3h Losses'!U29)</f>
        <v>0.47021870891750123</v>
      </c>
      <c r="W52" s="15">
        <f>IF(W$24="-","-",W$24*'3h Losses'!V29)</f>
        <v>0.43796894008116521</v>
      </c>
      <c r="X52" s="15">
        <f>IF(X$24="-","-",X$24*'3h Losses'!W29)</f>
        <v>0.45964521266673714</v>
      </c>
      <c r="Y52" s="28"/>
      <c r="Z52" s="15">
        <f>IF(Z$24="-","-",Z$24*'3h Losses'!Y29)</f>
        <v>0.44229423063125561</v>
      </c>
      <c r="AA52" s="15">
        <f>IF(AA$24="-","-",AA$24*'3h Losses'!Z29)</f>
        <v>0.50207912475623528</v>
      </c>
      <c r="AB52" s="15" t="str">
        <f>IF(AB$24="-","-",AB$24*'3h Losses'!AA29)</f>
        <v>-</v>
      </c>
      <c r="AC52" s="15" t="str">
        <f>IF(AC$24="-","-",AC$24*'3h Losses'!AB29)</f>
        <v>-</v>
      </c>
      <c r="AD52" s="15" t="str">
        <f>IF(AD$24="-","-",AD$24*'3h Losses'!AC29)</f>
        <v>-</v>
      </c>
      <c r="AE52" s="15" t="str">
        <f>IF(AE$24="-","-",AE$24*'3h Losses'!AD29)</f>
        <v>-</v>
      </c>
      <c r="AF52" s="15" t="str">
        <f>IF(AF$24="-","-",AF$24*'3h Losses'!AE29)</f>
        <v>-</v>
      </c>
      <c r="AG52" s="15" t="str">
        <f>IF(AG$24="-","-",AG$24*'3h Losses'!AF29)</f>
        <v>-</v>
      </c>
      <c r="AH52" s="15" t="str">
        <f>IF(AH$24="-","-",AH$24*'3h Losses'!AG29)</f>
        <v>-</v>
      </c>
      <c r="AI52" s="15" t="str">
        <f>IF(AI$24="-","-",AI$24*'3h Losses'!AH29)</f>
        <v>-</v>
      </c>
      <c r="AJ52" s="15" t="str">
        <f>IF(AJ$24="-","-",AJ$24*'3h Losses'!AI29)</f>
        <v>-</v>
      </c>
      <c r="AK52" s="15" t="str">
        <f>IF(AK$24="-","-",AK$24*'3h Losses'!AJ29)</f>
        <v>-</v>
      </c>
      <c r="AL52" s="15" t="str">
        <f>IF(AL$24="-","-",AL$24*'3h Losses'!AK29)</f>
        <v>-</v>
      </c>
      <c r="AM52" s="15" t="str">
        <f>IF(AM$24="-","-",AM$24*'3h Losses'!AL29)</f>
        <v>-</v>
      </c>
      <c r="AN52" s="15" t="str">
        <f>IF(AN$24="-","-",AN$24*'3h Losses'!AM29)</f>
        <v>-</v>
      </c>
      <c r="AO52" s="15" t="str">
        <f>IF(AO$24="-","-",AO$24*'3h Losses'!AN29)</f>
        <v>-</v>
      </c>
      <c r="AP52" s="15" t="str">
        <f>IF(AP$24="-","-",AP$24*'3h Losses'!AO29)</f>
        <v>-</v>
      </c>
      <c r="AQ52" s="15" t="str">
        <f>IF(AQ$24="-","-",AQ$24*'3h Losses'!AP29)</f>
        <v>-</v>
      </c>
      <c r="AR52" s="15" t="str">
        <f>IF(AR$24="-","-",AR$24*'3h Losses'!AQ29)</f>
        <v>-</v>
      </c>
      <c r="AS52" s="15" t="str">
        <f>IF(AS$24="-","-",AS$24*'3h Losses'!AR29)</f>
        <v>-</v>
      </c>
      <c r="AT52" s="15" t="str">
        <f>IF(AT$24="-","-",AT$24*'3h Losses'!AS29)</f>
        <v>-</v>
      </c>
      <c r="AU52" s="15" t="str">
        <f>IF(AU$24="-","-",AU$24*'3h Losses'!AT29)</f>
        <v>-</v>
      </c>
      <c r="AV52" s="15" t="str">
        <f>IF(AV$24="-","-",AV$24*'3h Losses'!AU29)</f>
        <v>-</v>
      </c>
      <c r="AW52" s="15" t="str">
        <f>IF(AW$24="-","-",AW$24*'3h Losses'!AV29)</f>
        <v>-</v>
      </c>
      <c r="AX52" s="15" t="str">
        <f>IF(AX$24="-","-",AX$24*'3h Losses'!AW29)</f>
        <v>-</v>
      </c>
      <c r="AY52" s="15" t="str">
        <f>IF(AY$24="-","-",AY$24*'3h Losses'!AX29)</f>
        <v>-</v>
      </c>
      <c r="AZ52" s="15" t="str">
        <f>IF(AZ$24="-","-",AZ$24*'3h Losses'!AY29)</f>
        <v>-</v>
      </c>
      <c r="BA52" s="15" t="str">
        <f>IF(BA$24="-","-",BA$24*'3h Losses'!AZ29)</f>
        <v>-</v>
      </c>
      <c r="BB52" s="15" t="str">
        <f>IF(BB$24="-","-",BB$24*'3h Losses'!BA29)</f>
        <v>-</v>
      </c>
      <c r="BC52" s="15" t="str">
        <f>IF(BC$24="-","-",BC$24*'3h Losses'!BB29)</f>
        <v>-</v>
      </c>
      <c r="BD52" s="15" t="str">
        <f>IF(BD$24="-","-",BD$24*'3h Losses'!BC29)</f>
        <v>-</v>
      </c>
    </row>
    <row r="53" spans="1:56">
      <c r="A53" s="14"/>
      <c r="B53" s="337"/>
      <c r="C53" s="334"/>
      <c r="D53" s="334"/>
      <c r="E53" s="108" t="s">
        <v>140</v>
      </c>
      <c r="F53" s="336"/>
      <c r="G53" s="28"/>
      <c r="H53" s="15">
        <f>IF(H$24="-","-",H$24*'3h Losses'!G30)</f>
        <v>0.23546951286413736</v>
      </c>
      <c r="I53" s="15">
        <f>IF(I$24="-","-",I$24*'3h Losses'!H30)</f>
        <v>0.23169343113712404</v>
      </c>
      <c r="J53" s="15">
        <f>IF(J$24="-","-",J$24*'3h Losses'!I30)</f>
        <v>0.23725407348441499</v>
      </c>
      <c r="K53" s="15">
        <f>IF(K$24="-","-",K$24*'3h Losses'!J30)</f>
        <v>0.24753278991041347</v>
      </c>
      <c r="L53" s="15">
        <f>IF(L$24="-","-",L$24*'3h Losses'!K30)</f>
        <v>0.25198838012880093</v>
      </c>
      <c r="M53" s="15">
        <f>IF(M$24="-","-",M$24*'3h Losses'!L30)</f>
        <v>0.24739366040767513</v>
      </c>
      <c r="N53" s="15">
        <f>IF(N$24="-","-",N$24*'3h Losses'!M30)</f>
        <v>0.25684685455205053</v>
      </c>
      <c r="O53" s="15">
        <f>IF(O$24="-","-",O$24*'3h Losses'!N30)</f>
        <v>0.26249456258950715</v>
      </c>
      <c r="P53" s="28"/>
      <c r="Q53" s="15">
        <f>IF(Q$24="-","-",Q$24*'3h Losses'!P30)</f>
        <v>0.26249456258950715</v>
      </c>
      <c r="R53" s="15">
        <f>IF(R$24="-","-",R$24*'3h Losses'!Q30)</f>
        <v>0.27066914563133254</v>
      </c>
      <c r="S53" s="15">
        <f>IF(S$24="-","-",S$24*'3h Losses'!R30)</f>
        <v>0.28038984801027672</v>
      </c>
      <c r="T53" s="15">
        <f>IF(T$24="-","-",T$24*'3h Losses'!S30)</f>
        <v>0.28865089459846849</v>
      </c>
      <c r="U53" s="15">
        <f>IF(U$24="-","-",U$24*'3h Losses'!T30)</f>
        <v>0.32495759332449947</v>
      </c>
      <c r="V53" s="15">
        <f>IF(V$24="-","-",V$24*'3h Losses'!U30)</f>
        <v>0.46275492737888446</v>
      </c>
      <c r="W53" s="15">
        <f>IF(W$24="-","-",W$24*'3h Losses'!V30)</f>
        <v>0.43100484499210207</v>
      </c>
      <c r="X53" s="15">
        <f>IF(X$24="-","-",X$24*'3h Losses'!W30)</f>
        <v>0.45077610169075133</v>
      </c>
      <c r="Y53" s="28"/>
      <c r="Z53" s="15">
        <f>IF(Z$24="-","-",Z$24*'3h Losses'!Y30)</f>
        <v>0.43364085226957488</v>
      </c>
      <c r="AA53" s="15">
        <f>IF(AA$24="-","-",AA$24*'3h Losses'!Z30)</f>
        <v>0.49515033257962066</v>
      </c>
      <c r="AB53" s="15" t="str">
        <f>IF(AB$24="-","-",AB$24*'3h Losses'!AA30)</f>
        <v>-</v>
      </c>
      <c r="AC53" s="15" t="str">
        <f>IF(AC$24="-","-",AC$24*'3h Losses'!AB30)</f>
        <v>-</v>
      </c>
      <c r="AD53" s="15" t="str">
        <f>IF(AD$24="-","-",AD$24*'3h Losses'!AC30)</f>
        <v>-</v>
      </c>
      <c r="AE53" s="15" t="str">
        <f>IF(AE$24="-","-",AE$24*'3h Losses'!AD30)</f>
        <v>-</v>
      </c>
      <c r="AF53" s="15" t="str">
        <f>IF(AF$24="-","-",AF$24*'3h Losses'!AE30)</f>
        <v>-</v>
      </c>
      <c r="AG53" s="15" t="str">
        <f>IF(AG$24="-","-",AG$24*'3h Losses'!AF30)</f>
        <v>-</v>
      </c>
      <c r="AH53" s="15" t="str">
        <f>IF(AH$24="-","-",AH$24*'3h Losses'!AG30)</f>
        <v>-</v>
      </c>
      <c r="AI53" s="15" t="str">
        <f>IF(AI$24="-","-",AI$24*'3h Losses'!AH30)</f>
        <v>-</v>
      </c>
      <c r="AJ53" s="15" t="str">
        <f>IF(AJ$24="-","-",AJ$24*'3h Losses'!AI30)</f>
        <v>-</v>
      </c>
      <c r="AK53" s="15" t="str">
        <f>IF(AK$24="-","-",AK$24*'3h Losses'!AJ30)</f>
        <v>-</v>
      </c>
      <c r="AL53" s="15" t="str">
        <f>IF(AL$24="-","-",AL$24*'3h Losses'!AK30)</f>
        <v>-</v>
      </c>
      <c r="AM53" s="15" t="str">
        <f>IF(AM$24="-","-",AM$24*'3h Losses'!AL30)</f>
        <v>-</v>
      </c>
      <c r="AN53" s="15" t="str">
        <f>IF(AN$24="-","-",AN$24*'3h Losses'!AM30)</f>
        <v>-</v>
      </c>
      <c r="AO53" s="15" t="str">
        <f>IF(AO$24="-","-",AO$24*'3h Losses'!AN30)</f>
        <v>-</v>
      </c>
      <c r="AP53" s="15" t="str">
        <f>IF(AP$24="-","-",AP$24*'3h Losses'!AO30)</f>
        <v>-</v>
      </c>
      <c r="AQ53" s="15" t="str">
        <f>IF(AQ$24="-","-",AQ$24*'3h Losses'!AP30)</f>
        <v>-</v>
      </c>
      <c r="AR53" s="15" t="str">
        <f>IF(AR$24="-","-",AR$24*'3h Losses'!AQ30)</f>
        <v>-</v>
      </c>
      <c r="AS53" s="15" t="str">
        <f>IF(AS$24="-","-",AS$24*'3h Losses'!AR30)</f>
        <v>-</v>
      </c>
      <c r="AT53" s="15" t="str">
        <f>IF(AT$24="-","-",AT$24*'3h Losses'!AS30)</f>
        <v>-</v>
      </c>
      <c r="AU53" s="15" t="str">
        <f>IF(AU$24="-","-",AU$24*'3h Losses'!AT30)</f>
        <v>-</v>
      </c>
      <c r="AV53" s="15" t="str">
        <f>IF(AV$24="-","-",AV$24*'3h Losses'!AU30)</f>
        <v>-</v>
      </c>
      <c r="AW53" s="15" t="str">
        <f>IF(AW$24="-","-",AW$24*'3h Losses'!AV30)</f>
        <v>-</v>
      </c>
      <c r="AX53" s="15" t="str">
        <f>IF(AX$24="-","-",AX$24*'3h Losses'!AW30)</f>
        <v>-</v>
      </c>
      <c r="AY53" s="15" t="str">
        <f>IF(AY$24="-","-",AY$24*'3h Losses'!AX30)</f>
        <v>-</v>
      </c>
      <c r="AZ53" s="15" t="str">
        <f>IF(AZ$24="-","-",AZ$24*'3h Losses'!AY30)</f>
        <v>-</v>
      </c>
      <c r="BA53" s="15" t="str">
        <f>IF(BA$24="-","-",BA$24*'3h Losses'!AZ30)</f>
        <v>-</v>
      </c>
      <c r="BB53" s="15" t="str">
        <f>IF(BB$24="-","-",BB$24*'3h Losses'!BA30)</f>
        <v>-</v>
      </c>
      <c r="BC53" s="15" t="str">
        <f>IF(BC$24="-","-",BC$24*'3h Losses'!BB30)</f>
        <v>-</v>
      </c>
      <c r="BD53" s="15" t="str">
        <f>IF(BD$24="-","-",BD$24*'3h Losses'!BC30)</f>
        <v>-</v>
      </c>
    </row>
    <row r="54" spans="1:56">
      <c r="A54" s="14"/>
      <c r="B54" s="337"/>
      <c r="C54" s="334"/>
      <c r="D54" s="334"/>
      <c r="E54" s="108" t="s">
        <v>141</v>
      </c>
      <c r="F54" s="336"/>
      <c r="G54" s="28"/>
      <c r="H54" s="15">
        <f>IF(H$24="-","-",H$24*'3h Losses'!G31)</f>
        <v>0.23750321480649034</v>
      </c>
      <c r="I54" s="15">
        <f>IF(I$24="-","-",I$24*'3h Losses'!H31)</f>
        <v>0.23369451983520048</v>
      </c>
      <c r="J54" s="15">
        <f>IF(J$24="-","-",J$24*'3h Losses'!I31)</f>
        <v>0.23930318831124531</v>
      </c>
      <c r="K54" s="15">
        <f>IF(K$24="-","-",K$24*'3h Losses'!J31)</f>
        <v>0.24967067990523126</v>
      </c>
      <c r="L54" s="15">
        <f>IF(L$24="-","-",L$24*'3h Losses'!K31)</f>
        <v>0.25416475214352546</v>
      </c>
      <c r="M54" s="15">
        <f>IF(M$24="-","-",M$24*'3h Losses'!L31)</f>
        <v>0.24953034876948102</v>
      </c>
      <c r="N54" s="15">
        <f>IF(N$24="-","-",N$24*'3h Losses'!M31)</f>
        <v>0.2593570207517597</v>
      </c>
      <c r="O54" s="15">
        <f>IF(O$24="-","-",O$24*'3h Losses'!N31)</f>
        <v>0.26505992388142868</v>
      </c>
      <c r="P54" s="28"/>
      <c r="Q54" s="15">
        <f>IF(Q$24="-","-",Q$24*'3h Losses'!P31)</f>
        <v>0.26505992388142868</v>
      </c>
      <c r="R54" s="15">
        <f>IF(R$24="-","-",R$24*'3h Losses'!Q31)</f>
        <v>0.27368851910752273</v>
      </c>
      <c r="S54" s="15">
        <f>IF(S$24="-","-",S$24*'3h Losses'!R31)</f>
        <v>0.28348752885347028</v>
      </c>
      <c r="T54" s="15">
        <f>IF(T$24="-","-",T$24*'3h Losses'!S31)</f>
        <v>0.29141098834924906</v>
      </c>
      <c r="U54" s="15">
        <f>IF(U$24="-","-",U$24*'3h Losses'!T31)</f>
        <v>0.32803538150627409</v>
      </c>
      <c r="V54" s="15">
        <f>IF(V$24="-","-",V$24*'3h Losses'!U31)</f>
        <v>0.46770221092496295</v>
      </c>
      <c r="W54" s="15">
        <f>IF(W$24="-","-",W$24*'3h Losses'!V31)</f>
        <v>0.43563178488972698</v>
      </c>
      <c r="X54" s="15">
        <f>IF(X$24="-","-",X$24*'3h Losses'!W31)</f>
        <v>0.45897790134436811</v>
      </c>
      <c r="Y54" s="28"/>
      <c r="Z54" s="15">
        <f>IF(Z$24="-","-",Z$24*'3h Losses'!Y31)</f>
        <v>0.44170909680551829</v>
      </c>
      <c r="AA54" s="15">
        <f>IF(AA$24="-","-",AA$24*'3h Losses'!Z31)</f>
        <v>0.49812384659525499</v>
      </c>
      <c r="AB54" s="15" t="str">
        <f>IF(AB$24="-","-",AB$24*'3h Losses'!AA31)</f>
        <v>-</v>
      </c>
      <c r="AC54" s="15" t="str">
        <f>IF(AC$24="-","-",AC$24*'3h Losses'!AB31)</f>
        <v>-</v>
      </c>
      <c r="AD54" s="15" t="str">
        <f>IF(AD$24="-","-",AD$24*'3h Losses'!AC31)</f>
        <v>-</v>
      </c>
      <c r="AE54" s="15" t="str">
        <f>IF(AE$24="-","-",AE$24*'3h Losses'!AD31)</f>
        <v>-</v>
      </c>
      <c r="AF54" s="15" t="str">
        <f>IF(AF$24="-","-",AF$24*'3h Losses'!AE31)</f>
        <v>-</v>
      </c>
      <c r="AG54" s="15" t="str">
        <f>IF(AG$24="-","-",AG$24*'3h Losses'!AF31)</f>
        <v>-</v>
      </c>
      <c r="AH54" s="15" t="str">
        <f>IF(AH$24="-","-",AH$24*'3h Losses'!AG31)</f>
        <v>-</v>
      </c>
      <c r="AI54" s="15" t="str">
        <f>IF(AI$24="-","-",AI$24*'3h Losses'!AH31)</f>
        <v>-</v>
      </c>
      <c r="AJ54" s="15" t="str">
        <f>IF(AJ$24="-","-",AJ$24*'3h Losses'!AI31)</f>
        <v>-</v>
      </c>
      <c r="AK54" s="15" t="str">
        <f>IF(AK$24="-","-",AK$24*'3h Losses'!AJ31)</f>
        <v>-</v>
      </c>
      <c r="AL54" s="15" t="str">
        <f>IF(AL$24="-","-",AL$24*'3h Losses'!AK31)</f>
        <v>-</v>
      </c>
      <c r="AM54" s="15" t="str">
        <f>IF(AM$24="-","-",AM$24*'3h Losses'!AL31)</f>
        <v>-</v>
      </c>
      <c r="AN54" s="15" t="str">
        <f>IF(AN$24="-","-",AN$24*'3h Losses'!AM31)</f>
        <v>-</v>
      </c>
      <c r="AO54" s="15" t="str">
        <f>IF(AO$24="-","-",AO$24*'3h Losses'!AN31)</f>
        <v>-</v>
      </c>
      <c r="AP54" s="15" t="str">
        <f>IF(AP$24="-","-",AP$24*'3h Losses'!AO31)</f>
        <v>-</v>
      </c>
      <c r="AQ54" s="15" t="str">
        <f>IF(AQ$24="-","-",AQ$24*'3h Losses'!AP31)</f>
        <v>-</v>
      </c>
      <c r="AR54" s="15" t="str">
        <f>IF(AR$24="-","-",AR$24*'3h Losses'!AQ31)</f>
        <v>-</v>
      </c>
      <c r="AS54" s="15" t="str">
        <f>IF(AS$24="-","-",AS$24*'3h Losses'!AR31)</f>
        <v>-</v>
      </c>
      <c r="AT54" s="15" t="str">
        <f>IF(AT$24="-","-",AT$24*'3h Losses'!AS31)</f>
        <v>-</v>
      </c>
      <c r="AU54" s="15" t="str">
        <f>IF(AU$24="-","-",AU$24*'3h Losses'!AT31)</f>
        <v>-</v>
      </c>
      <c r="AV54" s="15" t="str">
        <f>IF(AV$24="-","-",AV$24*'3h Losses'!AU31)</f>
        <v>-</v>
      </c>
      <c r="AW54" s="15" t="str">
        <f>IF(AW$24="-","-",AW$24*'3h Losses'!AV31)</f>
        <v>-</v>
      </c>
      <c r="AX54" s="15" t="str">
        <f>IF(AX$24="-","-",AX$24*'3h Losses'!AW31)</f>
        <v>-</v>
      </c>
      <c r="AY54" s="15" t="str">
        <f>IF(AY$24="-","-",AY$24*'3h Losses'!AX31)</f>
        <v>-</v>
      </c>
      <c r="AZ54" s="15" t="str">
        <f>IF(AZ$24="-","-",AZ$24*'3h Losses'!AY31)</f>
        <v>-</v>
      </c>
      <c r="BA54" s="15" t="str">
        <f>IF(BA$24="-","-",BA$24*'3h Losses'!AZ31)</f>
        <v>-</v>
      </c>
      <c r="BB54" s="15" t="str">
        <f>IF(BB$24="-","-",BB$24*'3h Losses'!BA31)</f>
        <v>-</v>
      </c>
      <c r="BC54" s="15" t="str">
        <f>IF(BC$24="-","-",BC$24*'3h Losses'!BB31)</f>
        <v>-</v>
      </c>
      <c r="BD54" s="15" t="str">
        <f>IF(BD$24="-","-",BD$24*'3h Losses'!BC31)</f>
        <v>-</v>
      </c>
    </row>
    <row r="55" spans="1:56">
      <c r="A55" s="14"/>
      <c r="B55" s="337"/>
      <c r="C55" s="334"/>
      <c r="D55" s="334"/>
      <c r="E55" s="108" t="s">
        <v>142</v>
      </c>
      <c r="F55" s="336"/>
      <c r="G55" s="28"/>
      <c r="H55" s="15">
        <f>IF(H$24="-","-",H$24*'3h Losses'!G32)</f>
        <v>0.24023029098574666</v>
      </c>
      <c r="I55" s="15">
        <f>IF(I$24="-","-",I$24*'3h Losses'!H32)</f>
        <v>0.23637786354818802</v>
      </c>
      <c r="J55" s="15">
        <f>IF(J$24="-","-",J$24*'3h Losses'!I32)</f>
        <v>0.24205093227334451</v>
      </c>
      <c r="K55" s="15">
        <f>IF(K$24="-","-",K$24*'3h Losses'!J32)</f>
        <v>0.25253746621118944</v>
      </c>
      <c r="L55" s="15">
        <f>IF(L$24="-","-",L$24*'3h Losses'!K32)</f>
        <v>0.25708314060299087</v>
      </c>
      <c r="M55" s="15">
        <f>IF(M$24="-","-",M$24*'3h Losses'!L32)</f>
        <v>0.25239552375536578</v>
      </c>
      <c r="N55" s="15">
        <f>IF(N$24="-","-",N$24*'3h Losses'!M32)</f>
        <v>0.26381505805507138</v>
      </c>
      <c r="O55" s="15">
        <f>IF(O$24="-","-",O$24*'3h Losses'!N32)</f>
        <v>0.26961598727563058</v>
      </c>
      <c r="P55" s="28"/>
      <c r="Q55" s="15">
        <f>IF(Q$24="-","-",Q$24*'3h Losses'!P32)</f>
        <v>0.26961598727563058</v>
      </c>
      <c r="R55" s="15">
        <f>IF(R$24="-","-",R$24*'3h Losses'!Q32)</f>
        <v>0.2792182328197107</v>
      </c>
      <c r="S55" s="15">
        <f>IF(S$24="-","-",S$24*'3h Losses'!R32)</f>
        <v>0.28921520008256441</v>
      </c>
      <c r="T55" s="15">
        <f>IF(T$24="-","-",T$24*'3h Losses'!S32)</f>
        <v>0.29950335571946063</v>
      </c>
      <c r="U55" s="15">
        <f>IF(U$24="-","-",U$24*'3h Losses'!T32)</f>
        <v>0.33713633523214503</v>
      </c>
      <c r="V55" s="15">
        <f>IF(V$24="-","-",V$24*'3h Losses'!U32)</f>
        <v>0.47890165148620456</v>
      </c>
      <c r="W55" s="15">
        <f>IF(W$24="-","-",W$24*'3h Losses'!V32)</f>
        <v>0.44602808829338031</v>
      </c>
      <c r="X55" s="15">
        <f>IF(X$24="-","-",X$24*'3h Losses'!W32)</f>
        <v>0.46990190449029184</v>
      </c>
      <c r="Y55" s="28"/>
      <c r="Z55" s="15">
        <f>IF(Z$24="-","-",Z$24*'3h Losses'!Y32)</f>
        <v>0.45227313241054801</v>
      </c>
      <c r="AA55" s="15">
        <f>IF(AA$24="-","-",AA$24*'3h Losses'!Z32)</f>
        <v>0.51055050639303878</v>
      </c>
      <c r="AB55" s="15" t="str">
        <f>IF(AB$24="-","-",AB$24*'3h Losses'!AA32)</f>
        <v>-</v>
      </c>
      <c r="AC55" s="15" t="str">
        <f>IF(AC$24="-","-",AC$24*'3h Losses'!AB32)</f>
        <v>-</v>
      </c>
      <c r="AD55" s="15" t="str">
        <f>IF(AD$24="-","-",AD$24*'3h Losses'!AC32)</f>
        <v>-</v>
      </c>
      <c r="AE55" s="15" t="str">
        <f>IF(AE$24="-","-",AE$24*'3h Losses'!AD32)</f>
        <v>-</v>
      </c>
      <c r="AF55" s="15" t="str">
        <f>IF(AF$24="-","-",AF$24*'3h Losses'!AE32)</f>
        <v>-</v>
      </c>
      <c r="AG55" s="15" t="str">
        <f>IF(AG$24="-","-",AG$24*'3h Losses'!AF32)</f>
        <v>-</v>
      </c>
      <c r="AH55" s="15" t="str">
        <f>IF(AH$24="-","-",AH$24*'3h Losses'!AG32)</f>
        <v>-</v>
      </c>
      <c r="AI55" s="15" t="str">
        <f>IF(AI$24="-","-",AI$24*'3h Losses'!AH32)</f>
        <v>-</v>
      </c>
      <c r="AJ55" s="15" t="str">
        <f>IF(AJ$24="-","-",AJ$24*'3h Losses'!AI32)</f>
        <v>-</v>
      </c>
      <c r="AK55" s="15" t="str">
        <f>IF(AK$24="-","-",AK$24*'3h Losses'!AJ32)</f>
        <v>-</v>
      </c>
      <c r="AL55" s="15" t="str">
        <f>IF(AL$24="-","-",AL$24*'3h Losses'!AK32)</f>
        <v>-</v>
      </c>
      <c r="AM55" s="15" t="str">
        <f>IF(AM$24="-","-",AM$24*'3h Losses'!AL32)</f>
        <v>-</v>
      </c>
      <c r="AN55" s="15" t="str">
        <f>IF(AN$24="-","-",AN$24*'3h Losses'!AM32)</f>
        <v>-</v>
      </c>
      <c r="AO55" s="15" t="str">
        <f>IF(AO$24="-","-",AO$24*'3h Losses'!AN32)</f>
        <v>-</v>
      </c>
      <c r="AP55" s="15" t="str">
        <f>IF(AP$24="-","-",AP$24*'3h Losses'!AO32)</f>
        <v>-</v>
      </c>
      <c r="AQ55" s="15" t="str">
        <f>IF(AQ$24="-","-",AQ$24*'3h Losses'!AP32)</f>
        <v>-</v>
      </c>
      <c r="AR55" s="15" t="str">
        <f>IF(AR$24="-","-",AR$24*'3h Losses'!AQ32)</f>
        <v>-</v>
      </c>
      <c r="AS55" s="15" t="str">
        <f>IF(AS$24="-","-",AS$24*'3h Losses'!AR32)</f>
        <v>-</v>
      </c>
      <c r="AT55" s="15" t="str">
        <f>IF(AT$24="-","-",AT$24*'3h Losses'!AS32)</f>
        <v>-</v>
      </c>
      <c r="AU55" s="15" t="str">
        <f>IF(AU$24="-","-",AU$24*'3h Losses'!AT32)</f>
        <v>-</v>
      </c>
      <c r="AV55" s="15" t="str">
        <f>IF(AV$24="-","-",AV$24*'3h Losses'!AU32)</f>
        <v>-</v>
      </c>
      <c r="AW55" s="15" t="str">
        <f>IF(AW$24="-","-",AW$24*'3h Losses'!AV32)</f>
        <v>-</v>
      </c>
      <c r="AX55" s="15" t="str">
        <f>IF(AX$24="-","-",AX$24*'3h Losses'!AW32)</f>
        <v>-</v>
      </c>
      <c r="AY55" s="15" t="str">
        <f>IF(AY$24="-","-",AY$24*'3h Losses'!AX32)</f>
        <v>-</v>
      </c>
      <c r="AZ55" s="15" t="str">
        <f>IF(AZ$24="-","-",AZ$24*'3h Losses'!AY32)</f>
        <v>-</v>
      </c>
      <c r="BA55" s="15" t="str">
        <f>IF(BA$24="-","-",BA$24*'3h Losses'!AZ32)</f>
        <v>-</v>
      </c>
      <c r="BB55" s="15" t="str">
        <f>IF(BB$24="-","-",BB$24*'3h Losses'!BA32)</f>
        <v>-</v>
      </c>
      <c r="BC55" s="15" t="str">
        <f>IF(BC$24="-","-",BC$24*'3h Losses'!BB32)</f>
        <v>-</v>
      </c>
      <c r="BD55" s="15" t="str">
        <f>IF(BD$24="-","-",BD$24*'3h Losses'!BC32)</f>
        <v>-</v>
      </c>
    </row>
    <row r="56" spans="1:56">
      <c r="A56" s="14"/>
      <c r="B56" s="337"/>
      <c r="C56" s="334"/>
      <c r="D56" s="334"/>
      <c r="E56" s="108" t="s">
        <v>143</v>
      </c>
      <c r="F56" s="336"/>
      <c r="G56" s="28"/>
      <c r="H56" s="15">
        <f>IF(H$24="-","-",H$24*'3h Losses'!G33)</f>
        <v>0.23581861996984138</v>
      </c>
      <c r="I56" s="15">
        <f>IF(I$24="-","-",I$24*'3h Losses'!H33)</f>
        <v>0.23203693982396445</v>
      </c>
      <c r="J56" s="15">
        <f>IF(J$24="-","-",J$24*'3h Losses'!I33)</f>
        <v>0.23760582637973959</v>
      </c>
      <c r="K56" s="15">
        <f>IF(K$24="-","-",K$24*'3h Losses'!J33)</f>
        <v>0.24789978203097016</v>
      </c>
      <c r="L56" s="15">
        <f>IF(L$24="-","-",L$24*'3h Losses'!K33)</f>
        <v>0.25236197810752764</v>
      </c>
      <c r="M56" s="15">
        <f>IF(M$24="-","-",M$24*'3h Losses'!L33)</f>
        <v>0.24776044625482757</v>
      </c>
      <c r="N56" s="15">
        <f>IF(N$24="-","-",N$24*'3h Losses'!M33)</f>
        <v>0.25668134876494858</v>
      </c>
      <c r="O56" s="15">
        <f>IF(O$24="-","-",O$24*'3h Losses'!N33)</f>
        <v>0.26232541755844524</v>
      </c>
      <c r="P56" s="28"/>
      <c r="Q56" s="15">
        <f>IF(Q$24="-","-",Q$24*'3h Losses'!P33)</f>
        <v>0.26232541755844524</v>
      </c>
      <c r="R56" s="15">
        <f>IF(R$24="-","-",R$24*'3h Losses'!Q33)</f>
        <v>0.27121998546879678</v>
      </c>
      <c r="S56" s="15">
        <f>IF(S$24="-","-",S$24*'3h Losses'!R33)</f>
        <v>0.28095595839957227</v>
      </c>
      <c r="T56" s="15">
        <f>IF(T$24="-","-",T$24*'3h Losses'!S33)</f>
        <v>0.290659606568347</v>
      </c>
      <c r="U56" s="15">
        <f>IF(U$24="-","-",U$24*'3h Losses'!T33)</f>
        <v>0.32721345529450635</v>
      </c>
      <c r="V56" s="15">
        <f>IF(V$24="-","-",V$24*'3h Losses'!U33)</f>
        <v>0.46648146527569473</v>
      </c>
      <c r="W56" s="15">
        <f>IF(W$24="-","-",W$24*'3h Losses'!V33)</f>
        <v>0.43447042878170949</v>
      </c>
      <c r="X56" s="15">
        <f>IF(X$24="-","-",X$24*'3h Losses'!W33)</f>
        <v>0.45570943753697607</v>
      </c>
      <c r="Y56" s="28"/>
      <c r="Z56" s="15">
        <f>IF(Z$24="-","-",Z$24*'3h Losses'!Y33)</f>
        <v>0.43843758714051911</v>
      </c>
      <c r="AA56" s="15">
        <f>IF(AA$24="-","-",AA$24*'3h Losses'!Z33)</f>
        <v>0.49537765162639691</v>
      </c>
      <c r="AB56" s="15" t="str">
        <f>IF(AB$24="-","-",AB$24*'3h Losses'!AA33)</f>
        <v>-</v>
      </c>
      <c r="AC56" s="15" t="str">
        <f>IF(AC$24="-","-",AC$24*'3h Losses'!AB33)</f>
        <v>-</v>
      </c>
      <c r="AD56" s="15" t="str">
        <f>IF(AD$24="-","-",AD$24*'3h Losses'!AC33)</f>
        <v>-</v>
      </c>
      <c r="AE56" s="15" t="str">
        <f>IF(AE$24="-","-",AE$24*'3h Losses'!AD33)</f>
        <v>-</v>
      </c>
      <c r="AF56" s="15" t="str">
        <f>IF(AF$24="-","-",AF$24*'3h Losses'!AE33)</f>
        <v>-</v>
      </c>
      <c r="AG56" s="15" t="str">
        <f>IF(AG$24="-","-",AG$24*'3h Losses'!AF33)</f>
        <v>-</v>
      </c>
      <c r="AH56" s="15" t="str">
        <f>IF(AH$24="-","-",AH$24*'3h Losses'!AG33)</f>
        <v>-</v>
      </c>
      <c r="AI56" s="15" t="str">
        <f>IF(AI$24="-","-",AI$24*'3h Losses'!AH33)</f>
        <v>-</v>
      </c>
      <c r="AJ56" s="15" t="str">
        <f>IF(AJ$24="-","-",AJ$24*'3h Losses'!AI33)</f>
        <v>-</v>
      </c>
      <c r="AK56" s="15" t="str">
        <f>IF(AK$24="-","-",AK$24*'3h Losses'!AJ33)</f>
        <v>-</v>
      </c>
      <c r="AL56" s="15" t="str">
        <f>IF(AL$24="-","-",AL$24*'3h Losses'!AK33)</f>
        <v>-</v>
      </c>
      <c r="AM56" s="15" t="str">
        <f>IF(AM$24="-","-",AM$24*'3h Losses'!AL33)</f>
        <v>-</v>
      </c>
      <c r="AN56" s="15" t="str">
        <f>IF(AN$24="-","-",AN$24*'3h Losses'!AM33)</f>
        <v>-</v>
      </c>
      <c r="AO56" s="15" t="str">
        <f>IF(AO$24="-","-",AO$24*'3h Losses'!AN33)</f>
        <v>-</v>
      </c>
      <c r="AP56" s="15" t="str">
        <f>IF(AP$24="-","-",AP$24*'3h Losses'!AO33)</f>
        <v>-</v>
      </c>
      <c r="AQ56" s="15" t="str">
        <f>IF(AQ$24="-","-",AQ$24*'3h Losses'!AP33)</f>
        <v>-</v>
      </c>
      <c r="AR56" s="15" t="str">
        <f>IF(AR$24="-","-",AR$24*'3h Losses'!AQ33)</f>
        <v>-</v>
      </c>
      <c r="AS56" s="15" t="str">
        <f>IF(AS$24="-","-",AS$24*'3h Losses'!AR33)</f>
        <v>-</v>
      </c>
      <c r="AT56" s="15" t="str">
        <f>IF(AT$24="-","-",AT$24*'3h Losses'!AS33)</f>
        <v>-</v>
      </c>
      <c r="AU56" s="15" t="str">
        <f>IF(AU$24="-","-",AU$24*'3h Losses'!AT33)</f>
        <v>-</v>
      </c>
      <c r="AV56" s="15" t="str">
        <f>IF(AV$24="-","-",AV$24*'3h Losses'!AU33)</f>
        <v>-</v>
      </c>
      <c r="AW56" s="15" t="str">
        <f>IF(AW$24="-","-",AW$24*'3h Losses'!AV33)</f>
        <v>-</v>
      </c>
      <c r="AX56" s="15" t="str">
        <f>IF(AX$24="-","-",AX$24*'3h Losses'!AW33)</f>
        <v>-</v>
      </c>
      <c r="AY56" s="15" t="str">
        <f>IF(AY$24="-","-",AY$24*'3h Losses'!AX33)</f>
        <v>-</v>
      </c>
      <c r="AZ56" s="15" t="str">
        <f>IF(AZ$24="-","-",AZ$24*'3h Losses'!AY33)</f>
        <v>-</v>
      </c>
      <c r="BA56" s="15" t="str">
        <f>IF(BA$24="-","-",BA$24*'3h Losses'!AZ33)</f>
        <v>-</v>
      </c>
      <c r="BB56" s="15" t="str">
        <f>IF(BB$24="-","-",BB$24*'3h Losses'!BA33)</f>
        <v>-</v>
      </c>
      <c r="BC56" s="15" t="str">
        <f>IF(BC$24="-","-",BC$24*'3h Losses'!BB33)</f>
        <v>-</v>
      </c>
      <c r="BD56" s="15" t="str">
        <f>IF(BD$24="-","-",BD$24*'3h Losses'!BC33)</f>
        <v>-</v>
      </c>
    </row>
    <row r="57" spans="1:56">
      <c r="A57" s="14"/>
      <c r="B57" s="337"/>
      <c r="C57" s="334"/>
      <c r="D57" s="334"/>
      <c r="E57" s="108" t="s">
        <v>144</v>
      </c>
      <c r="F57" s="336"/>
      <c r="G57" s="28"/>
      <c r="H57" s="15">
        <f>IF(H$24="-","-",H$24*'3h Losses'!G34)</f>
        <v>0.23751690268161504</v>
      </c>
      <c r="I57" s="15">
        <f>IF(I$24="-","-",I$24*'3h Losses'!H34)</f>
        <v>0.23370798820617575</v>
      </c>
      <c r="J57" s="15">
        <f>IF(J$24="-","-",J$24*'3h Losses'!I34)</f>
        <v>0.23931697992312395</v>
      </c>
      <c r="K57" s="15">
        <f>IF(K$24="-","-",K$24*'3h Losses'!J34)</f>
        <v>0.24968506902030754</v>
      </c>
      <c r="L57" s="15">
        <f>IF(L$24="-","-",L$24*'3h Losses'!K34)</f>
        <v>0.25417940026267311</v>
      </c>
      <c r="M57" s="15">
        <f>IF(M$24="-","-",M$24*'3h Losses'!L34)</f>
        <v>0.24954472979694017</v>
      </c>
      <c r="N57" s="15">
        <f>IF(N$24="-","-",N$24*'3h Losses'!M34)</f>
        <v>0.25804039297103276</v>
      </c>
      <c r="O57" s="15">
        <f>IF(O$24="-","-",O$24*'3h Losses'!N34)</f>
        <v>0.26371434527195781</v>
      </c>
      <c r="P57" s="28"/>
      <c r="Q57" s="15">
        <f>IF(Q$24="-","-",Q$24*'3h Losses'!P34)</f>
        <v>0.26371434527195781</v>
      </c>
      <c r="R57" s="15">
        <f>IF(R$24="-","-",R$24*'3h Losses'!Q34)</f>
        <v>0.27134957797137532</v>
      </c>
      <c r="S57" s="15">
        <f>IF(S$24="-","-",S$24*'3h Losses'!R34)</f>
        <v>0.28109141778709279</v>
      </c>
      <c r="T57" s="15">
        <f>IF(T$24="-","-",T$24*'3h Losses'!S34)</f>
        <v>0.28858019620892683</v>
      </c>
      <c r="U57" s="15">
        <f>IF(U$24="-","-",U$24*'3h Losses'!T34)</f>
        <v>0.32487716459991889</v>
      </c>
      <c r="V57" s="15">
        <f>IF(V$24="-","-",V$24*'3h Losses'!U34)</f>
        <v>0.46294101035392143</v>
      </c>
      <c r="W57" s="15">
        <f>IF(W$24="-","-",W$24*'3h Losses'!V34)</f>
        <v>0.43117655087400847</v>
      </c>
      <c r="X57" s="15">
        <f>IF(X$24="-","-",X$24*'3h Losses'!W34)</f>
        <v>0.45154017046545114</v>
      </c>
      <c r="Y57" s="28"/>
      <c r="Z57" s="15">
        <f>IF(Z$24="-","-",Z$24*'3h Losses'!Y34)</f>
        <v>0.43441148706032678</v>
      </c>
      <c r="AA57" s="15">
        <f>IF(AA$24="-","-",AA$24*'3h Losses'!Z34)</f>
        <v>0.49307252128832785</v>
      </c>
      <c r="AB57" s="15" t="str">
        <f>IF(AB$24="-","-",AB$24*'3h Losses'!AA34)</f>
        <v>-</v>
      </c>
      <c r="AC57" s="15" t="str">
        <f>IF(AC$24="-","-",AC$24*'3h Losses'!AB34)</f>
        <v>-</v>
      </c>
      <c r="AD57" s="15" t="str">
        <f>IF(AD$24="-","-",AD$24*'3h Losses'!AC34)</f>
        <v>-</v>
      </c>
      <c r="AE57" s="15" t="str">
        <f>IF(AE$24="-","-",AE$24*'3h Losses'!AD34)</f>
        <v>-</v>
      </c>
      <c r="AF57" s="15" t="str">
        <f>IF(AF$24="-","-",AF$24*'3h Losses'!AE34)</f>
        <v>-</v>
      </c>
      <c r="AG57" s="15" t="str">
        <f>IF(AG$24="-","-",AG$24*'3h Losses'!AF34)</f>
        <v>-</v>
      </c>
      <c r="AH57" s="15" t="str">
        <f>IF(AH$24="-","-",AH$24*'3h Losses'!AG34)</f>
        <v>-</v>
      </c>
      <c r="AI57" s="15" t="str">
        <f>IF(AI$24="-","-",AI$24*'3h Losses'!AH34)</f>
        <v>-</v>
      </c>
      <c r="AJ57" s="15" t="str">
        <f>IF(AJ$24="-","-",AJ$24*'3h Losses'!AI34)</f>
        <v>-</v>
      </c>
      <c r="AK57" s="15" t="str">
        <f>IF(AK$24="-","-",AK$24*'3h Losses'!AJ34)</f>
        <v>-</v>
      </c>
      <c r="AL57" s="15" t="str">
        <f>IF(AL$24="-","-",AL$24*'3h Losses'!AK34)</f>
        <v>-</v>
      </c>
      <c r="AM57" s="15" t="str">
        <f>IF(AM$24="-","-",AM$24*'3h Losses'!AL34)</f>
        <v>-</v>
      </c>
      <c r="AN57" s="15" t="str">
        <f>IF(AN$24="-","-",AN$24*'3h Losses'!AM34)</f>
        <v>-</v>
      </c>
      <c r="AO57" s="15" t="str">
        <f>IF(AO$24="-","-",AO$24*'3h Losses'!AN34)</f>
        <v>-</v>
      </c>
      <c r="AP57" s="15" t="str">
        <f>IF(AP$24="-","-",AP$24*'3h Losses'!AO34)</f>
        <v>-</v>
      </c>
      <c r="AQ57" s="15" t="str">
        <f>IF(AQ$24="-","-",AQ$24*'3h Losses'!AP34)</f>
        <v>-</v>
      </c>
      <c r="AR57" s="15" t="str">
        <f>IF(AR$24="-","-",AR$24*'3h Losses'!AQ34)</f>
        <v>-</v>
      </c>
      <c r="AS57" s="15" t="str">
        <f>IF(AS$24="-","-",AS$24*'3h Losses'!AR34)</f>
        <v>-</v>
      </c>
      <c r="AT57" s="15" t="str">
        <f>IF(AT$24="-","-",AT$24*'3h Losses'!AS34)</f>
        <v>-</v>
      </c>
      <c r="AU57" s="15" t="str">
        <f>IF(AU$24="-","-",AU$24*'3h Losses'!AT34)</f>
        <v>-</v>
      </c>
      <c r="AV57" s="15" t="str">
        <f>IF(AV$24="-","-",AV$24*'3h Losses'!AU34)</f>
        <v>-</v>
      </c>
      <c r="AW57" s="15" t="str">
        <f>IF(AW$24="-","-",AW$24*'3h Losses'!AV34)</f>
        <v>-</v>
      </c>
      <c r="AX57" s="15" t="str">
        <f>IF(AX$24="-","-",AX$24*'3h Losses'!AW34)</f>
        <v>-</v>
      </c>
      <c r="AY57" s="15" t="str">
        <f>IF(AY$24="-","-",AY$24*'3h Losses'!AX34)</f>
        <v>-</v>
      </c>
      <c r="AZ57" s="15" t="str">
        <f>IF(AZ$24="-","-",AZ$24*'3h Losses'!AY34)</f>
        <v>-</v>
      </c>
      <c r="BA57" s="15" t="str">
        <f>IF(BA$24="-","-",BA$24*'3h Losses'!AZ34)</f>
        <v>-</v>
      </c>
      <c r="BB57" s="15" t="str">
        <f>IF(BB$24="-","-",BB$24*'3h Losses'!BA34)</f>
        <v>-</v>
      </c>
      <c r="BC57" s="15" t="str">
        <f>IF(BC$24="-","-",BC$24*'3h Losses'!BB34)</f>
        <v>-</v>
      </c>
      <c r="BD57" s="15" t="str">
        <f>IF(BD$24="-","-",BD$24*'3h Losses'!BC34)</f>
        <v>-</v>
      </c>
    </row>
    <row r="58" spans="1:56">
      <c r="A58" s="14"/>
      <c r="B58" s="337"/>
      <c r="C58" s="334"/>
      <c r="D58" s="334"/>
      <c r="E58" s="108" t="s">
        <v>145</v>
      </c>
      <c r="F58" s="336"/>
      <c r="G58" s="28"/>
      <c r="H58" s="15">
        <f>IF(H$24="-","-",H$24*'3h Losses'!G35)</f>
        <v>0.23881946514113728</v>
      </c>
      <c r="I58" s="15">
        <f>IF(I$24="-","-",I$24*'3h Losses'!H35)</f>
        <v>0.23498966226175189</v>
      </c>
      <c r="J58" s="15">
        <f>IF(J$24="-","-",J$24*'3h Losses'!I35)</f>
        <v>0.24062941415603392</v>
      </c>
      <c r="K58" s="15">
        <f>IF(K$24="-","-",K$24*'3h Losses'!J35)</f>
        <v>0.2510543627166178</v>
      </c>
      <c r="L58" s="15">
        <f>IF(L$24="-","-",L$24*'3h Losses'!K35)</f>
        <v>0.25557334124551695</v>
      </c>
      <c r="M58" s="15">
        <f>IF(M$24="-","-",M$24*'3h Losses'!L35)</f>
        <v>0.250913253861271</v>
      </c>
      <c r="N58" s="15">
        <f>IF(N$24="-","-",N$24*'3h Losses'!M35)</f>
        <v>0.26163260934554033</v>
      </c>
      <c r="O58" s="15">
        <f>IF(O$24="-","-",O$24*'3h Losses'!N35)</f>
        <v>0.26738554952944327</v>
      </c>
      <c r="P58" s="28"/>
      <c r="Q58" s="15">
        <f>IF(Q$24="-","-",Q$24*'3h Losses'!P35)</f>
        <v>0.26738554952944327</v>
      </c>
      <c r="R58" s="15">
        <f>IF(R$24="-","-",R$24*'3h Losses'!Q35)</f>
        <v>0.27645168940514331</v>
      </c>
      <c r="S58" s="15">
        <f>IF(S$24="-","-",S$24*'3h Losses'!R35)</f>
        <v>0.28637228394025899</v>
      </c>
      <c r="T58" s="15">
        <f>IF(T$24="-","-",T$24*'3h Losses'!S35)</f>
        <v>0.29418261936454654</v>
      </c>
      <c r="U58" s="15">
        <f>IF(U$24="-","-",U$24*'3h Losses'!T35)</f>
        <v>0.33116821110093425</v>
      </c>
      <c r="V58" s="15">
        <f>IF(V$24="-","-",V$24*'3h Losses'!U35)</f>
        <v>0.46882309528245236</v>
      </c>
      <c r="W58" s="15">
        <f>IF(W$24="-","-",W$24*'3h Losses'!V35)</f>
        <v>0.43665360712765489</v>
      </c>
      <c r="X58" s="15">
        <f>IF(X$24="-","-",X$24*'3h Losses'!W35)</f>
        <v>0.45668398649629099</v>
      </c>
      <c r="Y58" s="28"/>
      <c r="Z58" s="15">
        <f>IF(Z$24="-","-",Z$24*'3h Losses'!Y35)</f>
        <v>0.43866989505907505</v>
      </c>
      <c r="AA58" s="15">
        <f>IF(AA$24="-","-",AA$24*'3h Losses'!Z35)</f>
        <v>0.49287874510797991</v>
      </c>
      <c r="AB58" s="15" t="str">
        <f>IF(AB$24="-","-",AB$24*'3h Losses'!AA35)</f>
        <v>-</v>
      </c>
      <c r="AC58" s="15" t="str">
        <f>IF(AC$24="-","-",AC$24*'3h Losses'!AB35)</f>
        <v>-</v>
      </c>
      <c r="AD58" s="15" t="str">
        <f>IF(AD$24="-","-",AD$24*'3h Losses'!AC35)</f>
        <v>-</v>
      </c>
      <c r="AE58" s="15" t="str">
        <f>IF(AE$24="-","-",AE$24*'3h Losses'!AD35)</f>
        <v>-</v>
      </c>
      <c r="AF58" s="15" t="str">
        <f>IF(AF$24="-","-",AF$24*'3h Losses'!AE35)</f>
        <v>-</v>
      </c>
      <c r="AG58" s="15" t="str">
        <f>IF(AG$24="-","-",AG$24*'3h Losses'!AF35)</f>
        <v>-</v>
      </c>
      <c r="AH58" s="15" t="str">
        <f>IF(AH$24="-","-",AH$24*'3h Losses'!AG35)</f>
        <v>-</v>
      </c>
      <c r="AI58" s="15" t="str">
        <f>IF(AI$24="-","-",AI$24*'3h Losses'!AH35)</f>
        <v>-</v>
      </c>
      <c r="AJ58" s="15" t="str">
        <f>IF(AJ$24="-","-",AJ$24*'3h Losses'!AI35)</f>
        <v>-</v>
      </c>
      <c r="AK58" s="15" t="str">
        <f>IF(AK$24="-","-",AK$24*'3h Losses'!AJ35)</f>
        <v>-</v>
      </c>
      <c r="AL58" s="15" t="str">
        <f>IF(AL$24="-","-",AL$24*'3h Losses'!AK35)</f>
        <v>-</v>
      </c>
      <c r="AM58" s="15" t="str">
        <f>IF(AM$24="-","-",AM$24*'3h Losses'!AL35)</f>
        <v>-</v>
      </c>
      <c r="AN58" s="15" t="str">
        <f>IF(AN$24="-","-",AN$24*'3h Losses'!AM35)</f>
        <v>-</v>
      </c>
      <c r="AO58" s="15" t="str">
        <f>IF(AO$24="-","-",AO$24*'3h Losses'!AN35)</f>
        <v>-</v>
      </c>
      <c r="AP58" s="15" t="str">
        <f>IF(AP$24="-","-",AP$24*'3h Losses'!AO35)</f>
        <v>-</v>
      </c>
      <c r="AQ58" s="15" t="str">
        <f>IF(AQ$24="-","-",AQ$24*'3h Losses'!AP35)</f>
        <v>-</v>
      </c>
      <c r="AR58" s="15" t="str">
        <f>IF(AR$24="-","-",AR$24*'3h Losses'!AQ35)</f>
        <v>-</v>
      </c>
      <c r="AS58" s="15" t="str">
        <f>IF(AS$24="-","-",AS$24*'3h Losses'!AR35)</f>
        <v>-</v>
      </c>
      <c r="AT58" s="15" t="str">
        <f>IF(AT$24="-","-",AT$24*'3h Losses'!AS35)</f>
        <v>-</v>
      </c>
      <c r="AU58" s="15" t="str">
        <f>IF(AU$24="-","-",AU$24*'3h Losses'!AT35)</f>
        <v>-</v>
      </c>
      <c r="AV58" s="15" t="str">
        <f>IF(AV$24="-","-",AV$24*'3h Losses'!AU35)</f>
        <v>-</v>
      </c>
      <c r="AW58" s="15" t="str">
        <f>IF(AW$24="-","-",AW$24*'3h Losses'!AV35)</f>
        <v>-</v>
      </c>
      <c r="AX58" s="15" t="str">
        <f>IF(AX$24="-","-",AX$24*'3h Losses'!AW35)</f>
        <v>-</v>
      </c>
      <c r="AY58" s="15" t="str">
        <f>IF(AY$24="-","-",AY$24*'3h Losses'!AX35)</f>
        <v>-</v>
      </c>
      <c r="AZ58" s="15" t="str">
        <f>IF(AZ$24="-","-",AZ$24*'3h Losses'!AY35)</f>
        <v>-</v>
      </c>
      <c r="BA58" s="15" t="str">
        <f>IF(BA$24="-","-",BA$24*'3h Losses'!AZ35)</f>
        <v>-</v>
      </c>
      <c r="BB58" s="15" t="str">
        <f>IF(BB$24="-","-",BB$24*'3h Losses'!BA35)</f>
        <v>-</v>
      </c>
      <c r="BC58" s="15" t="str">
        <f>IF(BC$24="-","-",BC$24*'3h Losses'!BB35)</f>
        <v>-</v>
      </c>
      <c r="BD58" s="15" t="str">
        <f>IF(BD$24="-","-",BD$24*'3h Losses'!BC35)</f>
        <v>-</v>
      </c>
    </row>
    <row r="59" spans="1:56">
      <c r="A59" s="14"/>
      <c r="B59" s="337"/>
      <c r="C59" s="334"/>
      <c r="D59" s="334"/>
      <c r="E59" s="108" t="s">
        <v>146</v>
      </c>
      <c r="F59" s="336"/>
      <c r="G59" s="28"/>
      <c r="H59" s="15">
        <f>IF(H$24="-","-",H$24*'3h Losses'!G36)</f>
        <v>0.23484900091505895</v>
      </c>
      <c r="I59" s="15">
        <f>IF(I$24="-","-",I$24*'3h Losses'!H36)</f>
        <v>0.23108286996173097</v>
      </c>
      <c r="J59" s="15">
        <f>IF(J$24="-","-",J$24*'3h Losses'!I36)</f>
        <v>0.2366288588408125</v>
      </c>
      <c r="K59" s="15">
        <f>IF(K$24="-","-",K$24*'3h Losses'!J36)</f>
        <v>0.24688048867591458</v>
      </c>
      <c r="L59" s="15">
        <f>IF(L$24="-","-",L$24*'3h Losses'!K36)</f>
        <v>0.25132433747208105</v>
      </c>
      <c r="M59" s="15">
        <f>IF(M$24="-","-",M$24*'3h Losses'!L36)</f>
        <v>0.24674172580883055</v>
      </c>
      <c r="N59" s="15">
        <f>IF(N$24="-","-",N$24*'3h Losses'!M36)</f>
        <v>0.25637684109288833</v>
      </c>
      <c r="O59" s="15">
        <f>IF(O$24="-","-",O$24*'3h Losses'!N36)</f>
        <v>0.26201421418271381</v>
      </c>
      <c r="P59" s="28"/>
      <c r="Q59" s="15">
        <f>IF(Q$24="-","-",Q$24*'3h Losses'!P36)</f>
        <v>0.26201421418271381</v>
      </c>
      <c r="R59" s="15">
        <f>IF(R$24="-","-",R$24*'3h Losses'!Q36)</f>
        <v>0.270898230238864</v>
      </c>
      <c r="S59" s="15">
        <f>IF(S$24="-","-",S$24*'3h Losses'!R36)</f>
        <v>0.2817783241164053</v>
      </c>
      <c r="T59" s="15">
        <f>IF(T$24="-","-",T$24*'3h Losses'!S36)</f>
        <v>0.29008027898241351</v>
      </c>
      <c r="U59" s="15">
        <f>IF(U$24="-","-",U$24*'3h Losses'!T36)</f>
        <v>0.32765964490846555</v>
      </c>
      <c r="V59" s="15">
        <f>IF(V$24="-","-",V$24*'3h Losses'!U36)</f>
        <v>0.46711756132108251</v>
      </c>
      <c r="W59" s="15">
        <f>IF(W$24="-","-",W$24*'3h Losses'!V36)</f>
        <v>0.4342926266874842</v>
      </c>
      <c r="X59" s="15">
        <f>IF(X$24="-","-",X$24*'3h Losses'!W36)</f>
        <v>0.45421470205238235</v>
      </c>
      <c r="Y59" s="28"/>
      <c r="Z59" s="15">
        <f>IF(Z$24="-","-",Z$24*'3h Losses'!Y36)</f>
        <v>0.43679821699485022</v>
      </c>
      <c r="AA59" s="15">
        <f>IF(AA$24="-","-",AA$24*'3h Losses'!Z36)</f>
        <v>0.49498645987518664</v>
      </c>
      <c r="AB59" s="15" t="str">
        <f>IF(AB$24="-","-",AB$24*'3h Losses'!AA36)</f>
        <v>-</v>
      </c>
      <c r="AC59" s="15" t="str">
        <f>IF(AC$24="-","-",AC$24*'3h Losses'!AB36)</f>
        <v>-</v>
      </c>
      <c r="AD59" s="15" t="str">
        <f>IF(AD$24="-","-",AD$24*'3h Losses'!AC36)</f>
        <v>-</v>
      </c>
      <c r="AE59" s="15" t="str">
        <f>IF(AE$24="-","-",AE$24*'3h Losses'!AD36)</f>
        <v>-</v>
      </c>
      <c r="AF59" s="15" t="str">
        <f>IF(AF$24="-","-",AF$24*'3h Losses'!AE36)</f>
        <v>-</v>
      </c>
      <c r="AG59" s="15" t="str">
        <f>IF(AG$24="-","-",AG$24*'3h Losses'!AF36)</f>
        <v>-</v>
      </c>
      <c r="AH59" s="15" t="str">
        <f>IF(AH$24="-","-",AH$24*'3h Losses'!AG36)</f>
        <v>-</v>
      </c>
      <c r="AI59" s="15" t="str">
        <f>IF(AI$24="-","-",AI$24*'3h Losses'!AH36)</f>
        <v>-</v>
      </c>
      <c r="AJ59" s="15" t="str">
        <f>IF(AJ$24="-","-",AJ$24*'3h Losses'!AI36)</f>
        <v>-</v>
      </c>
      <c r="AK59" s="15" t="str">
        <f>IF(AK$24="-","-",AK$24*'3h Losses'!AJ36)</f>
        <v>-</v>
      </c>
      <c r="AL59" s="15" t="str">
        <f>IF(AL$24="-","-",AL$24*'3h Losses'!AK36)</f>
        <v>-</v>
      </c>
      <c r="AM59" s="15" t="str">
        <f>IF(AM$24="-","-",AM$24*'3h Losses'!AL36)</f>
        <v>-</v>
      </c>
      <c r="AN59" s="15" t="str">
        <f>IF(AN$24="-","-",AN$24*'3h Losses'!AM36)</f>
        <v>-</v>
      </c>
      <c r="AO59" s="15" t="str">
        <f>IF(AO$24="-","-",AO$24*'3h Losses'!AN36)</f>
        <v>-</v>
      </c>
      <c r="AP59" s="15" t="str">
        <f>IF(AP$24="-","-",AP$24*'3h Losses'!AO36)</f>
        <v>-</v>
      </c>
      <c r="AQ59" s="15" t="str">
        <f>IF(AQ$24="-","-",AQ$24*'3h Losses'!AP36)</f>
        <v>-</v>
      </c>
      <c r="AR59" s="15" t="str">
        <f>IF(AR$24="-","-",AR$24*'3h Losses'!AQ36)</f>
        <v>-</v>
      </c>
      <c r="AS59" s="15" t="str">
        <f>IF(AS$24="-","-",AS$24*'3h Losses'!AR36)</f>
        <v>-</v>
      </c>
      <c r="AT59" s="15" t="str">
        <f>IF(AT$24="-","-",AT$24*'3h Losses'!AS36)</f>
        <v>-</v>
      </c>
      <c r="AU59" s="15" t="str">
        <f>IF(AU$24="-","-",AU$24*'3h Losses'!AT36)</f>
        <v>-</v>
      </c>
      <c r="AV59" s="15" t="str">
        <f>IF(AV$24="-","-",AV$24*'3h Losses'!AU36)</f>
        <v>-</v>
      </c>
      <c r="AW59" s="15" t="str">
        <f>IF(AW$24="-","-",AW$24*'3h Losses'!AV36)</f>
        <v>-</v>
      </c>
      <c r="AX59" s="15" t="str">
        <f>IF(AX$24="-","-",AX$24*'3h Losses'!AW36)</f>
        <v>-</v>
      </c>
      <c r="AY59" s="15" t="str">
        <f>IF(AY$24="-","-",AY$24*'3h Losses'!AX36)</f>
        <v>-</v>
      </c>
      <c r="AZ59" s="15" t="str">
        <f>IF(AZ$24="-","-",AZ$24*'3h Losses'!AY36)</f>
        <v>-</v>
      </c>
      <c r="BA59" s="15" t="str">
        <f>IF(BA$24="-","-",BA$24*'3h Losses'!AZ36)</f>
        <v>-</v>
      </c>
      <c r="BB59" s="15" t="str">
        <f>IF(BB$24="-","-",BB$24*'3h Losses'!BA36)</f>
        <v>-</v>
      </c>
      <c r="BC59" s="15" t="str">
        <f>IF(BC$24="-","-",BC$24*'3h Losses'!BB36)</f>
        <v>-</v>
      </c>
      <c r="BD59" s="15" t="str">
        <f>IF(BD$24="-","-",BD$24*'3h Losses'!BC36)</f>
        <v>-</v>
      </c>
    </row>
    <row r="60" spans="1:56">
      <c r="A60" s="14"/>
      <c r="B60" s="337"/>
      <c r="C60" s="334"/>
      <c r="D60" s="334"/>
      <c r="E60" s="108" t="s">
        <v>147</v>
      </c>
      <c r="F60" s="336"/>
      <c r="G60" s="28"/>
      <c r="H60" s="15">
        <f>IF(H$24="-","-",H$24*'3h Losses'!G37)</f>
        <v>0.23706212238647048</v>
      </c>
      <c r="I60" s="15">
        <f>IF(I$24="-","-",I$24*'3h Losses'!H37)</f>
        <v>0.23326050094672576</v>
      </c>
      <c r="J60" s="15">
        <f>IF(J$24="-","-",J$24*'3h Losses'!I37)</f>
        <v>0.23885875296944717</v>
      </c>
      <c r="K60" s="15">
        <f>IF(K$24="-","-",K$24*'3h Losses'!J37)</f>
        <v>0.24920698999477203</v>
      </c>
      <c r="L60" s="15">
        <f>IF(L$24="-","-",L$24*'3h Losses'!K37)</f>
        <v>0.25369271581467795</v>
      </c>
      <c r="M60" s="15">
        <f>IF(M$24="-","-",M$24*'3h Losses'!L37)</f>
        <v>0.24906691948286352</v>
      </c>
      <c r="N60" s="15">
        <f>IF(N$24="-","-",N$24*'3h Losses'!M37)</f>
        <v>0.25771301152790904</v>
      </c>
      <c r="O60" s="15">
        <f>IF(O$24="-","-",O$24*'3h Losses'!N37)</f>
        <v>0.26337976516248923</v>
      </c>
      <c r="P60" s="28"/>
      <c r="Q60" s="15">
        <f>IF(Q$24="-","-",Q$24*'3h Losses'!P37)</f>
        <v>0.26337976516248923</v>
      </c>
      <c r="R60" s="15">
        <f>IF(R$24="-","-",R$24*'3h Losses'!Q37)</f>
        <v>0.2726044942541615</v>
      </c>
      <c r="S60" s="15">
        <f>IF(S$24="-","-",S$24*'3h Losses'!R37)</f>
        <v>0.28237458687424005</v>
      </c>
      <c r="T60" s="15">
        <f>IF(T$24="-","-",T$24*'3h Losses'!S37)</f>
        <v>0.29133156467137383</v>
      </c>
      <c r="U60" s="15">
        <f>IF(U$24="-","-",U$24*'3h Losses'!T37)</f>
        <v>0.32795848624504487</v>
      </c>
      <c r="V60" s="15">
        <f>IF(V$24="-","-",V$24*'3h Losses'!U37)</f>
        <v>0.46710478259388144</v>
      </c>
      <c r="W60" s="15">
        <f>IF(W$24="-","-",W$24*'3h Losses'!V37)</f>
        <v>0.43506752722721925</v>
      </c>
      <c r="X60" s="15">
        <f>IF(X$24="-","-",X$24*'3h Losses'!W37)</f>
        <v>0.45739625422872648</v>
      </c>
      <c r="Y60" s="28"/>
      <c r="Z60" s="15">
        <f>IF(Z$24="-","-",Z$24*'3h Losses'!Y37)</f>
        <v>0.44013826426420088</v>
      </c>
      <c r="AA60" s="15">
        <f>IF(AA$24="-","-",AA$24*'3h Losses'!Z37)</f>
        <v>0.49741070956181244</v>
      </c>
      <c r="AB60" s="15" t="str">
        <f>IF(AB$24="-","-",AB$24*'3h Losses'!AA37)</f>
        <v>-</v>
      </c>
      <c r="AC60" s="15" t="str">
        <f>IF(AC$24="-","-",AC$24*'3h Losses'!AB37)</f>
        <v>-</v>
      </c>
      <c r="AD60" s="15" t="str">
        <f>IF(AD$24="-","-",AD$24*'3h Losses'!AC37)</f>
        <v>-</v>
      </c>
      <c r="AE60" s="15" t="str">
        <f>IF(AE$24="-","-",AE$24*'3h Losses'!AD37)</f>
        <v>-</v>
      </c>
      <c r="AF60" s="15" t="str">
        <f>IF(AF$24="-","-",AF$24*'3h Losses'!AE37)</f>
        <v>-</v>
      </c>
      <c r="AG60" s="15" t="str">
        <f>IF(AG$24="-","-",AG$24*'3h Losses'!AF37)</f>
        <v>-</v>
      </c>
      <c r="AH60" s="15" t="str">
        <f>IF(AH$24="-","-",AH$24*'3h Losses'!AG37)</f>
        <v>-</v>
      </c>
      <c r="AI60" s="15" t="str">
        <f>IF(AI$24="-","-",AI$24*'3h Losses'!AH37)</f>
        <v>-</v>
      </c>
      <c r="AJ60" s="15" t="str">
        <f>IF(AJ$24="-","-",AJ$24*'3h Losses'!AI37)</f>
        <v>-</v>
      </c>
      <c r="AK60" s="15" t="str">
        <f>IF(AK$24="-","-",AK$24*'3h Losses'!AJ37)</f>
        <v>-</v>
      </c>
      <c r="AL60" s="15" t="str">
        <f>IF(AL$24="-","-",AL$24*'3h Losses'!AK37)</f>
        <v>-</v>
      </c>
      <c r="AM60" s="15" t="str">
        <f>IF(AM$24="-","-",AM$24*'3h Losses'!AL37)</f>
        <v>-</v>
      </c>
      <c r="AN60" s="15" t="str">
        <f>IF(AN$24="-","-",AN$24*'3h Losses'!AM37)</f>
        <v>-</v>
      </c>
      <c r="AO60" s="15" t="str">
        <f>IF(AO$24="-","-",AO$24*'3h Losses'!AN37)</f>
        <v>-</v>
      </c>
      <c r="AP60" s="15" t="str">
        <f>IF(AP$24="-","-",AP$24*'3h Losses'!AO37)</f>
        <v>-</v>
      </c>
      <c r="AQ60" s="15" t="str">
        <f>IF(AQ$24="-","-",AQ$24*'3h Losses'!AP37)</f>
        <v>-</v>
      </c>
      <c r="AR60" s="15" t="str">
        <f>IF(AR$24="-","-",AR$24*'3h Losses'!AQ37)</f>
        <v>-</v>
      </c>
      <c r="AS60" s="15" t="str">
        <f>IF(AS$24="-","-",AS$24*'3h Losses'!AR37)</f>
        <v>-</v>
      </c>
      <c r="AT60" s="15" t="str">
        <f>IF(AT$24="-","-",AT$24*'3h Losses'!AS37)</f>
        <v>-</v>
      </c>
      <c r="AU60" s="15" t="str">
        <f>IF(AU$24="-","-",AU$24*'3h Losses'!AT37)</f>
        <v>-</v>
      </c>
      <c r="AV60" s="15" t="str">
        <f>IF(AV$24="-","-",AV$24*'3h Losses'!AU37)</f>
        <v>-</v>
      </c>
      <c r="AW60" s="15" t="str">
        <f>IF(AW$24="-","-",AW$24*'3h Losses'!AV37)</f>
        <v>-</v>
      </c>
      <c r="AX60" s="15" t="str">
        <f>IF(AX$24="-","-",AX$24*'3h Losses'!AW37)</f>
        <v>-</v>
      </c>
      <c r="AY60" s="15" t="str">
        <f>IF(AY$24="-","-",AY$24*'3h Losses'!AX37)</f>
        <v>-</v>
      </c>
      <c r="AZ60" s="15" t="str">
        <f>IF(AZ$24="-","-",AZ$24*'3h Losses'!AY37)</f>
        <v>-</v>
      </c>
      <c r="BA60" s="15" t="str">
        <f>IF(BA$24="-","-",BA$24*'3h Losses'!AZ37)</f>
        <v>-</v>
      </c>
      <c r="BB60" s="15" t="str">
        <f>IF(BB$24="-","-",BB$24*'3h Losses'!BA37)</f>
        <v>-</v>
      </c>
      <c r="BC60" s="15" t="str">
        <f>IF(BC$24="-","-",BC$24*'3h Losses'!BB37)</f>
        <v>-</v>
      </c>
      <c r="BD60" s="15" t="str">
        <f>IF(BD$24="-","-",BD$24*'3h Losses'!BC37)</f>
        <v>-</v>
      </c>
    </row>
    <row r="61" spans="1:56">
      <c r="A61" s="14"/>
      <c r="B61" s="337"/>
      <c r="C61" s="334"/>
      <c r="D61" s="334"/>
      <c r="E61" s="108" t="s">
        <v>148</v>
      </c>
      <c r="F61" s="336"/>
      <c r="G61" s="28"/>
      <c r="H61" s="15">
        <f>IF(H$24="-","-",H$24*'3h Losses'!G38)</f>
        <v>0.23616755728785857</v>
      </c>
      <c r="I61" s="15">
        <f>IF(I$24="-","-",I$24*'3h Losses'!H38)</f>
        <v>0.23238028144590017</v>
      </c>
      <c r="J61" s="15">
        <f>IF(J$24="-","-",J$24*'3h Losses'!I38)</f>
        <v>0.23795740820060179</v>
      </c>
      <c r="K61" s="15">
        <f>IF(K$24="-","-",K$24*'3h Losses'!J38)</f>
        <v>0.24826659566549147</v>
      </c>
      <c r="L61" s="15">
        <f>IF(L$24="-","-",L$24*'3h Losses'!K38)</f>
        <v>0.25273539438747034</v>
      </c>
      <c r="M61" s="15">
        <f>IF(M$24="-","-",M$24*'3h Losses'!L38)</f>
        <v>0.24812705371626534</v>
      </c>
      <c r="N61" s="15">
        <f>IF(N$24="-","-",N$24*'3h Losses'!M38)</f>
        <v>0.25652991549922577</v>
      </c>
      <c r="O61" s="15">
        <f>IF(O$24="-","-",O$24*'3h Losses'!N38)</f>
        <v>0.26217065448409599</v>
      </c>
      <c r="P61" s="28"/>
      <c r="Q61" s="15">
        <f>IF(Q$24="-","-",Q$24*'3h Losses'!P38)</f>
        <v>0.26217065448409599</v>
      </c>
      <c r="R61" s="15">
        <f>IF(R$24="-","-",R$24*'3h Losses'!Q38)</f>
        <v>0.2710599749018956</v>
      </c>
      <c r="S61" s="15">
        <f>IF(S$24="-","-",S$24*'3h Losses'!R38)</f>
        <v>0.28079623394505815</v>
      </c>
      <c r="T61" s="15">
        <f>IF(T$24="-","-",T$24*'3h Losses'!S38)</f>
        <v>0.28816527680267096</v>
      </c>
      <c r="U61" s="15">
        <f>IF(U$24="-","-",U$24*'3h Losses'!T38)</f>
        <v>0.32441680334945766</v>
      </c>
      <c r="V61" s="15">
        <f>IF(V$24="-","-",V$24*'3h Losses'!U38)</f>
        <v>0.46249450729434205</v>
      </c>
      <c r="W61" s="15">
        <f>IF(W$24="-","-",W$24*'3h Losses'!V38)</f>
        <v>0.43076784560141251</v>
      </c>
      <c r="X61" s="15">
        <f>IF(X$24="-","-",X$24*'3h Losses'!W38)</f>
        <v>0.45529731532635193</v>
      </c>
      <c r="Y61" s="28"/>
      <c r="Z61" s="15">
        <f>IF(Z$24="-","-",Z$24*'3h Losses'!Y38)</f>
        <v>0.43795319964660451</v>
      </c>
      <c r="AA61" s="15">
        <f>IF(AA$24="-","-",AA$24*'3h Losses'!Z38)</f>
        <v>0.49483035653525842</v>
      </c>
      <c r="AB61" s="15" t="str">
        <f>IF(AB$24="-","-",AB$24*'3h Losses'!AA38)</f>
        <v>-</v>
      </c>
      <c r="AC61" s="15" t="str">
        <f>IF(AC$24="-","-",AC$24*'3h Losses'!AB38)</f>
        <v>-</v>
      </c>
      <c r="AD61" s="15" t="str">
        <f>IF(AD$24="-","-",AD$24*'3h Losses'!AC38)</f>
        <v>-</v>
      </c>
      <c r="AE61" s="15" t="str">
        <f>IF(AE$24="-","-",AE$24*'3h Losses'!AD38)</f>
        <v>-</v>
      </c>
      <c r="AF61" s="15" t="str">
        <f>IF(AF$24="-","-",AF$24*'3h Losses'!AE38)</f>
        <v>-</v>
      </c>
      <c r="AG61" s="15" t="str">
        <f>IF(AG$24="-","-",AG$24*'3h Losses'!AF38)</f>
        <v>-</v>
      </c>
      <c r="AH61" s="15" t="str">
        <f>IF(AH$24="-","-",AH$24*'3h Losses'!AG38)</f>
        <v>-</v>
      </c>
      <c r="AI61" s="15" t="str">
        <f>IF(AI$24="-","-",AI$24*'3h Losses'!AH38)</f>
        <v>-</v>
      </c>
      <c r="AJ61" s="15" t="str">
        <f>IF(AJ$24="-","-",AJ$24*'3h Losses'!AI38)</f>
        <v>-</v>
      </c>
      <c r="AK61" s="15" t="str">
        <f>IF(AK$24="-","-",AK$24*'3h Losses'!AJ38)</f>
        <v>-</v>
      </c>
      <c r="AL61" s="15" t="str">
        <f>IF(AL$24="-","-",AL$24*'3h Losses'!AK38)</f>
        <v>-</v>
      </c>
      <c r="AM61" s="15" t="str">
        <f>IF(AM$24="-","-",AM$24*'3h Losses'!AL38)</f>
        <v>-</v>
      </c>
      <c r="AN61" s="15" t="str">
        <f>IF(AN$24="-","-",AN$24*'3h Losses'!AM38)</f>
        <v>-</v>
      </c>
      <c r="AO61" s="15" t="str">
        <f>IF(AO$24="-","-",AO$24*'3h Losses'!AN38)</f>
        <v>-</v>
      </c>
      <c r="AP61" s="15" t="str">
        <f>IF(AP$24="-","-",AP$24*'3h Losses'!AO38)</f>
        <v>-</v>
      </c>
      <c r="AQ61" s="15" t="str">
        <f>IF(AQ$24="-","-",AQ$24*'3h Losses'!AP38)</f>
        <v>-</v>
      </c>
      <c r="AR61" s="15" t="str">
        <f>IF(AR$24="-","-",AR$24*'3h Losses'!AQ38)</f>
        <v>-</v>
      </c>
      <c r="AS61" s="15" t="str">
        <f>IF(AS$24="-","-",AS$24*'3h Losses'!AR38)</f>
        <v>-</v>
      </c>
      <c r="AT61" s="15" t="str">
        <f>IF(AT$24="-","-",AT$24*'3h Losses'!AS38)</f>
        <v>-</v>
      </c>
      <c r="AU61" s="15" t="str">
        <f>IF(AU$24="-","-",AU$24*'3h Losses'!AT38)</f>
        <v>-</v>
      </c>
      <c r="AV61" s="15" t="str">
        <f>IF(AV$24="-","-",AV$24*'3h Losses'!AU38)</f>
        <v>-</v>
      </c>
      <c r="AW61" s="15" t="str">
        <f>IF(AW$24="-","-",AW$24*'3h Losses'!AV38)</f>
        <v>-</v>
      </c>
      <c r="AX61" s="15" t="str">
        <f>IF(AX$24="-","-",AX$24*'3h Losses'!AW38)</f>
        <v>-</v>
      </c>
      <c r="AY61" s="15" t="str">
        <f>IF(AY$24="-","-",AY$24*'3h Losses'!AX38)</f>
        <v>-</v>
      </c>
      <c r="AZ61" s="15" t="str">
        <f>IF(AZ$24="-","-",AZ$24*'3h Losses'!AY38)</f>
        <v>-</v>
      </c>
      <c r="BA61" s="15" t="str">
        <f>IF(BA$24="-","-",BA$24*'3h Losses'!AZ38)</f>
        <v>-</v>
      </c>
      <c r="BB61" s="15" t="str">
        <f>IF(BB$24="-","-",BB$24*'3h Losses'!BA38)</f>
        <v>-</v>
      </c>
      <c r="BC61" s="15" t="str">
        <f>IF(BC$24="-","-",BC$24*'3h Losses'!BB38)</f>
        <v>-</v>
      </c>
      <c r="BD61" s="15" t="str">
        <f>IF(BD$24="-","-",BD$24*'3h Losses'!BC38)</f>
        <v>-</v>
      </c>
    </row>
    <row r="62" spans="1:56">
      <c r="A62" s="14"/>
      <c r="B62" s="337"/>
      <c r="C62" s="334"/>
      <c r="D62" s="334"/>
      <c r="E62" s="108" t="s">
        <v>149</v>
      </c>
      <c r="F62" s="336"/>
      <c r="G62" s="28"/>
      <c r="H62" s="15">
        <f>IF(H$24="-","-",H$24*'3h Losses'!G39)</f>
        <v>0.23243659539828693</v>
      </c>
      <c r="I62" s="15">
        <f>IF(I$24="-","-",I$24*'3h Losses'!H39)</f>
        <v>0.22870915072871273</v>
      </c>
      <c r="J62" s="15">
        <f>IF(J$24="-","-",J$24*'3h Losses'!I39)</f>
        <v>0.23419817034620183</v>
      </c>
      <c r="K62" s="15">
        <f>IF(K$24="-","-",K$24*'3h Losses'!J39)</f>
        <v>0.24434449384287477</v>
      </c>
      <c r="L62" s="15">
        <f>IF(L$24="-","-",L$24*'3h Losses'!K39)</f>
        <v>0.24874269473204655</v>
      </c>
      <c r="M62" s="15">
        <f>IF(M$24="-","-",M$24*'3h Losses'!L39)</f>
        <v>0.24420715636957471</v>
      </c>
      <c r="N62" s="15">
        <f>IF(N$24="-","-",N$24*'3h Losses'!M39)</f>
        <v>0.25353859055751321</v>
      </c>
      <c r="O62" s="15">
        <f>IF(O$24="-","-",O$24*'3h Losses'!N39)</f>
        <v>0.2591135544331441</v>
      </c>
      <c r="P62" s="28"/>
      <c r="Q62" s="15">
        <f>IF(Q$24="-","-",Q$24*'3h Losses'!P39)</f>
        <v>0.2591135544331441</v>
      </c>
      <c r="R62" s="15">
        <f>IF(R$24="-","-",R$24*'3h Losses'!Q39)</f>
        <v>0.26938575535567505</v>
      </c>
      <c r="S62" s="15">
        <f>IF(S$24="-","-",S$24*'3h Losses'!R39)</f>
        <v>0.27906549438865802</v>
      </c>
      <c r="T62" s="15">
        <f>IF(T$24="-","-",T$24*'3h Losses'!S39)</f>
        <v>0.28728752192161272</v>
      </c>
      <c r="U62" s="15">
        <f>IF(U$24="-","-",U$24*'3h Losses'!T39)</f>
        <v>0.32342628809569557</v>
      </c>
      <c r="V62" s="15">
        <f>IF(V$24="-","-",V$24*'3h Losses'!U39)</f>
        <v>0.45968668060245504</v>
      </c>
      <c r="W62" s="15">
        <f>IF(W$24="-","-",W$24*'3h Losses'!V39)</f>
        <v>0.42815323965160573</v>
      </c>
      <c r="X62" s="15">
        <f>IF(X$24="-","-",X$24*'3h Losses'!W39)</f>
        <v>0.4477936861706357</v>
      </c>
      <c r="Y62" s="28"/>
      <c r="Z62" s="15">
        <f>IF(Z$24="-","-",Z$24*'3h Losses'!Y39)</f>
        <v>0.43072853387832333</v>
      </c>
      <c r="AA62" s="15">
        <f>IF(AA$24="-","-",AA$24*'3h Losses'!Z39)</f>
        <v>0.48621587288087192</v>
      </c>
      <c r="AB62" s="15" t="str">
        <f>IF(AB$24="-","-",AB$24*'3h Losses'!AA39)</f>
        <v>-</v>
      </c>
      <c r="AC62" s="15" t="str">
        <f>IF(AC$24="-","-",AC$24*'3h Losses'!AB39)</f>
        <v>-</v>
      </c>
      <c r="AD62" s="15" t="str">
        <f>IF(AD$24="-","-",AD$24*'3h Losses'!AC39)</f>
        <v>-</v>
      </c>
      <c r="AE62" s="15" t="str">
        <f>IF(AE$24="-","-",AE$24*'3h Losses'!AD39)</f>
        <v>-</v>
      </c>
      <c r="AF62" s="15" t="str">
        <f>IF(AF$24="-","-",AF$24*'3h Losses'!AE39)</f>
        <v>-</v>
      </c>
      <c r="AG62" s="15" t="str">
        <f>IF(AG$24="-","-",AG$24*'3h Losses'!AF39)</f>
        <v>-</v>
      </c>
      <c r="AH62" s="15" t="str">
        <f>IF(AH$24="-","-",AH$24*'3h Losses'!AG39)</f>
        <v>-</v>
      </c>
      <c r="AI62" s="15" t="str">
        <f>IF(AI$24="-","-",AI$24*'3h Losses'!AH39)</f>
        <v>-</v>
      </c>
      <c r="AJ62" s="15" t="str">
        <f>IF(AJ$24="-","-",AJ$24*'3h Losses'!AI39)</f>
        <v>-</v>
      </c>
      <c r="AK62" s="15" t="str">
        <f>IF(AK$24="-","-",AK$24*'3h Losses'!AJ39)</f>
        <v>-</v>
      </c>
      <c r="AL62" s="15" t="str">
        <f>IF(AL$24="-","-",AL$24*'3h Losses'!AK39)</f>
        <v>-</v>
      </c>
      <c r="AM62" s="15" t="str">
        <f>IF(AM$24="-","-",AM$24*'3h Losses'!AL39)</f>
        <v>-</v>
      </c>
      <c r="AN62" s="15" t="str">
        <f>IF(AN$24="-","-",AN$24*'3h Losses'!AM39)</f>
        <v>-</v>
      </c>
      <c r="AO62" s="15" t="str">
        <f>IF(AO$24="-","-",AO$24*'3h Losses'!AN39)</f>
        <v>-</v>
      </c>
      <c r="AP62" s="15" t="str">
        <f>IF(AP$24="-","-",AP$24*'3h Losses'!AO39)</f>
        <v>-</v>
      </c>
      <c r="AQ62" s="15" t="str">
        <f>IF(AQ$24="-","-",AQ$24*'3h Losses'!AP39)</f>
        <v>-</v>
      </c>
      <c r="AR62" s="15" t="str">
        <f>IF(AR$24="-","-",AR$24*'3h Losses'!AQ39)</f>
        <v>-</v>
      </c>
      <c r="AS62" s="15" t="str">
        <f>IF(AS$24="-","-",AS$24*'3h Losses'!AR39)</f>
        <v>-</v>
      </c>
      <c r="AT62" s="15" t="str">
        <f>IF(AT$24="-","-",AT$24*'3h Losses'!AS39)</f>
        <v>-</v>
      </c>
      <c r="AU62" s="15" t="str">
        <f>IF(AU$24="-","-",AU$24*'3h Losses'!AT39)</f>
        <v>-</v>
      </c>
      <c r="AV62" s="15" t="str">
        <f>IF(AV$24="-","-",AV$24*'3h Losses'!AU39)</f>
        <v>-</v>
      </c>
      <c r="AW62" s="15" t="str">
        <f>IF(AW$24="-","-",AW$24*'3h Losses'!AV39)</f>
        <v>-</v>
      </c>
      <c r="AX62" s="15" t="str">
        <f>IF(AX$24="-","-",AX$24*'3h Losses'!AW39)</f>
        <v>-</v>
      </c>
      <c r="AY62" s="15" t="str">
        <f>IF(AY$24="-","-",AY$24*'3h Losses'!AX39)</f>
        <v>-</v>
      </c>
      <c r="AZ62" s="15" t="str">
        <f>IF(AZ$24="-","-",AZ$24*'3h Losses'!AY39)</f>
        <v>-</v>
      </c>
      <c r="BA62" s="15" t="str">
        <f>IF(BA$24="-","-",BA$24*'3h Losses'!AZ39)</f>
        <v>-</v>
      </c>
      <c r="BB62" s="15" t="str">
        <f>IF(BB$24="-","-",BB$24*'3h Losses'!BA39)</f>
        <v>-</v>
      </c>
      <c r="BC62" s="15" t="str">
        <f>IF(BC$24="-","-",BC$24*'3h Losses'!BB39)</f>
        <v>-</v>
      </c>
      <c r="BD62" s="15" t="str">
        <f>IF(BD$24="-","-",BD$24*'3h Losses'!BC39)</f>
        <v>-</v>
      </c>
    </row>
    <row r="63" spans="1:56">
      <c r="A63" s="14"/>
      <c r="B63" s="337"/>
      <c r="C63" s="334"/>
      <c r="D63" s="334"/>
      <c r="E63" s="108" t="s">
        <v>150</v>
      </c>
      <c r="F63" s="336"/>
      <c r="G63" s="28"/>
      <c r="H63" s="15">
        <f>IF(H$24="-","-",H$24*'3h Losses'!G40)</f>
        <v>0.24049028895665642</v>
      </c>
      <c r="I63" s="15">
        <f>IF(I$24="-","-",I$24*'3h Losses'!H40)</f>
        <v>0.2366336920893696</v>
      </c>
      <c r="J63" s="15">
        <f>IF(J$24="-","-",J$24*'3h Losses'!I40)</f>
        <v>0.24231290069951444</v>
      </c>
      <c r="K63" s="15">
        <f>IF(K$24="-","-",K$24*'3h Losses'!J40)</f>
        <v>0.25281078407016622</v>
      </c>
      <c r="L63" s="15">
        <f>IF(L$24="-","-",L$24*'3h Losses'!K40)</f>
        <v>0.25736137818342925</v>
      </c>
      <c r="M63" s="15">
        <f>IF(M$24="-","-",M$24*'3h Losses'!L40)</f>
        <v>0.25266868799195652</v>
      </c>
      <c r="N63" s="15">
        <f>IF(N$24="-","-",N$24*'3h Losses'!M40)</f>
        <v>0.26025365716272586</v>
      </c>
      <c r="O63" s="15">
        <f>IF(O$24="-","-",O$24*'3h Losses'!N40)</f>
        <v>0.26597627609025315</v>
      </c>
      <c r="P63" s="28"/>
      <c r="Q63" s="15">
        <f>IF(Q$24="-","-",Q$24*'3h Losses'!P40)</f>
        <v>0.26597627609025315</v>
      </c>
      <c r="R63" s="15">
        <f>IF(R$24="-","-",R$24*'3h Losses'!Q40)</f>
        <v>0.27490807058108635</v>
      </c>
      <c r="S63" s="15">
        <f>IF(S$24="-","-",S$24*'3h Losses'!R40)</f>
        <v>0.28476718966720344</v>
      </c>
      <c r="T63" s="15">
        <f>IF(T$24="-","-",T$24*'3h Losses'!S40)</f>
        <v>0.29470619444540397</v>
      </c>
      <c r="U63" s="15">
        <f>IF(U$24="-","-",U$24*'3h Losses'!T40)</f>
        <v>0.33175691939879814</v>
      </c>
      <c r="V63" s="15">
        <f>IF(V$24="-","-",V$24*'3h Losses'!U40)</f>
        <v>0.47349402094597154</v>
      </c>
      <c r="W63" s="15">
        <f>IF(W$24="-","-",W$24*'3h Losses'!V40)</f>
        <v>0.44099947114063509</v>
      </c>
      <c r="X63" s="15">
        <f>IF(X$24="-","-",X$24*'3h Losses'!W40)</f>
        <v>0.46271158252300559</v>
      </c>
      <c r="Y63" s="28"/>
      <c r="Z63" s="15">
        <f>IF(Z$24="-","-",Z$24*'3h Losses'!Y40)</f>
        <v>0.44524816415103691</v>
      </c>
      <c r="AA63" s="15">
        <f>IF(AA$24="-","-",AA$24*'3h Losses'!Z40)</f>
        <v>0.50307272099235822</v>
      </c>
      <c r="AB63" s="15" t="str">
        <f>IF(AB$24="-","-",AB$24*'3h Losses'!AA40)</f>
        <v>-</v>
      </c>
      <c r="AC63" s="15" t="str">
        <f>IF(AC$24="-","-",AC$24*'3h Losses'!AB40)</f>
        <v>-</v>
      </c>
      <c r="AD63" s="15" t="str">
        <f>IF(AD$24="-","-",AD$24*'3h Losses'!AC40)</f>
        <v>-</v>
      </c>
      <c r="AE63" s="15" t="str">
        <f>IF(AE$24="-","-",AE$24*'3h Losses'!AD40)</f>
        <v>-</v>
      </c>
      <c r="AF63" s="15" t="str">
        <f>IF(AF$24="-","-",AF$24*'3h Losses'!AE40)</f>
        <v>-</v>
      </c>
      <c r="AG63" s="15" t="str">
        <f>IF(AG$24="-","-",AG$24*'3h Losses'!AF40)</f>
        <v>-</v>
      </c>
      <c r="AH63" s="15" t="str">
        <f>IF(AH$24="-","-",AH$24*'3h Losses'!AG40)</f>
        <v>-</v>
      </c>
      <c r="AI63" s="15" t="str">
        <f>IF(AI$24="-","-",AI$24*'3h Losses'!AH40)</f>
        <v>-</v>
      </c>
      <c r="AJ63" s="15" t="str">
        <f>IF(AJ$24="-","-",AJ$24*'3h Losses'!AI40)</f>
        <v>-</v>
      </c>
      <c r="AK63" s="15" t="str">
        <f>IF(AK$24="-","-",AK$24*'3h Losses'!AJ40)</f>
        <v>-</v>
      </c>
      <c r="AL63" s="15" t="str">
        <f>IF(AL$24="-","-",AL$24*'3h Losses'!AK40)</f>
        <v>-</v>
      </c>
      <c r="AM63" s="15" t="str">
        <f>IF(AM$24="-","-",AM$24*'3h Losses'!AL40)</f>
        <v>-</v>
      </c>
      <c r="AN63" s="15" t="str">
        <f>IF(AN$24="-","-",AN$24*'3h Losses'!AM40)</f>
        <v>-</v>
      </c>
      <c r="AO63" s="15" t="str">
        <f>IF(AO$24="-","-",AO$24*'3h Losses'!AN40)</f>
        <v>-</v>
      </c>
      <c r="AP63" s="15" t="str">
        <f>IF(AP$24="-","-",AP$24*'3h Losses'!AO40)</f>
        <v>-</v>
      </c>
      <c r="AQ63" s="15" t="str">
        <f>IF(AQ$24="-","-",AQ$24*'3h Losses'!AP40)</f>
        <v>-</v>
      </c>
      <c r="AR63" s="15" t="str">
        <f>IF(AR$24="-","-",AR$24*'3h Losses'!AQ40)</f>
        <v>-</v>
      </c>
      <c r="AS63" s="15" t="str">
        <f>IF(AS$24="-","-",AS$24*'3h Losses'!AR40)</f>
        <v>-</v>
      </c>
      <c r="AT63" s="15" t="str">
        <f>IF(AT$24="-","-",AT$24*'3h Losses'!AS40)</f>
        <v>-</v>
      </c>
      <c r="AU63" s="15" t="str">
        <f>IF(AU$24="-","-",AU$24*'3h Losses'!AT40)</f>
        <v>-</v>
      </c>
      <c r="AV63" s="15" t="str">
        <f>IF(AV$24="-","-",AV$24*'3h Losses'!AU40)</f>
        <v>-</v>
      </c>
      <c r="AW63" s="15" t="str">
        <f>IF(AW$24="-","-",AW$24*'3h Losses'!AV40)</f>
        <v>-</v>
      </c>
      <c r="AX63" s="15" t="str">
        <f>IF(AX$24="-","-",AX$24*'3h Losses'!AW40)</f>
        <v>-</v>
      </c>
      <c r="AY63" s="15" t="str">
        <f>IF(AY$24="-","-",AY$24*'3h Losses'!AX40)</f>
        <v>-</v>
      </c>
      <c r="AZ63" s="15" t="str">
        <f>IF(AZ$24="-","-",AZ$24*'3h Losses'!AY40)</f>
        <v>-</v>
      </c>
      <c r="BA63" s="15" t="str">
        <f>IF(BA$24="-","-",BA$24*'3h Losses'!AZ40)</f>
        <v>-</v>
      </c>
      <c r="BB63" s="15" t="str">
        <f>IF(BB$24="-","-",BB$24*'3h Losses'!BA40)</f>
        <v>-</v>
      </c>
      <c r="BC63" s="15" t="str">
        <f>IF(BC$24="-","-",BC$24*'3h Losses'!BB40)</f>
        <v>-</v>
      </c>
      <c r="BD63" s="15" t="str">
        <f>IF(BD$24="-","-",BD$24*'3h Losses'!BC40)</f>
        <v>-</v>
      </c>
    </row>
    <row r="64" spans="1:56">
      <c r="A64" s="14"/>
      <c r="B64" s="337"/>
      <c r="C64" s="334"/>
      <c r="D64" s="334"/>
      <c r="E64" s="108" t="s">
        <v>151</v>
      </c>
      <c r="F64" s="336"/>
      <c r="G64" s="28"/>
      <c r="H64" s="15">
        <f>IF(H$24="-","-",H$24*'3h Losses'!G41)</f>
        <v>0.23890290236514852</v>
      </c>
      <c r="I64" s="15">
        <f>IF(I$24="-","-",I$24*'3h Losses'!H41)</f>
        <v>0.23507176145361999</v>
      </c>
      <c r="J64" s="15">
        <f>IF(J$24="-","-",J$24*'3h Losses'!I41)</f>
        <v>0.24071348372850687</v>
      </c>
      <c r="K64" s="15">
        <f>IF(K$24="-","-",K$24*'3h Losses'!J41)</f>
        <v>0.25114207449123638</v>
      </c>
      <c r="L64" s="15">
        <f>IF(L$24="-","-",L$24*'3h Losses'!K41)</f>
        <v>0.25566263183207866</v>
      </c>
      <c r="M64" s="15">
        <f>IF(M$24="-","-",M$24*'3h Losses'!L41)</f>
        <v>0.25100091633617627</v>
      </c>
      <c r="N64" s="15">
        <f>IF(N$24="-","-",N$24*'3h Losses'!M41)</f>
        <v>0.26271887660396215</v>
      </c>
      <c r="O64" s="15">
        <f>IF(O$24="-","-",O$24*'3h Losses'!N41)</f>
        <v>0.26849570230648245</v>
      </c>
      <c r="P64" s="28"/>
      <c r="Q64" s="15">
        <f>IF(Q$24="-","-",Q$24*'3h Losses'!P41)</f>
        <v>0.26849570230648245</v>
      </c>
      <c r="R64" s="15">
        <f>IF(R$24="-","-",R$24*'3h Losses'!Q41)</f>
        <v>0.27754097352191653</v>
      </c>
      <c r="S64" s="15">
        <f>IF(S$24="-","-",S$24*'3h Losses'!R41)</f>
        <v>0.28748435411015266</v>
      </c>
      <c r="T64" s="15">
        <f>IF(T$24="-","-",T$24*'3h Losses'!S41)</f>
        <v>0.29611408640493242</v>
      </c>
      <c r="U64" s="15">
        <f>IF(U$24="-","-",U$24*'3h Losses'!T41)</f>
        <v>0.33333203960624824</v>
      </c>
      <c r="V64" s="15">
        <f>IF(V$24="-","-",V$24*'3h Losses'!U41)</f>
        <v>0.475621086248736</v>
      </c>
      <c r="W64" s="15">
        <f>IF(W$24="-","-",W$24*'3h Losses'!V41)</f>
        <v>0.44297395998486522</v>
      </c>
      <c r="X64" s="15">
        <f>IF(X$24="-","-",X$24*'3h Losses'!W41)</f>
        <v>0.46584220925025033</v>
      </c>
      <c r="Y64" s="28"/>
      <c r="Z64" s="15">
        <f>IF(Z$24="-","-",Z$24*'3h Losses'!Y41)</f>
        <v>0.44831409068063327</v>
      </c>
      <c r="AA64" s="15">
        <f>IF(AA$24="-","-",AA$24*'3h Losses'!Z41)</f>
        <v>0.50659314558745783</v>
      </c>
      <c r="AB64" s="15" t="str">
        <f>IF(AB$24="-","-",AB$24*'3h Losses'!AA41)</f>
        <v>-</v>
      </c>
      <c r="AC64" s="15" t="str">
        <f>IF(AC$24="-","-",AC$24*'3h Losses'!AB41)</f>
        <v>-</v>
      </c>
      <c r="AD64" s="15" t="str">
        <f>IF(AD$24="-","-",AD$24*'3h Losses'!AC41)</f>
        <v>-</v>
      </c>
      <c r="AE64" s="15" t="str">
        <f>IF(AE$24="-","-",AE$24*'3h Losses'!AD41)</f>
        <v>-</v>
      </c>
      <c r="AF64" s="15" t="str">
        <f>IF(AF$24="-","-",AF$24*'3h Losses'!AE41)</f>
        <v>-</v>
      </c>
      <c r="AG64" s="15" t="str">
        <f>IF(AG$24="-","-",AG$24*'3h Losses'!AF41)</f>
        <v>-</v>
      </c>
      <c r="AH64" s="15" t="str">
        <f>IF(AH$24="-","-",AH$24*'3h Losses'!AG41)</f>
        <v>-</v>
      </c>
      <c r="AI64" s="15" t="str">
        <f>IF(AI$24="-","-",AI$24*'3h Losses'!AH41)</f>
        <v>-</v>
      </c>
      <c r="AJ64" s="15" t="str">
        <f>IF(AJ$24="-","-",AJ$24*'3h Losses'!AI41)</f>
        <v>-</v>
      </c>
      <c r="AK64" s="15" t="str">
        <f>IF(AK$24="-","-",AK$24*'3h Losses'!AJ41)</f>
        <v>-</v>
      </c>
      <c r="AL64" s="15" t="str">
        <f>IF(AL$24="-","-",AL$24*'3h Losses'!AK41)</f>
        <v>-</v>
      </c>
      <c r="AM64" s="15" t="str">
        <f>IF(AM$24="-","-",AM$24*'3h Losses'!AL41)</f>
        <v>-</v>
      </c>
      <c r="AN64" s="15" t="str">
        <f>IF(AN$24="-","-",AN$24*'3h Losses'!AM41)</f>
        <v>-</v>
      </c>
      <c r="AO64" s="15" t="str">
        <f>IF(AO$24="-","-",AO$24*'3h Losses'!AN41)</f>
        <v>-</v>
      </c>
      <c r="AP64" s="15" t="str">
        <f>IF(AP$24="-","-",AP$24*'3h Losses'!AO41)</f>
        <v>-</v>
      </c>
      <c r="AQ64" s="15" t="str">
        <f>IF(AQ$24="-","-",AQ$24*'3h Losses'!AP41)</f>
        <v>-</v>
      </c>
      <c r="AR64" s="15" t="str">
        <f>IF(AR$24="-","-",AR$24*'3h Losses'!AQ41)</f>
        <v>-</v>
      </c>
      <c r="AS64" s="15" t="str">
        <f>IF(AS$24="-","-",AS$24*'3h Losses'!AR41)</f>
        <v>-</v>
      </c>
      <c r="AT64" s="15" t="str">
        <f>IF(AT$24="-","-",AT$24*'3h Losses'!AS41)</f>
        <v>-</v>
      </c>
      <c r="AU64" s="15" t="str">
        <f>IF(AU$24="-","-",AU$24*'3h Losses'!AT41)</f>
        <v>-</v>
      </c>
      <c r="AV64" s="15" t="str">
        <f>IF(AV$24="-","-",AV$24*'3h Losses'!AU41)</f>
        <v>-</v>
      </c>
      <c r="AW64" s="15" t="str">
        <f>IF(AW$24="-","-",AW$24*'3h Losses'!AV41)</f>
        <v>-</v>
      </c>
      <c r="AX64" s="15" t="str">
        <f>IF(AX$24="-","-",AX$24*'3h Losses'!AW41)</f>
        <v>-</v>
      </c>
      <c r="AY64" s="15" t="str">
        <f>IF(AY$24="-","-",AY$24*'3h Losses'!AX41)</f>
        <v>-</v>
      </c>
      <c r="AZ64" s="15" t="str">
        <f>IF(AZ$24="-","-",AZ$24*'3h Losses'!AY41)</f>
        <v>-</v>
      </c>
      <c r="BA64" s="15" t="str">
        <f>IF(BA$24="-","-",BA$24*'3h Losses'!AZ41)</f>
        <v>-</v>
      </c>
      <c r="BB64" s="15" t="str">
        <f>IF(BB$24="-","-",BB$24*'3h Losses'!BA41)</f>
        <v>-</v>
      </c>
      <c r="BC64" s="15" t="str">
        <f>IF(BC$24="-","-",BC$24*'3h Losses'!BB41)</f>
        <v>-</v>
      </c>
      <c r="BD64" s="15" t="str">
        <f>IF(BD$24="-","-",BD$24*'3h Losses'!BC41)</f>
        <v>-</v>
      </c>
    </row>
    <row r="65" spans="1:56">
      <c r="A65" s="14"/>
      <c r="B65" s="337"/>
      <c r="C65" s="335"/>
      <c r="D65" s="335"/>
      <c r="E65" s="108" t="s">
        <v>152</v>
      </c>
      <c r="F65" s="336"/>
      <c r="G65" s="28"/>
      <c r="H65" s="15">
        <f>IF(H$24="-","-",H$24*'3h Losses'!G42)</f>
        <v>0.23960351316763673</v>
      </c>
      <c r="I65" s="15">
        <f>IF(I$24="-","-",I$24*'3h Losses'!H42)</f>
        <v>0.23576113698570378</v>
      </c>
      <c r="J65" s="15">
        <f>IF(J$24="-","-",J$24*'3h Losses'!I42)</f>
        <v>0.24141940427336067</v>
      </c>
      <c r="K65" s="15">
        <f>IF(K$24="-","-",K$24*'3h Losses'!J42)</f>
        <v>0.25187857810256098</v>
      </c>
      <c r="L65" s="15">
        <f>IF(L$24="-","-",L$24*'3h Losses'!K42)</f>
        <v>0.25641239250840708</v>
      </c>
      <c r="M65" s="15">
        <f>IF(M$24="-","-",M$24*'3h Losses'!L42)</f>
        <v>0.25173700598464266</v>
      </c>
      <c r="N65" s="15">
        <f>IF(N$24="-","-",N$24*'3h Losses'!M42)</f>
        <v>0.26229725387908037</v>
      </c>
      <c r="O65" s="15">
        <f>IF(O$24="-","-",O$24*'3h Losses'!N42)</f>
        <v>0.26806480867946619</v>
      </c>
      <c r="P65" s="28"/>
      <c r="Q65" s="15">
        <f>IF(Q$24="-","-",Q$24*'3h Losses'!P42)</f>
        <v>0.26806480867946619</v>
      </c>
      <c r="R65" s="15">
        <f>IF(R$24="-","-",R$24*'3h Losses'!Q42)</f>
        <v>0.27715397993616947</v>
      </c>
      <c r="S65" s="15">
        <f>IF(S$24="-","-",S$24*'3h Losses'!R42)</f>
        <v>0.28583237338814671</v>
      </c>
      <c r="T65" s="15">
        <f>IF(T$24="-","-",T$24*'3h Losses'!S42)</f>
        <v>0.29425377155833421</v>
      </c>
      <c r="U65" s="15">
        <f>IF(U$24="-","-",U$24*'3h Losses'!T42)</f>
        <v>0.3341967143639975</v>
      </c>
      <c r="V65" s="15">
        <f>IF(V$24="-","-",V$24*'3h Losses'!U42)</f>
        <v>0.47643692667383336</v>
      </c>
      <c r="W65" s="15">
        <f>IF(W$24="-","-",W$24*'3h Losses'!V42)</f>
        <v>0.44653499531864999</v>
      </c>
      <c r="X65" s="15">
        <f>IF(X$24="-","-",X$24*'3h Losses'!W42)</f>
        <v>0.46701865836781348</v>
      </c>
      <c r="Y65" s="28"/>
      <c r="Z65" s="15">
        <f>IF(Z$24="-","-",Z$24*'3h Losses'!Y42)</f>
        <v>0.44683215524525038</v>
      </c>
      <c r="AA65" s="15">
        <f>IF(AA$24="-","-",AA$24*'3h Losses'!Z42)</f>
        <v>0.50486242564237749</v>
      </c>
      <c r="AB65" s="15" t="str">
        <f>IF(AB$24="-","-",AB$24*'3h Losses'!AA42)</f>
        <v>-</v>
      </c>
      <c r="AC65" s="15" t="str">
        <f>IF(AC$24="-","-",AC$24*'3h Losses'!AB42)</f>
        <v>-</v>
      </c>
      <c r="AD65" s="15" t="str">
        <f>IF(AD$24="-","-",AD$24*'3h Losses'!AC42)</f>
        <v>-</v>
      </c>
      <c r="AE65" s="15" t="str">
        <f>IF(AE$24="-","-",AE$24*'3h Losses'!AD42)</f>
        <v>-</v>
      </c>
      <c r="AF65" s="15" t="str">
        <f>IF(AF$24="-","-",AF$24*'3h Losses'!AE42)</f>
        <v>-</v>
      </c>
      <c r="AG65" s="15" t="str">
        <f>IF(AG$24="-","-",AG$24*'3h Losses'!AF42)</f>
        <v>-</v>
      </c>
      <c r="AH65" s="15" t="str">
        <f>IF(AH$24="-","-",AH$24*'3h Losses'!AG42)</f>
        <v>-</v>
      </c>
      <c r="AI65" s="15" t="str">
        <f>IF(AI$24="-","-",AI$24*'3h Losses'!AH42)</f>
        <v>-</v>
      </c>
      <c r="AJ65" s="15" t="str">
        <f>IF(AJ$24="-","-",AJ$24*'3h Losses'!AI42)</f>
        <v>-</v>
      </c>
      <c r="AK65" s="15" t="str">
        <f>IF(AK$24="-","-",AK$24*'3h Losses'!AJ42)</f>
        <v>-</v>
      </c>
      <c r="AL65" s="15" t="str">
        <f>IF(AL$24="-","-",AL$24*'3h Losses'!AK42)</f>
        <v>-</v>
      </c>
      <c r="AM65" s="15" t="str">
        <f>IF(AM$24="-","-",AM$24*'3h Losses'!AL42)</f>
        <v>-</v>
      </c>
      <c r="AN65" s="15" t="str">
        <f>IF(AN$24="-","-",AN$24*'3h Losses'!AM42)</f>
        <v>-</v>
      </c>
      <c r="AO65" s="15" t="str">
        <f>IF(AO$24="-","-",AO$24*'3h Losses'!AN42)</f>
        <v>-</v>
      </c>
      <c r="AP65" s="15" t="str">
        <f>IF(AP$24="-","-",AP$24*'3h Losses'!AO42)</f>
        <v>-</v>
      </c>
      <c r="AQ65" s="15" t="str">
        <f>IF(AQ$24="-","-",AQ$24*'3h Losses'!AP42)</f>
        <v>-</v>
      </c>
      <c r="AR65" s="15" t="str">
        <f>IF(AR$24="-","-",AR$24*'3h Losses'!AQ42)</f>
        <v>-</v>
      </c>
      <c r="AS65" s="15" t="str">
        <f>IF(AS$24="-","-",AS$24*'3h Losses'!AR42)</f>
        <v>-</v>
      </c>
      <c r="AT65" s="15" t="str">
        <f>IF(AT$24="-","-",AT$24*'3h Losses'!AS42)</f>
        <v>-</v>
      </c>
      <c r="AU65" s="15" t="str">
        <f>IF(AU$24="-","-",AU$24*'3h Losses'!AT42)</f>
        <v>-</v>
      </c>
      <c r="AV65" s="15" t="str">
        <f>IF(AV$24="-","-",AV$24*'3h Losses'!AU42)</f>
        <v>-</v>
      </c>
      <c r="AW65" s="15" t="str">
        <f>IF(AW$24="-","-",AW$24*'3h Losses'!AV42)</f>
        <v>-</v>
      </c>
      <c r="AX65" s="15" t="str">
        <f>IF(AX$24="-","-",AX$24*'3h Losses'!AW42)</f>
        <v>-</v>
      </c>
      <c r="AY65" s="15" t="str">
        <f>IF(AY$24="-","-",AY$24*'3h Losses'!AX42)</f>
        <v>-</v>
      </c>
      <c r="AZ65" s="15" t="str">
        <f>IF(AZ$24="-","-",AZ$24*'3h Losses'!AY42)</f>
        <v>-</v>
      </c>
      <c r="BA65" s="15" t="str">
        <f>IF(BA$24="-","-",BA$24*'3h Losses'!AZ42)</f>
        <v>-</v>
      </c>
      <c r="BB65" s="15" t="str">
        <f>IF(BB$24="-","-",BB$24*'3h Losses'!BA42)</f>
        <v>-</v>
      </c>
      <c r="BC65" s="15" t="str">
        <f>IF(BC$24="-","-",BC$24*'3h Losses'!BB42)</f>
        <v>-</v>
      </c>
      <c r="BD65" s="15" t="str">
        <f>IF(BD$24="-","-",BD$24*'3h Losses'!BC42)</f>
        <v>-</v>
      </c>
    </row>
    <row r="66" spans="1:56" s="14" customFormat="1"/>
    <row r="67" spans="1:56" s="14" customFormat="1"/>
    <row r="68" spans="1:56" s="14" customFormat="1" hidden="1"/>
    <row r="91" spans="5:8" s="14" customFormat="1" hidden="1"/>
    <row r="92" spans="5:8" s="14" customFormat="1" hidden="1"/>
    <row r="93" spans="5:8" hidden="1">
      <c r="E93" s="14"/>
      <c r="F93" s="14"/>
      <c r="H93" s="14"/>
    </row>
  </sheetData>
  <mergeCells count="36">
    <mergeCell ref="H33:O33"/>
    <mergeCell ref="C27:D27"/>
    <mergeCell ref="B25:B27"/>
    <mergeCell ref="F15:F27"/>
    <mergeCell ref="C26:D26"/>
    <mergeCell ref="C25:D25"/>
    <mergeCell ref="C20:D20"/>
    <mergeCell ref="C24:D24"/>
    <mergeCell ref="C23:D23"/>
    <mergeCell ref="C22:D22"/>
    <mergeCell ref="H32:O32"/>
    <mergeCell ref="D32:D37"/>
    <mergeCell ref="E32:E37"/>
    <mergeCell ref="B3:J3"/>
    <mergeCell ref="B9:B14"/>
    <mergeCell ref="E9:E14"/>
    <mergeCell ref="H10:O10"/>
    <mergeCell ref="B15:B19"/>
    <mergeCell ref="C15:D15"/>
    <mergeCell ref="C19:D19"/>
    <mergeCell ref="C18:D18"/>
    <mergeCell ref="C17:D17"/>
    <mergeCell ref="C16:D16"/>
    <mergeCell ref="C9:D14"/>
    <mergeCell ref="F9:F10"/>
    <mergeCell ref="H9:O9"/>
    <mergeCell ref="C38:C65"/>
    <mergeCell ref="C21:D21"/>
    <mergeCell ref="F38:F65"/>
    <mergeCell ref="B38:B51"/>
    <mergeCell ref="D38:D65"/>
    <mergeCell ref="F32:F33"/>
    <mergeCell ref="B52:B65"/>
    <mergeCell ref="B32:B37"/>
    <mergeCell ref="C32:C37"/>
    <mergeCell ref="B20:B24"/>
  </mergeCells>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election activeCell="C17" sqref="C17"/>
    </sheetView>
  </sheetViews>
  <sheetFormatPr defaultColWidth="0" defaultRowHeight="11.5" zeroHeight="1"/>
  <cols>
    <col min="1" max="1" width="5.15234375" style="55" customWidth="1"/>
    <col min="2" max="2" width="37" style="4" customWidth="1"/>
    <col min="3" max="3" width="13" style="4" customWidth="1"/>
    <col min="4" max="4" width="12" style="4" customWidth="1"/>
    <col min="5" max="5" width="9" style="55" customWidth="1"/>
    <col min="6" max="28" width="0" style="4" hidden="1" customWidth="1"/>
    <col min="29" max="16384" width="9" style="4" hidden="1"/>
  </cols>
  <sheetData>
    <row r="1" spans="2:5" s="2" customFormat="1" ht="12.75" customHeight="1">
      <c r="D1" s="39"/>
    </row>
    <row r="2" spans="2:5" s="2" customFormat="1" ht="18.75" customHeight="1">
      <c r="B2" s="40" t="s">
        <v>176</v>
      </c>
      <c r="D2" s="39"/>
    </row>
    <row r="3" spans="2:5" s="2" customFormat="1" ht="67.5" customHeight="1">
      <c r="B3" s="328" t="s">
        <v>177</v>
      </c>
      <c r="C3" s="328"/>
      <c r="D3" s="328"/>
    </row>
    <row r="4" spans="2:5" s="2" customFormat="1" ht="12.75" customHeight="1">
      <c r="D4" s="39"/>
    </row>
    <row r="5" spans="2:5" s="55" customFormat="1"/>
    <row r="6" spans="2:5" s="55" customFormat="1">
      <c r="B6" s="129" t="s">
        <v>178</v>
      </c>
    </row>
    <row r="7" spans="2:5" s="55" customFormat="1"/>
    <row r="8" spans="2:5" s="55" customFormat="1">
      <c r="B8" s="131" t="s">
        <v>179</v>
      </c>
      <c r="C8" s="355" t="s">
        <v>180</v>
      </c>
      <c r="D8" s="356"/>
    </row>
    <row r="9" spans="2:5" s="55" customFormat="1">
      <c r="B9" s="26" t="s">
        <v>137</v>
      </c>
      <c r="C9" s="353">
        <v>3.1</v>
      </c>
      <c r="D9" s="354"/>
    </row>
    <row r="10" spans="2:5" s="55" customFormat="1">
      <c r="B10" s="26" t="s">
        <v>153</v>
      </c>
      <c r="C10" s="353">
        <v>4.2</v>
      </c>
      <c r="D10" s="354"/>
    </row>
    <row r="11" spans="2:5" s="55" customFormat="1">
      <c r="B11" s="26" t="s">
        <v>154</v>
      </c>
      <c r="C11" s="353">
        <v>12</v>
      </c>
      <c r="D11" s="354"/>
    </row>
    <row r="12" spans="2:5" s="55" customFormat="1">
      <c r="B12" s="130"/>
      <c r="C12" s="62"/>
      <c r="D12" s="62"/>
    </row>
    <row r="13" spans="2:5" s="55" customFormat="1">
      <c r="B13" s="130"/>
      <c r="C13" s="62"/>
      <c r="D13" s="62"/>
    </row>
    <row r="14" spans="2:5" s="55" customFormat="1" ht="13.5">
      <c r="B14" s="83" t="s">
        <v>181</v>
      </c>
      <c r="C14" s="14"/>
      <c r="D14" s="14"/>
      <c r="E14" s="14"/>
    </row>
    <row r="15" spans="2:5" s="55" customFormat="1" ht="13.5">
      <c r="B15" s="14"/>
      <c r="C15" s="14"/>
      <c r="D15" s="14"/>
      <c r="E15" s="14"/>
    </row>
    <row r="16" spans="2:5" s="55" customFormat="1" ht="13.5">
      <c r="B16" s="131" t="s">
        <v>179</v>
      </c>
      <c r="C16" s="104" t="s">
        <v>182</v>
      </c>
      <c r="D16" s="104" t="s">
        <v>183</v>
      </c>
    </row>
    <row r="17" spans="2:4" s="55" customFormat="1" ht="13.5">
      <c r="B17" s="26" t="s">
        <v>137</v>
      </c>
      <c r="C17" s="149">
        <v>0.43239827522563951</v>
      </c>
      <c r="D17" s="149">
        <v>0.56760172477436055</v>
      </c>
    </row>
    <row r="18" spans="2:4" s="55" customFormat="1" ht="13.5">
      <c r="B18" s="26" t="s">
        <v>153</v>
      </c>
      <c r="C18" s="149">
        <v>0.39487128143182382</v>
      </c>
      <c r="D18" s="149">
        <v>0.60512871856817618</v>
      </c>
    </row>
    <row r="19" spans="2:4" s="55" customFormat="1" ht="13.5">
      <c r="B19" s="105" t="s">
        <v>154</v>
      </c>
      <c r="C19" s="149">
        <v>0.24711723243957096</v>
      </c>
      <c r="D19" s="149">
        <v>0.75288276692031531</v>
      </c>
    </row>
    <row r="20" spans="2:4" s="55" customFormat="1">
      <c r="B20" s="130"/>
      <c r="C20" s="62"/>
      <c r="D20" s="62"/>
    </row>
    <row r="21" spans="2:4" s="55" customFormat="1">
      <c r="B21" s="130"/>
      <c r="C21" s="62"/>
      <c r="D21" s="62"/>
    </row>
    <row r="22" spans="2:4" s="55" customFormat="1" hidden="1">
      <c r="B22" s="130"/>
      <c r="C22" s="62"/>
      <c r="D22" s="62"/>
    </row>
    <row r="23" spans="2:4" s="55" customFormat="1" hidden="1">
      <c r="B23" s="130"/>
      <c r="C23" s="62"/>
      <c r="D23" s="62"/>
    </row>
    <row r="24" spans="2:4" s="55" customFormat="1" hidden="1">
      <c r="B24" s="130"/>
      <c r="C24" s="62"/>
      <c r="D24" s="62"/>
    </row>
    <row r="25" spans="2:4" s="55" customFormat="1" hidden="1">
      <c r="B25" s="130"/>
      <c r="C25" s="62"/>
      <c r="D25" s="62"/>
    </row>
    <row r="26" spans="2:4" s="55" customFormat="1" hidden="1">
      <c r="B26" s="130"/>
      <c r="C26" s="62"/>
      <c r="D26" s="62"/>
    </row>
    <row r="27" spans="2:4" s="55" customFormat="1" hidden="1">
      <c r="B27" s="130"/>
      <c r="C27" s="62"/>
      <c r="D27" s="62"/>
    </row>
    <row r="28" spans="2:4" s="55" customFormat="1" hidden="1">
      <c r="B28" s="129"/>
    </row>
    <row r="29" spans="2:4" hidden="1">
      <c r="B29" s="55"/>
      <c r="C29" s="55"/>
      <c r="D29" s="55"/>
    </row>
    <row r="30" spans="2:4" hidden="1">
      <c r="B30" s="55"/>
      <c r="C30" s="55"/>
      <c r="D30" s="55"/>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BD21"/>
  <sheetViews>
    <sheetView topLeftCell="AQ1" zoomScaleNormal="100" workbookViewId="0">
      <selection activeCell="AW20" sqref="AW20"/>
    </sheetView>
  </sheetViews>
  <sheetFormatPr defaultColWidth="0" defaultRowHeight="13.5" zeroHeight="1"/>
  <cols>
    <col min="1" max="1" width="3.61328125" customWidth="1"/>
    <col min="2" max="2" width="37.84375" customWidth="1"/>
    <col min="3" max="3" width="35.3828125" customWidth="1"/>
    <col min="4" max="4" width="36.15234375" style="1" customWidth="1"/>
    <col min="5" max="5" width="18.765625" customWidth="1"/>
    <col min="6" max="6" width="26.4609375" customWidth="1"/>
    <col min="7" max="7" width="1.4609375" customWidth="1"/>
    <col min="8" max="8" width="15" customWidth="1"/>
    <col min="9" max="9" width="11.765625" customWidth="1"/>
    <col min="10" max="10" width="14.15234375" customWidth="1"/>
    <col min="11" max="11" width="12" customWidth="1"/>
    <col min="12" max="12" width="15.4609375" customWidth="1"/>
    <col min="13" max="15" width="15.61328125" customWidth="1"/>
    <col min="16" max="16" width="1.4609375" customWidth="1"/>
    <col min="17" max="24" width="15.61328125" customWidth="1"/>
    <col min="25" max="25" width="1.4609375" customWidth="1"/>
    <col min="26" max="56" width="15.61328125" customWidth="1"/>
    <col min="57" max="16384" width="9.23046875" hidden="1"/>
  </cols>
  <sheetData>
    <row r="1" spans="1:56" s="2" customFormat="1" ht="12.75" customHeight="1">
      <c r="D1" s="39"/>
    </row>
    <row r="2" spans="1:56" s="2" customFormat="1" ht="18.75" customHeight="1">
      <c r="B2" s="40" t="s">
        <v>184</v>
      </c>
      <c r="D2" s="39"/>
    </row>
    <row r="3" spans="1:56" s="2" customFormat="1" ht="12.75" customHeight="1">
      <c r="B3" s="2" t="s">
        <v>185</v>
      </c>
      <c r="D3" s="39"/>
    </row>
    <row r="4" spans="1:56" s="2" customFormat="1" ht="12.75" customHeight="1">
      <c r="D4" s="39"/>
    </row>
    <row r="5" spans="1:56" s="14" customFormat="1" ht="12.75" customHeight="1">
      <c r="D5" s="56"/>
      <c r="G5" s="55"/>
      <c r="H5" s="55"/>
      <c r="I5" s="55"/>
      <c r="J5" s="55"/>
      <c r="K5" s="55"/>
      <c r="L5" s="55"/>
      <c r="M5" s="55"/>
      <c r="N5" s="55"/>
      <c r="O5" s="55"/>
      <c r="P5" s="55"/>
      <c r="Q5" s="55"/>
      <c r="Y5" s="55"/>
    </row>
    <row r="6" spans="1:56" ht="12.75" customHeight="1">
      <c r="A6" s="14"/>
      <c r="B6" s="318" t="s">
        <v>27</v>
      </c>
      <c r="C6" s="372" t="s">
        <v>43</v>
      </c>
      <c r="D6" s="373" t="s">
        <v>186</v>
      </c>
      <c r="E6" s="372" t="s">
        <v>79</v>
      </c>
      <c r="F6" s="332"/>
      <c r="G6" s="28"/>
      <c r="H6" s="346" t="s">
        <v>80</v>
      </c>
      <c r="I6" s="347"/>
      <c r="J6" s="347"/>
      <c r="K6" s="347"/>
      <c r="L6" s="347"/>
      <c r="M6" s="347"/>
      <c r="N6" s="347"/>
      <c r="O6" s="348"/>
      <c r="P6" s="136"/>
      <c r="Q6" s="238" t="s">
        <v>81</v>
      </c>
      <c r="R6" s="239"/>
      <c r="S6" s="239"/>
      <c r="T6" s="239"/>
      <c r="U6" s="239"/>
      <c r="V6" s="239"/>
      <c r="W6" s="239"/>
      <c r="X6" s="239"/>
      <c r="Y6" s="37"/>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40"/>
    </row>
    <row r="7" spans="1:56" ht="12.75" customHeight="1">
      <c r="A7" s="14"/>
      <c r="B7" s="318"/>
      <c r="C7" s="372"/>
      <c r="D7" s="373"/>
      <c r="E7" s="372"/>
      <c r="F7" s="332"/>
      <c r="G7" s="28"/>
      <c r="H7" s="319" t="s">
        <v>82</v>
      </c>
      <c r="I7" s="320"/>
      <c r="J7" s="320"/>
      <c r="K7" s="320"/>
      <c r="L7" s="320"/>
      <c r="M7" s="320"/>
      <c r="N7" s="320"/>
      <c r="O7" s="321"/>
      <c r="P7" s="136"/>
      <c r="Q7" s="241" t="s">
        <v>83</v>
      </c>
      <c r="R7" s="242"/>
      <c r="S7" s="242"/>
      <c r="T7" s="242"/>
      <c r="U7" s="242"/>
      <c r="V7" s="242"/>
      <c r="W7" s="242"/>
      <c r="X7" s="242"/>
      <c r="Y7" s="37"/>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3"/>
    </row>
    <row r="8" spans="1:56" ht="25.5" customHeight="1">
      <c r="A8" s="14"/>
      <c r="B8" s="318"/>
      <c r="C8" s="372"/>
      <c r="D8" s="373"/>
      <c r="E8" s="372"/>
      <c r="F8" s="53" t="s">
        <v>84</v>
      </c>
      <c r="G8" s="28"/>
      <c r="H8" s="33" t="s">
        <v>85</v>
      </c>
      <c r="I8" s="33" t="s">
        <v>86</v>
      </c>
      <c r="J8" s="33" t="s">
        <v>87</v>
      </c>
      <c r="K8" s="33" t="s">
        <v>88</v>
      </c>
      <c r="L8" s="33" t="s">
        <v>89</v>
      </c>
      <c r="M8" s="34" t="s">
        <v>90</v>
      </c>
      <c r="N8" s="33" t="s">
        <v>91</v>
      </c>
      <c r="O8" s="33" t="s">
        <v>92</v>
      </c>
      <c r="P8" s="37"/>
      <c r="Q8" s="29" t="s">
        <v>93</v>
      </c>
      <c r="R8" s="29" t="s">
        <v>94</v>
      </c>
      <c r="S8" s="29" t="s">
        <v>95</v>
      </c>
      <c r="T8" s="35" t="s">
        <v>96</v>
      </c>
      <c r="U8" s="29" t="s">
        <v>97</v>
      </c>
      <c r="V8" s="29" t="s">
        <v>98</v>
      </c>
      <c r="W8" s="29" t="s">
        <v>99</v>
      </c>
      <c r="X8" s="29" t="s">
        <v>100</v>
      </c>
      <c r="Y8" s="37"/>
      <c r="Z8" s="29" t="s">
        <v>101</v>
      </c>
      <c r="AA8" s="29" t="s">
        <v>102</v>
      </c>
      <c r="AB8" s="276" t="s">
        <v>365</v>
      </c>
      <c r="AC8" s="276" t="s">
        <v>365</v>
      </c>
      <c r="AD8" s="277" t="s">
        <v>366</v>
      </c>
      <c r="AE8" s="275" t="s">
        <v>366</v>
      </c>
      <c r="AF8" s="275" t="s">
        <v>367</v>
      </c>
      <c r="AG8" s="275" t="s">
        <v>367</v>
      </c>
      <c r="AH8" s="275" t="s">
        <v>368</v>
      </c>
      <c r="AI8" s="275" t="s">
        <v>368</v>
      </c>
      <c r="AJ8" s="275" t="s">
        <v>369</v>
      </c>
      <c r="AK8" s="275" t="s">
        <v>369</v>
      </c>
      <c r="AL8" s="275" t="s">
        <v>370</v>
      </c>
      <c r="AM8" s="275" t="s">
        <v>370</v>
      </c>
      <c r="AN8" s="275" t="s">
        <v>371</v>
      </c>
      <c r="AO8" s="275" t="s">
        <v>371</v>
      </c>
      <c r="AP8" s="275" t="s">
        <v>372</v>
      </c>
      <c r="AQ8" s="275" t="s">
        <v>372</v>
      </c>
      <c r="AR8" s="275" t="s">
        <v>373</v>
      </c>
      <c r="AS8" s="275" t="s">
        <v>373</v>
      </c>
      <c r="AT8" s="275" t="s">
        <v>374</v>
      </c>
      <c r="AU8" s="275" t="s">
        <v>374</v>
      </c>
      <c r="AV8" s="275" t="s">
        <v>375</v>
      </c>
      <c r="AW8" s="275" t="s">
        <v>375</v>
      </c>
      <c r="AX8" s="275" t="s">
        <v>376</v>
      </c>
      <c r="AY8" s="275" t="s">
        <v>376</v>
      </c>
      <c r="AZ8" s="275" t="s">
        <v>377</v>
      </c>
      <c r="BA8" s="275" t="s">
        <v>377</v>
      </c>
      <c r="BB8" s="275" t="s">
        <v>378</v>
      </c>
      <c r="BC8" s="275" t="s">
        <v>378</v>
      </c>
      <c r="BD8" s="275" t="s">
        <v>379</v>
      </c>
    </row>
    <row r="9" spans="1:56" ht="25.5" customHeight="1">
      <c r="A9" s="14"/>
      <c r="B9" s="318"/>
      <c r="C9" s="372"/>
      <c r="D9" s="373"/>
      <c r="E9" s="372"/>
      <c r="F9" s="97" t="s">
        <v>84</v>
      </c>
      <c r="G9" s="84"/>
      <c r="H9" s="33" t="s">
        <v>85</v>
      </c>
      <c r="I9" s="33" t="s">
        <v>86</v>
      </c>
      <c r="J9" s="33" t="s">
        <v>87</v>
      </c>
      <c r="K9" s="33" t="s">
        <v>88</v>
      </c>
      <c r="L9" s="33" t="s">
        <v>89</v>
      </c>
      <c r="M9" s="34" t="s">
        <v>90</v>
      </c>
      <c r="N9" s="33" t="s">
        <v>91</v>
      </c>
      <c r="O9" s="33" t="s">
        <v>92</v>
      </c>
      <c r="P9" s="84"/>
      <c r="Q9" s="29" t="s">
        <v>93</v>
      </c>
      <c r="R9" s="29" t="s">
        <v>94</v>
      </c>
      <c r="S9" s="29" t="s">
        <v>95</v>
      </c>
      <c r="T9" s="35" t="s">
        <v>96</v>
      </c>
      <c r="U9" s="29" t="s">
        <v>97</v>
      </c>
      <c r="V9" s="29" t="s">
        <v>98</v>
      </c>
      <c r="W9" s="29" t="s">
        <v>99</v>
      </c>
      <c r="X9" s="29" t="s">
        <v>100</v>
      </c>
      <c r="Y9" s="84"/>
      <c r="Z9" s="29" t="s">
        <v>104</v>
      </c>
      <c r="AA9" s="29" t="s">
        <v>105</v>
      </c>
      <c r="AB9" s="29" t="s">
        <v>103</v>
      </c>
      <c r="AC9" s="29" t="s">
        <v>380</v>
      </c>
      <c r="AD9" s="29" t="s">
        <v>381</v>
      </c>
      <c r="AE9" s="29" t="s">
        <v>382</v>
      </c>
      <c r="AF9" s="29" t="s">
        <v>383</v>
      </c>
      <c r="AG9" s="29" t="s">
        <v>384</v>
      </c>
      <c r="AH9" s="29" t="s">
        <v>385</v>
      </c>
      <c r="AI9" s="29" t="s">
        <v>386</v>
      </c>
      <c r="AJ9" s="29" t="s">
        <v>387</v>
      </c>
      <c r="AK9" s="29" t="s">
        <v>388</v>
      </c>
      <c r="AL9" s="29" t="s">
        <v>389</v>
      </c>
      <c r="AM9" s="29" t="s">
        <v>390</v>
      </c>
      <c r="AN9" s="29" t="s">
        <v>391</v>
      </c>
      <c r="AO9" s="29" t="s">
        <v>392</v>
      </c>
      <c r="AP9" s="29" t="s">
        <v>393</v>
      </c>
      <c r="AQ9" s="29" t="s">
        <v>394</v>
      </c>
      <c r="AR9" s="29" t="s">
        <v>395</v>
      </c>
      <c r="AS9" s="29" t="s">
        <v>396</v>
      </c>
      <c r="AT9" s="29" t="s">
        <v>397</v>
      </c>
      <c r="AU9" s="29" t="s">
        <v>398</v>
      </c>
      <c r="AV9" s="29" t="s">
        <v>399</v>
      </c>
      <c r="AW9" s="29" t="s">
        <v>400</v>
      </c>
      <c r="AX9" s="29" t="s">
        <v>401</v>
      </c>
      <c r="AY9" s="29" t="s">
        <v>402</v>
      </c>
      <c r="AZ9" s="29" t="s">
        <v>403</v>
      </c>
      <c r="BA9" s="29" t="s">
        <v>404</v>
      </c>
      <c r="BB9" s="29" t="s">
        <v>405</v>
      </c>
      <c r="BC9" s="29" t="s">
        <v>406</v>
      </c>
      <c r="BD9" s="29" t="s">
        <v>407</v>
      </c>
    </row>
    <row r="10" spans="1:56" ht="12.75" customHeight="1">
      <c r="A10" s="14"/>
      <c r="B10" s="318"/>
      <c r="C10" s="372"/>
      <c r="D10" s="373"/>
      <c r="E10" s="372"/>
      <c r="F10" s="53" t="s">
        <v>106</v>
      </c>
      <c r="G10" s="28"/>
      <c r="H10" s="31" t="s">
        <v>107</v>
      </c>
      <c r="I10" s="31" t="s">
        <v>108</v>
      </c>
      <c r="J10" s="31" t="s">
        <v>109</v>
      </c>
      <c r="K10" s="31" t="s">
        <v>110</v>
      </c>
      <c r="L10" s="31" t="s">
        <v>111</v>
      </c>
      <c r="M10" s="32" t="s">
        <v>112</v>
      </c>
      <c r="N10" s="31" t="s">
        <v>113</v>
      </c>
      <c r="O10" s="31" t="s">
        <v>114</v>
      </c>
      <c r="P10" s="37"/>
      <c r="Q10" s="31" t="s">
        <v>115</v>
      </c>
      <c r="R10" s="31" t="s">
        <v>116</v>
      </c>
      <c r="S10" s="31" t="s">
        <v>117</v>
      </c>
      <c r="T10" s="36" t="s">
        <v>118</v>
      </c>
      <c r="U10" s="31" t="s">
        <v>119</v>
      </c>
      <c r="V10" s="31" t="s">
        <v>120</v>
      </c>
      <c r="W10" s="31" t="s">
        <v>121</v>
      </c>
      <c r="X10" s="31" t="s">
        <v>122</v>
      </c>
      <c r="Y10" s="37"/>
      <c r="Z10" s="31" t="s">
        <v>123</v>
      </c>
      <c r="AA10" s="31" t="s">
        <v>124</v>
      </c>
      <c r="AB10" s="31" t="s">
        <v>125</v>
      </c>
      <c r="AC10" s="31" t="s">
        <v>408</v>
      </c>
      <c r="AD10" s="31" t="s">
        <v>409</v>
      </c>
      <c r="AE10" s="31" t="s">
        <v>410</v>
      </c>
      <c r="AF10" s="31" t="s">
        <v>411</v>
      </c>
      <c r="AG10" s="31" t="s">
        <v>412</v>
      </c>
      <c r="AH10" s="31" t="s">
        <v>413</v>
      </c>
      <c r="AI10" s="31" t="s">
        <v>414</v>
      </c>
      <c r="AJ10" s="31" t="s">
        <v>415</v>
      </c>
      <c r="AK10" s="31" t="s">
        <v>416</v>
      </c>
      <c r="AL10" s="31" t="s">
        <v>417</v>
      </c>
      <c r="AM10" s="31" t="s">
        <v>418</v>
      </c>
      <c r="AN10" s="31" t="s">
        <v>419</v>
      </c>
      <c r="AO10" s="31" t="s">
        <v>420</v>
      </c>
      <c r="AP10" s="31" t="s">
        <v>421</v>
      </c>
      <c r="AQ10" s="31" t="s">
        <v>422</v>
      </c>
      <c r="AR10" s="31" t="s">
        <v>423</v>
      </c>
      <c r="AS10" s="31" t="s">
        <v>424</v>
      </c>
      <c r="AT10" s="31" t="s">
        <v>425</v>
      </c>
      <c r="AU10" s="31" t="s">
        <v>426</v>
      </c>
      <c r="AV10" s="31" t="s">
        <v>427</v>
      </c>
      <c r="AW10" s="31" t="s">
        <v>428</v>
      </c>
      <c r="AX10" s="31" t="s">
        <v>429</v>
      </c>
      <c r="AY10" s="31" t="s">
        <v>430</v>
      </c>
      <c r="AZ10" s="31" t="s">
        <v>431</v>
      </c>
      <c r="BA10" s="31" t="s">
        <v>432</v>
      </c>
      <c r="BB10" s="31" t="s">
        <v>433</v>
      </c>
      <c r="BC10" s="31" t="s">
        <v>434</v>
      </c>
      <c r="BD10" s="31" t="s">
        <v>435</v>
      </c>
    </row>
    <row r="11" spans="1:56" ht="12.75" customHeight="1">
      <c r="A11" s="14"/>
      <c r="B11" s="318"/>
      <c r="C11" s="372"/>
      <c r="D11" s="373"/>
      <c r="E11" s="372"/>
      <c r="F11" s="54" t="s">
        <v>187</v>
      </c>
      <c r="G11" s="28"/>
      <c r="H11" s="29" t="s">
        <v>127</v>
      </c>
      <c r="I11" s="29" t="s">
        <v>127</v>
      </c>
      <c r="J11" s="29" t="s">
        <v>128</v>
      </c>
      <c r="K11" s="29" t="s">
        <v>128</v>
      </c>
      <c r="L11" s="29" t="s">
        <v>129</v>
      </c>
      <c r="M11" s="30" t="s">
        <v>129</v>
      </c>
      <c r="N11" s="29" t="s">
        <v>130</v>
      </c>
      <c r="O11" s="29" t="s">
        <v>130</v>
      </c>
      <c r="P11" s="37"/>
      <c r="Q11" s="29" t="s">
        <v>131</v>
      </c>
      <c r="R11" s="29" t="s">
        <v>132</v>
      </c>
      <c r="S11" s="29" t="s">
        <v>132</v>
      </c>
      <c r="T11" s="35" t="s">
        <v>133</v>
      </c>
      <c r="U11" s="29" t="s">
        <v>133</v>
      </c>
      <c r="V11" s="29" t="s">
        <v>134</v>
      </c>
      <c r="W11" s="29" t="s">
        <v>134</v>
      </c>
      <c r="X11" s="29" t="s">
        <v>135</v>
      </c>
      <c r="Y11" s="37"/>
      <c r="Z11" s="29" t="s">
        <v>135</v>
      </c>
      <c r="AA11" s="29" t="s">
        <v>136</v>
      </c>
      <c r="AB11" s="29" t="s">
        <v>136</v>
      </c>
      <c r="AC11" s="29" t="s">
        <v>136</v>
      </c>
      <c r="AD11" s="180" t="s">
        <v>436</v>
      </c>
      <c r="AE11" s="180" t="s">
        <v>436</v>
      </c>
      <c r="AF11" s="180" t="s">
        <v>436</v>
      </c>
      <c r="AG11" s="180" t="s">
        <v>436</v>
      </c>
      <c r="AH11" s="180" t="s">
        <v>437</v>
      </c>
      <c r="AI11" s="180" t="s">
        <v>437</v>
      </c>
      <c r="AJ11" s="180" t="s">
        <v>437</v>
      </c>
      <c r="AK11" s="180" t="s">
        <v>437</v>
      </c>
      <c r="AL11" s="180" t="s">
        <v>438</v>
      </c>
      <c r="AM11" s="180" t="s">
        <v>438</v>
      </c>
      <c r="AN11" s="180" t="s">
        <v>438</v>
      </c>
      <c r="AO11" s="180" t="s">
        <v>438</v>
      </c>
      <c r="AP11" s="180" t="s">
        <v>439</v>
      </c>
      <c r="AQ11" s="180" t="s">
        <v>439</v>
      </c>
      <c r="AR11" s="180" t="s">
        <v>439</v>
      </c>
      <c r="AS11" s="180" t="s">
        <v>439</v>
      </c>
      <c r="AT11" s="180" t="s">
        <v>440</v>
      </c>
      <c r="AU11" s="180" t="s">
        <v>440</v>
      </c>
      <c r="AV11" s="180" t="s">
        <v>440</v>
      </c>
      <c r="AW11" s="180" t="s">
        <v>440</v>
      </c>
      <c r="AX11" s="180" t="s">
        <v>441</v>
      </c>
      <c r="AY11" s="180" t="s">
        <v>441</v>
      </c>
      <c r="AZ11" s="180" t="s">
        <v>441</v>
      </c>
      <c r="BA11" s="180" t="s">
        <v>441</v>
      </c>
      <c r="BB11" s="180" t="s">
        <v>442</v>
      </c>
      <c r="BC11" s="180" t="s">
        <v>442</v>
      </c>
      <c r="BD11" s="180" t="s">
        <v>442</v>
      </c>
    </row>
    <row r="12" spans="1:56" s="52" customFormat="1">
      <c r="A12" s="14"/>
      <c r="B12" s="370" t="s">
        <v>55</v>
      </c>
      <c r="C12" s="371"/>
      <c r="D12" s="371"/>
      <c r="E12" s="371"/>
      <c r="F12" s="371"/>
      <c r="G12" s="51"/>
      <c r="H12" s="48"/>
      <c r="I12" s="48"/>
      <c r="J12" s="48"/>
      <c r="K12" s="48"/>
      <c r="L12" s="48"/>
      <c r="M12" s="49"/>
      <c r="N12" s="48"/>
      <c r="O12" s="48"/>
      <c r="P12" s="51"/>
      <c r="Q12" s="48"/>
      <c r="R12" s="48"/>
      <c r="S12" s="48"/>
      <c r="T12" s="50"/>
      <c r="U12" s="48"/>
      <c r="V12" s="48"/>
      <c r="W12" s="48"/>
      <c r="X12" s="48"/>
      <c r="Y12" s="51"/>
      <c r="Z12" s="48"/>
      <c r="AA12" s="48"/>
      <c r="AB12" s="48"/>
    </row>
    <row r="13" spans="1:56" s="4" customFormat="1" ht="37.5" customHeight="1">
      <c r="A13" s="55"/>
      <c r="B13" s="26" t="s">
        <v>188</v>
      </c>
      <c r="C13" s="26"/>
      <c r="D13" s="81" t="s">
        <v>189</v>
      </c>
      <c r="E13" s="3" t="s">
        <v>190</v>
      </c>
      <c r="F13" s="19"/>
      <c r="G13" s="28"/>
      <c r="H13" s="38">
        <v>0.28999999999999998</v>
      </c>
      <c r="I13" s="38">
        <v>0.28999999999999998</v>
      </c>
      <c r="J13" s="38">
        <v>0.34799999999999998</v>
      </c>
      <c r="K13" s="38">
        <v>0.34799999999999998</v>
      </c>
      <c r="L13" s="38">
        <v>0.40899999999999997</v>
      </c>
      <c r="M13" s="38">
        <v>0.40899999999999997</v>
      </c>
      <c r="N13" s="38">
        <v>0.46800000000000003</v>
      </c>
      <c r="O13" s="38">
        <v>0.46800000000000003</v>
      </c>
      <c r="P13" s="37"/>
      <c r="Q13" s="38">
        <v>0.46800000000000003</v>
      </c>
      <c r="R13" s="38">
        <v>0.48399999999999999</v>
      </c>
      <c r="S13" s="38">
        <v>0.48399999999999999</v>
      </c>
      <c r="T13" s="38">
        <v>0.47099999999999997</v>
      </c>
      <c r="U13" s="38">
        <v>0.47099999999999997</v>
      </c>
      <c r="V13" s="38">
        <v>0.49199999999999999</v>
      </c>
      <c r="W13" s="38">
        <v>0.49199999999999999</v>
      </c>
      <c r="X13" s="216">
        <v>0.49099999999999999</v>
      </c>
      <c r="Y13" s="37"/>
      <c r="Z13" s="251">
        <v>0.49099999999999999</v>
      </c>
      <c r="AA13" s="216">
        <v>0.46899999999999997</v>
      </c>
      <c r="AB13" s="82"/>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row>
    <row r="14" spans="1:56" s="4" customFormat="1" ht="12.75" customHeight="1">
      <c r="A14" s="55"/>
      <c r="B14" s="26" t="s">
        <v>191</v>
      </c>
      <c r="C14" s="26"/>
      <c r="D14" s="81" t="s">
        <v>192</v>
      </c>
      <c r="E14" s="3" t="s">
        <v>193</v>
      </c>
      <c r="F14" s="19"/>
      <c r="G14" s="28"/>
      <c r="H14" s="228"/>
      <c r="I14" s="38">
        <v>44.33</v>
      </c>
      <c r="J14" s="228"/>
      <c r="K14" s="38">
        <v>44.77</v>
      </c>
      <c r="L14" s="228"/>
      <c r="M14" s="148">
        <v>45.58</v>
      </c>
      <c r="N14" s="228"/>
      <c r="O14" s="148">
        <v>47.22</v>
      </c>
      <c r="P14" s="37"/>
      <c r="Q14" s="82">
        <v>47.22</v>
      </c>
      <c r="R14" s="225"/>
      <c r="S14" s="82">
        <v>48.78</v>
      </c>
      <c r="T14" s="225"/>
      <c r="U14" s="82">
        <v>50.05</v>
      </c>
      <c r="V14" s="225"/>
      <c r="W14" s="82">
        <v>50.8</v>
      </c>
      <c r="X14" s="225"/>
      <c r="Y14" s="37"/>
      <c r="Z14" s="252">
        <v>52.88</v>
      </c>
      <c r="AA14" s="82">
        <v>59.01</v>
      </c>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row>
    <row r="15" spans="1:56" s="4" customFormat="1" ht="15.75" customHeight="1">
      <c r="A15" s="55"/>
      <c r="B15" s="26" t="s">
        <v>194</v>
      </c>
      <c r="C15" s="365" t="s">
        <v>195</v>
      </c>
      <c r="D15" s="81" t="s">
        <v>192</v>
      </c>
      <c r="E15" s="3" t="s">
        <v>193</v>
      </c>
      <c r="F15" s="19"/>
      <c r="G15" s="28"/>
      <c r="H15" s="38">
        <v>43.3</v>
      </c>
      <c r="I15" s="362"/>
      <c r="J15" s="38">
        <v>44.33</v>
      </c>
      <c r="K15" s="362"/>
      <c r="L15" s="148">
        <v>44.77</v>
      </c>
      <c r="M15" s="364"/>
      <c r="N15" s="148">
        <v>45.58</v>
      </c>
      <c r="O15" s="364"/>
      <c r="P15" s="37"/>
      <c r="Q15" s="360"/>
      <c r="R15" s="82">
        <v>47.22</v>
      </c>
      <c r="S15" s="360"/>
      <c r="T15" s="82">
        <v>48.78</v>
      </c>
      <c r="U15" s="360"/>
      <c r="V15" s="82">
        <v>50.05</v>
      </c>
      <c r="W15" s="360"/>
      <c r="X15" s="216">
        <v>50.8</v>
      </c>
      <c r="Y15" s="37"/>
      <c r="Z15" s="360"/>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row>
    <row r="16" spans="1:56" s="4" customFormat="1" ht="40.5" customHeight="1">
      <c r="A16" s="55"/>
      <c r="B16" s="26" t="s">
        <v>196</v>
      </c>
      <c r="C16" s="366"/>
      <c r="D16" s="203" t="s">
        <v>197</v>
      </c>
      <c r="E16" s="3" t="s">
        <v>198</v>
      </c>
      <c r="F16" s="19"/>
      <c r="G16" s="28"/>
      <c r="H16" s="38">
        <v>2.4</v>
      </c>
      <c r="I16" s="363"/>
      <c r="J16" s="38">
        <v>1</v>
      </c>
      <c r="K16" s="363"/>
      <c r="L16" s="148">
        <v>1.8</v>
      </c>
      <c r="M16" s="364"/>
      <c r="N16" s="148">
        <v>3.61550142440539</v>
      </c>
      <c r="O16" s="364"/>
      <c r="P16" s="37"/>
      <c r="Q16" s="361"/>
      <c r="R16" s="148">
        <v>3.4573147368175512</v>
      </c>
      <c r="S16" s="361"/>
      <c r="T16" s="148">
        <v>2.9468020743471799</v>
      </c>
      <c r="U16" s="361"/>
      <c r="V16" s="148">
        <v>1.4580811980609454</v>
      </c>
      <c r="W16" s="361"/>
      <c r="X16" s="148">
        <v>3.5810937849055202</v>
      </c>
      <c r="Y16" s="37"/>
      <c r="Z16" s="361"/>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row>
    <row r="17" spans="1:56" s="52" customFormat="1">
      <c r="A17" s="14"/>
      <c r="B17" s="370" t="s">
        <v>51</v>
      </c>
      <c r="C17" s="371"/>
      <c r="D17" s="371"/>
      <c r="E17" s="371"/>
      <c r="F17" s="371"/>
      <c r="G17" s="51"/>
      <c r="H17" s="48"/>
      <c r="I17" s="48"/>
      <c r="J17" s="48"/>
      <c r="K17" s="48"/>
      <c r="L17" s="48"/>
      <c r="M17" s="49"/>
      <c r="N17" s="48"/>
      <c r="O17" s="48"/>
      <c r="P17" s="51"/>
      <c r="Q17" s="48"/>
      <c r="R17" s="48"/>
      <c r="S17" s="48"/>
      <c r="T17" s="50"/>
      <c r="U17" s="48"/>
      <c r="V17" s="48"/>
      <c r="W17" s="48"/>
      <c r="X17" s="48"/>
      <c r="Y17" s="51"/>
      <c r="Z17" s="48"/>
      <c r="AA17" s="48"/>
      <c r="AB17" s="48"/>
    </row>
    <row r="18" spans="1:56" ht="12.75" customHeight="1">
      <c r="A18" s="14"/>
      <c r="B18" s="367" t="s">
        <v>199</v>
      </c>
      <c r="C18" s="368"/>
      <c r="D18" s="369"/>
      <c r="E18" s="3" t="s">
        <v>193</v>
      </c>
      <c r="F18" s="19"/>
      <c r="G18" s="28"/>
      <c r="H18" s="5">
        <f>IF(H15="","",H15*(1+H16/100))</f>
        <v>44.339199999999998</v>
      </c>
      <c r="I18" s="5" t="str">
        <f>IF(I15="","",I15*(1+I16/100))</f>
        <v/>
      </c>
      <c r="J18" s="5">
        <f t="shared" ref="J18:AA18" si="0">IF(J15="","",J15*(1+J16/100))</f>
        <v>44.773299999999999</v>
      </c>
      <c r="K18" s="5" t="str">
        <f t="shared" si="0"/>
        <v/>
      </c>
      <c r="L18" s="5">
        <f t="shared" si="0"/>
        <v>45.575860000000006</v>
      </c>
      <c r="M18" s="5" t="str">
        <f t="shared" si="0"/>
        <v/>
      </c>
      <c r="N18" s="5">
        <f>IF(N15="","",N15*(1+N16/100))</f>
        <v>47.227945549243977</v>
      </c>
      <c r="O18" s="5" t="str">
        <f t="shared" si="0"/>
        <v/>
      </c>
      <c r="P18" s="37"/>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7"/>
      <c r="Z18" s="5" t="str">
        <f t="shared" si="0"/>
        <v/>
      </c>
      <c r="AA18" s="5" t="str">
        <f t="shared" si="0"/>
        <v/>
      </c>
      <c r="AB18" s="5" t="str">
        <f>IF(AB15="","",AB15*(1+AB16/100))</f>
        <v/>
      </c>
      <c r="AC18" s="5" t="str">
        <f t="shared" ref="AC18:BC18" si="1">IF(AC15="","",AC15*(1+AC16/100))</f>
        <v/>
      </c>
      <c r="AD18" s="5" t="str">
        <f t="shared" si="1"/>
        <v/>
      </c>
      <c r="AE18" s="5" t="str">
        <f t="shared" si="1"/>
        <v/>
      </c>
      <c r="AF18" s="5" t="str">
        <f t="shared" si="1"/>
        <v/>
      </c>
      <c r="AG18" s="5" t="str">
        <f t="shared" si="1"/>
        <v/>
      </c>
      <c r="AH18" s="5" t="str">
        <f t="shared" si="1"/>
        <v/>
      </c>
      <c r="AI18" s="5" t="str">
        <f t="shared" si="1"/>
        <v/>
      </c>
      <c r="AJ18" s="5" t="str">
        <f t="shared" si="1"/>
        <v/>
      </c>
      <c r="AK18" s="5" t="str">
        <f t="shared" si="1"/>
        <v/>
      </c>
      <c r="AL18" s="5" t="str">
        <f t="shared" si="1"/>
        <v/>
      </c>
      <c r="AM18" s="5" t="str">
        <f t="shared" si="1"/>
        <v/>
      </c>
      <c r="AN18" s="5" t="str">
        <f t="shared" si="1"/>
        <v/>
      </c>
      <c r="AO18" s="5" t="str">
        <f t="shared" si="1"/>
        <v/>
      </c>
      <c r="AP18" s="5" t="str">
        <f t="shared" si="1"/>
        <v/>
      </c>
      <c r="AQ18" s="5" t="str">
        <f t="shared" si="1"/>
        <v/>
      </c>
      <c r="AR18" s="5" t="str">
        <f t="shared" si="1"/>
        <v/>
      </c>
      <c r="AS18" s="5" t="str">
        <f t="shared" si="1"/>
        <v/>
      </c>
      <c r="AT18" s="5" t="str">
        <f t="shared" si="1"/>
        <v/>
      </c>
      <c r="AU18" s="5" t="str">
        <f t="shared" si="1"/>
        <v/>
      </c>
      <c r="AV18" s="5" t="str">
        <f t="shared" si="1"/>
        <v/>
      </c>
      <c r="AW18" s="5" t="str">
        <f t="shared" si="1"/>
        <v/>
      </c>
      <c r="AX18" s="5" t="str">
        <f t="shared" si="1"/>
        <v/>
      </c>
      <c r="AY18" s="5" t="str">
        <f t="shared" si="1"/>
        <v/>
      </c>
      <c r="AZ18" s="5" t="str">
        <f t="shared" si="1"/>
        <v/>
      </c>
      <c r="BA18" s="5" t="str">
        <f t="shared" si="1"/>
        <v/>
      </c>
      <c r="BB18" s="5" t="str">
        <f t="shared" si="1"/>
        <v/>
      </c>
      <c r="BC18" s="5" t="str">
        <f t="shared" si="1"/>
        <v/>
      </c>
      <c r="BD18" s="5" t="str">
        <f>IF(BD15="","",BD15*(1+BD16/100))</f>
        <v/>
      </c>
    </row>
    <row r="19" spans="1:56" ht="12.75" customHeight="1">
      <c r="A19" s="14"/>
      <c r="B19" s="357" t="s">
        <v>200</v>
      </c>
      <c r="C19" s="358"/>
      <c r="D19" s="359"/>
      <c r="E19" s="11" t="s">
        <v>160</v>
      </c>
      <c r="F19" s="19"/>
      <c r="G19" s="28"/>
      <c r="H19" s="5">
        <f t="shared" ref="H19:O19" si="2">IF(H13="","-",IF(H18="",H14*H13,H18*H13))</f>
        <v>12.858367999999999</v>
      </c>
      <c r="I19" s="5">
        <f>IF(I13="","-",IF(I18="",I14*I13,I18*I13))</f>
        <v>12.855699999999999</v>
      </c>
      <c r="J19" s="5">
        <f t="shared" si="2"/>
        <v>15.581108399999998</v>
      </c>
      <c r="K19" s="5">
        <f t="shared" si="2"/>
        <v>15.57996</v>
      </c>
      <c r="L19" s="5">
        <f t="shared" si="2"/>
        <v>18.640526740000002</v>
      </c>
      <c r="M19" s="5">
        <f t="shared" si="2"/>
        <v>18.642219999999998</v>
      </c>
      <c r="N19" s="5">
        <f>IF(N13="","-",IF(N18="",N14*N13,N18*N13))</f>
        <v>22.102678517046183</v>
      </c>
      <c r="O19" s="5">
        <f t="shared" si="2"/>
        <v>22.098960000000002</v>
      </c>
      <c r="P19" s="37"/>
      <c r="Q19" s="5">
        <f t="shared" ref="Q19:AB19" si="3">IF(Q13="","-",IF(Q18="",Q14*Q13,Q18*Q13))</f>
        <v>22.098960000000002</v>
      </c>
      <c r="R19" s="5">
        <f t="shared" si="3"/>
        <v>23.644631305063015</v>
      </c>
      <c r="S19" s="5">
        <f>IF(S13="","-",IF(S18="",S14*S13,S18*S13))</f>
        <v>23.60952</v>
      </c>
      <c r="T19" s="5">
        <f t="shared" si="3"/>
        <v>23.652418974429146</v>
      </c>
      <c r="U19" s="5">
        <f t="shared" si="3"/>
        <v>23.573549999999997</v>
      </c>
      <c r="V19" s="5">
        <f t="shared" si="3"/>
        <v>24.983646662697712</v>
      </c>
      <c r="W19" s="5">
        <f t="shared" si="3"/>
        <v>24.993599999999997</v>
      </c>
      <c r="X19" s="5">
        <f t="shared" si="3"/>
        <v>25.836025060581413</v>
      </c>
      <c r="Y19" s="37"/>
      <c r="Z19" s="5">
        <f t="shared" si="3"/>
        <v>25.964079999999999</v>
      </c>
      <c r="AA19" s="5">
        <f t="shared" si="3"/>
        <v>27.675689999999996</v>
      </c>
      <c r="AB19" s="5" t="str">
        <f t="shared" si="3"/>
        <v>-</v>
      </c>
      <c r="AC19" s="5" t="str">
        <f t="shared" ref="AC19:BD19" si="4">IF(AC13="","-",IF(AC18="",AC14*AC13,AC18*AC13))</f>
        <v>-</v>
      </c>
      <c r="AD19" s="5" t="str">
        <f t="shared" si="4"/>
        <v>-</v>
      </c>
      <c r="AE19" s="5" t="str">
        <f t="shared" si="4"/>
        <v>-</v>
      </c>
      <c r="AF19" s="5" t="str">
        <f t="shared" si="4"/>
        <v>-</v>
      </c>
      <c r="AG19" s="5" t="str">
        <f t="shared" si="4"/>
        <v>-</v>
      </c>
      <c r="AH19" s="5" t="str">
        <f t="shared" si="4"/>
        <v>-</v>
      </c>
      <c r="AI19" s="5" t="str">
        <f t="shared" si="4"/>
        <v>-</v>
      </c>
      <c r="AJ19" s="5" t="str">
        <f t="shared" si="4"/>
        <v>-</v>
      </c>
      <c r="AK19" s="5" t="str">
        <f t="shared" si="4"/>
        <v>-</v>
      </c>
      <c r="AL19" s="5" t="str">
        <f t="shared" si="4"/>
        <v>-</v>
      </c>
      <c r="AM19" s="5" t="str">
        <f t="shared" si="4"/>
        <v>-</v>
      </c>
      <c r="AN19" s="5" t="str">
        <f t="shared" si="4"/>
        <v>-</v>
      </c>
      <c r="AO19" s="5" t="str">
        <f t="shared" si="4"/>
        <v>-</v>
      </c>
      <c r="AP19" s="5" t="str">
        <f t="shared" si="4"/>
        <v>-</v>
      </c>
      <c r="AQ19" s="5" t="str">
        <f t="shared" si="4"/>
        <v>-</v>
      </c>
      <c r="AR19" s="5" t="str">
        <f t="shared" si="4"/>
        <v>-</v>
      </c>
      <c r="AS19" s="5" t="str">
        <f t="shared" si="4"/>
        <v>-</v>
      </c>
      <c r="AT19" s="5" t="str">
        <f t="shared" si="4"/>
        <v>-</v>
      </c>
      <c r="AU19" s="5" t="str">
        <f t="shared" si="4"/>
        <v>-</v>
      </c>
      <c r="AV19" s="5" t="str">
        <f t="shared" si="4"/>
        <v>-</v>
      </c>
      <c r="AW19" s="5" t="str">
        <f>IF(AW13="","-",IF(AW18="",AW14*AW13,AW18*AW13))</f>
        <v>-</v>
      </c>
      <c r="AX19" s="5" t="str">
        <f t="shared" si="4"/>
        <v>-</v>
      </c>
      <c r="AY19" s="5" t="str">
        <f t="shared" si="4"/>
        <v>-</v>
      </c>
      <c r="AZ19" s="5" t="str">
        <f>IF(AZ13="","-",IF(AZ18="",AZ14*AZ13,AZ18*AZ13))</f>
        <v>-</v>
      </c>
      <c r="BA19" s="5" t="str">
        <f t="shared" si="4"/>
        <v>-</v>
      </c>
      <c r="BB19" s="5" t="str">
        <f t="shared" si="4"/>
        <v>-</v>
      </c>
      <c r="BC19" s="5" t="str">
        <f t="shared" si="4"/>
        <v>-</v>
      </c>
      <c r="BD19" s="5" t="str">
        <f t="shared" si="4"/>
        <v>-</v>
      </c>
    </row>
    <row r="20" spans="1:56" s="14" customFormat="1" ht="12.75" customHeight="1">
      <c r="B20" s="59"/>
      <c r="C20" s="59"/>
      <c r="D20" s="60"/>
      <c r="E20" s="61"/>
      <c r="F20" s="55"/>
      <c r="G20" s="55"/>
      <c r="H20" s="55"/>
      <c r="I20" s="55"/>
      <c r="J20" s="55"/>
      <c r="K20" s="55"/>
      <c r="L20" s="55"/>
      <c r="M20" s="55"/>
      <c r="N20" s="55"/>
      <c r="O20" s="55"/>
      <c r="P20" s="55"/>
      <c r="Q20" s="55"/>
      <c r="R20" s="62"/>
      <c r="U20" s="62"/>
      <c r="X20" s="62"/>
      <c r="Y20" s="55"/>
    </row>
    <row r="21" spans="1:56" s="14" customFormat="1" ht="12.75" customHeight="1">
      <c r="B21" s="63"/>
      <c r="C21" s="59"/>
      <c r="D21" s="60"/>
      <c r="E21" s="61"/>
      <c r="F21" s="55"/>
      <c r="G21" s="55"/>
      <c r="H21" s="55"/>
      <c r="I21" s="55"/>
      <c r="J21" s="55"/>
      <c r="K21" s="55"/>
      <c r="L21" s="55"/>
      <c r="M21" s="55"/>
      <c r="N21" s="55"/>
      <c r="O21" s="55"/>
      <c r="P21" s="55"/>
      <c r="Q21" s="55"/>
      <c r="R21" s="62"/>
      <c r="U21" s="62"/>
      <c r="X21" s="62"/>
      <c r="Y21" s="55"/>
      <c r="AA21" s="62"/>
    </row>
  </sheetData>
  <mergeCells count="21">
    <mergeCell ref="B12:F12"/>
    <mergeCell ref="B17:F17"/>
    <mergeCell ref="B6:B11"/>
    <mergeCell ref="C6:C11"/>
    <mergeCell ref="D6:D11"/>
    <mergeCell ref="E6:E11"/>
    <mergeCell ref="F6:F7"/>
    <mergeCell ref="Z15:Z16"/>
    <mergeCell ref="W15:W16"/>
    <mergeCell ref="H7:O7"/>
    <mergeCell ref="M15:M16"/>
    <mergeCell ref="H6:O6"/>
    <mergeCell ref="B19:D19"/>
    <mergeCell ref="U15:U16"/>
    <mergeCell ref="I15:I16"/>
    <mergeCell ref="K15:K16"/>
    <mergeCell ref="S15:S16"/>
    <mergeCell ref="Q15:Q16"/>
    <mergeCell ref="O15:O16"/>
    <mergeCell ref="C15:C16"/>
    <mergeCell ref="B18:D18"/>
  </mergeCells>
  <hyperlinks>
    <hyperlink ref="D14" r:id="rId1" xr:uid="{00000000-0004-0000-0800-000000000000}"/>
    <hyperlink ref="D13" r:id="rId2"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topLeftCell="N1" zoomScaleNormal="100" workbookViewId="0"/>
  </sheetViews>
  <sheetFormatPr defaultColWidth="0" defaultRowHeight="13.5" zeroHeight="1"/>
  <cols>
    <col min="1" max="1" width="3" customWidth="1"/>
    <col min="2" max="3" width="30.4609375" customWidth="1"/>
    <col min="4" max="4" width="36" customWidth="1"/>
    <col min="5" max="5" width="12.15234375" customWidth="1"/>
    <col min="6" max="6" width="25.4609375" customWidth="1"/>
    <col min="7" max="7" width="1.4609375" customWidth="1"/>
    <col min="8" max="15" width="15.61328125" customWidth="1"/>
    <col min="16" max="16" width="1.4609375" customWidth="1"/>
    <col min="17" max="27" width="15.61328125" customWidth="1"/>
    <col min="28" max="29" width="9" customWidth="1"/>
    <col min="16383" max="16384" width="9" hidden="1"/>
  </cols>
  <sheetData>
    <row r="1" spans="1:30" s="2" customFormat="1" ht="12.75" customHeight="1">
      <c r="F1" s="39"/>
    </row>
    <row r="2" spans="1:30" s="2" customFormat="1" ht="18.75" customHeight="1">
      <c r="B2" s="40" t="s">
        <v>201</v>
      </c>
      <c r="C2" s="40"/>
      <c r="D2" s="40"/>
      <c r="F2" s="39"/>
    </row>
    <row r="3" spans="1:30" s="2" customFormat="1" ht="42" customHeight="1">
      <c r="B3" s="374" t="s">
        <v>202</v>
      </c>
      <c r="C3" s="374"/>
      <c r="D3" s="374"/>
      <c r="E3" s="374"/>
      <c r="F3" s="374"/>
      <c r="G3" s="374"/>
      <c r="H3" s="39"/>
      <c r="I3" s="39"/>
      <c r="J3" s="39"/>
      <c r="K3" s="39"/>
      <c r="L3" s="39"/>
      <c r="M3" s="39"/>
      <c r="N3" s="39"/>
      <c r="O3" s="39"/>
      <c r="P3" s="39"/>
      <c r="Q3" s="39"/>
      <c r="R3" s="39"/>
      <c r="S3" s="39"/>
      <c r="T3" s="39"/>
      <c r="U3" s="39"/>
    </row>
    <row r="4" spans="1:30" s="2" customFormat="1" ht="12.75" customHeight="1">
      <c r="F4" s="39"/>
    </row>
    <row r="5" spans="1:30" s="14" customFormat="1">
      <c r="G5" s="55"/>
      <c r="P5" s="55"/>
    </row>
    <row r="6" spans="1:30" ht="12.75" customHeight="1">
      <c r="A6" s="14"/>
      <c r="B6" s="318" t="s">
        <v>27</v>
      </c>
      <c r="C6" s="372" t="s">
        <v>43</v>
      </c>
      <c r="D6" s="373" t="s">
        <v>186</v>
      </c>
      <c r="E6" s="372" t="s">
        <v>79</v>
      </c>
      <c r="F6" s="332"/>
      <c r="G6" s="28"/>
      <c r="H6" s="346" t="s">
        <v>80</v>
      </c>
      <c r="I6" s="347"/>
      <c r="J6" s="347"/>
      <c r="K6" s="347"/>
      <c r="L6" s="347"/>
      <c r="M6" s="347"/>
      <c r="N6" s="347"/>
      <c r="O6" s="348"/>
      <c r="P6" s="136"/>
      <c r="Q6" s="380" t="s">
        <v>81</v>
      </c>
      <c r="R6" s="381"/>
      <c r="S6" s="381"/>
      <c r="T6" s="381"/>
      <c r="U6" s="381"/>
      <c r="V6" s="381"/>
      <c r="W6" s="381"/>
      <c r="X6" s="381"/>
      <c r="Y6" s="381"/>
      <c r="Z6" s="381"/>
      <c r="AA6" s="382"/>
      <c r="AB6" s="14"/>
      <c r="AC6" s="14"/>
      <c r="AD6" s="14"/>
    </row>
    <row r="7" spans="1:30" ht="12.75" customHeight="1">
      <c r="A7" s="14"/>
      <c r="B7" s="318"/>
      <c r="C7" s="372"/>
      <c r="D7" s="373"/>
      <c r="E7" s="372"/>
      <c r="F7" s="332"/>
      <c r="G7" s="28"/>
      <c r="H7" s="319" t="s">
        <v>82</v>
      </c>
      <c r="I7" s="320"/>
      <c r="J7" s="320"/>
      <c r="K7" s="320"/>
      <c r="L7" s="320"/>
      <c r="M7" s="320"/>
      <c r="N7" s="320"/>
      <c r="O7" s="321"/>
      <c r="P7" s="136"/>
      <c r="Q7" s="383" t="s">
        <v>83</v>
      </c>
      <c r="R7" s="384"/>
      <c r="S7" s="384"/>
      <c r="T7" s="384"/>
      <c r="U7" s="384"/>
      <c r="V7" s="384"/>
      <c r="W7" s="384"/>
      <c r="X7" s="384"/>
      <c r="Y7" s="384"/>
      <c r="Z7" s="384"/>
      <c r="AA7" s="385"/>
      <c r="AB7" s="14"/>
      <c r="AC7" s="14"/>
      <c r="AD7" s="14"/>
    </row>
    <row r="8" spans="1:30" s="14" customFormat="1" ht="25.4" customHeight="1">
      <c r="B8" s="318"/>
      <c r="C8" s="372"/>
      <c r="D8" s="373"/>
      <c r="E8" s="372"/>
      <c r="F8" s="53" t="s">
        <v>84</v>
      </c>
      <c r="G8" s="28"/>
      <c r="H8" s="33" t="s">
        <v>85</v>
      </c>
      <c r="I8" s="33" t="s">
        <v>86</v>
      </c>
      <c r="J8" s="33" t="s">
        <v>87</v>
      </c>
      <c r="K8" s="33" t="s">
        <v>88</v>
      </c>
      <c r="L8" s="33" t="s">
        <v>89</v>
      </c>
      <c r="M8" s="34" t="s">
        <v>90</v>
      </c>
      <c r="N8" s="33" t="s">
        <v>91</v>
      </c>
      <c r="O8" s="33" t="s">
        <v>92</v>
      </c>
      <c r="P8" s="28"/>
      <c r="Q8" s="29" t="s">
        <v>93</v>
      </c>
      <c r="R8" s="29" t="s">
        <v>94</v>
      </c>
      <c r="S8" s="29" t="s">
        <v>95</v>
      </c>
      <c r="T8" s="35" t="s">
        <v>96</v>
      </c>
      <c r="U8" s="29" t="s">
        <v>97</v>
      </c>
      <c r="V8" s="29" t="s">
        <v>98</v>
      </c>
      <c r="W8" s="29" t="s">
        <v>99</v>
      </c>
      <c r="X8" s="29" t="s">
        <v>100</v>
      </c>
      <c r="Y8" s="29" t="s">
        <v>157</v>
      </c>
      <c r="Z8" s="29" t="s">
        <v>158</v>
      </c>
      <c r="AA8" s="29" t="s">
        <v>103</v>
      </c>
    </row>
    <row r="9" spans="1:30" s="14" customFormat="1" ht="12.65" customHeight="1">
      <c r="B9" s="318"/>
      <c r="C9" s="372"/>
      <c r="D9" s="373"/>
      <c r="E9" s="372"/>
      <c r="F9" s="53" t="s">
        <v>106</v>
      </c>
      <c r="G9" s="28"/>
      <c r="H9" s="31" t="s">
        <v>107</v>
      </c>
      <c r="I9" s="31" t="s">
        <v>108</v>
      </c>
      <c r="J9" s="31" t="s">
        <v>109</v>
      </c>
      <c r="K9" s="31" t="s">
        <v>110</v>
      </c>
      <c r="L9" s="31" t="s">
        <v>111</v>
      </c>
      <c r="M9" s="32" t="s">
        <v>112</v>
      </c>
      <c r="N9" s="31" t="s">
        <v>113</v>
      </c>
      <c r="O9" s="31" t="s">
        <v>114</v>
      </c>
      <c r="P9" s="28"/>
      <c r="Q9" s="31" t="s">
        <v>115</v>
      </c>
      <c r="R9" s="31" t="s">
        <v>116</v>
      </c>
      <c r="S9" s="31" t="s">
        <v>117</v>
      </c>
      <c r="T9" s="36" t="s">
        <v>118</v>
      </c>
      <c r="U9" s="31" t="s">
        <v>119</v>
      </c>
      <c r="V9" s="31" t="s">
        <v>120</v>
      </c>
      <c r="W9" s="31" t="s">
        <v>121</v>
      </c>
      <c r="X9" s="31" t="s">
        <v>122</v>
      </c>
      <c r="Y9" s="31" t="s">
        <v>123</v>
      </c>
      <c r="Z9" s="31" t="s">
        <v>124</v>
      </c>
      <c r="AA9" s="31" t="s">
        <v>125</v>
      </c>
    </row>
    <row r="10" spans="1:30" s="14" customFormat="1" ht="12.75" customHeight="1">
      <c r="B10" s="318"/>
      <c r="C10" s="372"/>
      <c r="D10" s="373"/>
      <c r="E10" s="372"/>
      <c r="F10" s="54" t="s">
        <v>203</v>
      </c>
      <c r="G10" s="28"/>
      <c r="H10" s="29" t="s">
        <v>127</v>
      </c>
      <c r="I10" s="29" t="s">
        <v>127</v>
      </c>
      <c r="J10" s="29" t="s">
        <v>128</v>
      </c>
      <c r="K10" s="29" t="s">
        <v>128</v>
      </c>
      <c r="L10" s="29" t="s">
        <v>129</v>
      </c>
      <c r="M10" s="30" t="s">
        <v>129</v>
      </c>
      <c r="N10" s="29" t="s">
        <v>130</v>
      </c>
      <c r="O10" s="29" t="s">
        <v>130</v>
      </c>
      <c r="P10" s="28"/>
      <c r="Q10" s="29" t="s">
        <v>131</v>
      </c>
      <c r="R10" s="29" t="s">
        <v>132</v>
      </c>
      <c r="S10" s="29" t="s">
        <v>132</v>
      </c>
      <c r="T10" s="35" t="s">
        <v>133</v>
      </c>
      <c r="U10" s="29" t="s">
        <v>133</v>
      </c>
      <c r="V10" s="29" t="s">
        <v>134</v>
      </c>
      <c r="W10" s="29" t="s">
        <v>134</v>
      </c>
      <c r="X10" s="29" t="s">
        <v>135</v>
      </c>
      <c r="Y10" s="29" t="s">
        <v>135</v>
      </c>
      <c r="Z10" s="29" t="s">
        <v>136</v>
      </c>
      <c r="AA10" s="29" t="s">
        <v>136</v>
      </c>
    </row>
    <row r="11" spans="1:30" s="14" customFormat="1">
      <c r="B11" s="370" t="s">
        <v>55</v>
      </c>
      <c r="C11" s="371"/>
      <c r="D11" s="371"/>
      <c r="E11" s="371"/>
      <c r="F11" s="371"/>
      <c r="G11" s="28"/>
      <c r="H11" s="48"/>
      <c r="I11" s="48"/>
      <c r="J11" s="48"/>
      <c r="K11" s="48"/>
      <c r="L11" s="48"/>
      <c r="M11" s="49"/>
      <c r="N11" s="48"/>
      <c r="O11" s="48"/>
      <c r="P11" s="28"/>
      <c r="Q11" s="48"/>
      <c r="R11" s="48"/>
      <c r="S11" s="48"/>
      <c r="T11" s="50"/>
      <c r="U11" s="167"/>
      <c r="V11" s="167"/>
      <c r="W11" s="167"/>
      <c r="X11" s="167"/>
      <c r="Y11" s="167"/>
      <c r="Z11" s="167"/>
      <c r="AA11" s="167"/>
    </row>
    <row r="12" spans="1:30" s="55" customFormat="1" ht="58.5" customHeight="1">
      <c r="B12" s="26" t="s">
        <v>204</v>
      </c>
      <c r="C12" s="26"/>
      <c r="D12" s="203" t="s">
        <v>205</v>
      </c>
      <c r="E12" s="3" t="s">
        <v>206</v>
      </c>
      <c r="F12" s="375"/>
      <c r="G12" s="28"/>
      <c r="H12" s="17">
        <v>900000000</v>
      </c>
      <c r="I12" s="17">
        <v>900000000</v>
      </c>
      <c r="J12" s="17">
        <v>1500000000</v>
      </c>
      <c r="K12" s="17">
        <v>1500000000</v>
      </c>
      <c r="L12" s="17">
        <v>1315000000</v>
      </c>
      <c r="M12" s="17">
        <v>1345000000</v>
      </c>
      <c r="N12" s="17">
        <v>1455000000</v>
      </c>
      <c r="O12" s="17">
        <v>1455000000</v>
      </c>
      <c r="P12" s="28"/>
      <c r="Q12" s="17">
        <v>1455000000</v>
      </c>
      <c r="R12" s="70">
        <v>1505000000</v>
      </c>
      <c r="S12" s="70">
        <v>1500000000</v>
      </c>
      <c r="T12" s="165">
        <v>1545000000</v>
      </c>
      <c r="U12" s="17">
        <v>1545000000</v>
      </c>
      <c r="V12" s="168"/>
      <c r="W12" s="168"/>
      <c r="X12" s="168"/>
      <c r="Y12" s="168"/>
      <c r="Z12" s="168"/>
      <c r="AA12" s="168"/>
    </row>
    <row r="13" spans="1:30" s="55" customFormat="1" ht="67.5" customHeight="1">
      <c r="B13" s="26" t="s">
        <v>207</v>
      </c>
      <c r="C13" s="26" t="s">
        <v>208</v>
      </c>
      <c r="D13" s="81" t="s">
        <v>209</v>
      </c>
      <c r="E13" s="3" t="s">
        <v>210</v>
      </c>
      <c r="F13" s="376"/>
      <c r="G13" s="28"/>
      <c r="H13" s="17">
        <v>290044000</v>
      </c>
      <c r="I13" s="17">
        <v>290044000</v>
      </c>
      <c r="J13" s="17">
        <v>298100000</v>
      </c>
      <c r="K13" s="17">
        <v>298100000</v>
      </c>
      <c r="L13" s="17">
        <v>295900000</v>
      </c>
      <c r="M13" s="17">
        <v>295900000</v>
      </c>
      <c r="N13" s="17">
        <v>283700000</v>
      </c>
      <c r="O13" s="17">
        <v>283700000</v>
      </c>
      <c r="P13" s="28"/>
      <c r="Q13" s="17">
        <v>283700000</v>
      </c>
      <c r="R13" s="17">
        <v>266600000</v>
      </c>
      <c r="S13" s="17">
        <v>256200000</v>
      </c>
      <c r="T13" s="166">
        <v>260700000</v>
      </c>
      <c r="U13" s="17">
        <v>260700000</v>
      </c>
      <c r="V13" s="168"/>
      <c r="W13" s="168"/>
      <c r="X13" s="168"/>
      <c r="Y13" s="168"/>
      <c r="Z13" s="168"/>
      <c r="AA13" s="168"/>
    </row>
    <row r="14" spans="1:30" s="55" customFormat="1" ht="27.75" customHeight="1">
      <c r="B14" s="26" t="s">
        <v>211</v>
      </c>
      <c r="C14" s="26" t="s">
        <v>212</v>
      </c>
      <c r="D14" s="81" t="s">
        <v>213</v>
      </c>
      <c r="E14" s="3" t="s">
        <v>210</v>
      </c>
      <c r="F14" s="376"/>
      <c r="G14" s="28"/>
      <c r="H14" s="109"/>
      <c r="I14" s="110"/>
      <c r="J14" s="17">
        <v>8117254</v>
      </c>
      <c r="L14" s="114"/>
      <c r="M14" s="115"/>
      <c r="N14" s="116"/>
      <c r="O14" s="116"/>
      <c r="P14" s="28"/>
      <c r="Q14" s="118"/>
      <c r="R14" s="118"/>
      <c r="S14" s="118"/>
      <c r="T14" s="118"/>
      <c r="U14" s="118"/>
      <c r="V14" s="118"/>
      <c r="W14" s="118"/>
      <c r="X14" s="118"/>
      <c r="Y14" s="118"/>
      <c r="Z14" s="118"/>
      <c r="AA14" s="118"/>
    </row>
    <row r="15" spans="1:30" s="55" customFormat="1" ht="23">
      <c r="B15" s="26" t="s">
        <v>214</v>
      </c>
      <c r="C15" s="26"/>
      <c r="D15" s="81" t="s">
        <v>215</v>
      </c>
      <c r="E15" s="3" t="s">
        <v>198</v>
      </c>
      <c r="F15" s="377"/>
      <c r="G15" s="28"/>
      <c r="H15" s="111"/>
      <c r="I15" s="112"/>
      <c r="K15" s="113"/>
      <c r="L15" s="16">
        <v>0.1</v>
      </c>
      <c r="M15" s="117"/>
      <c r="N15" s="16">
        <v>0.1</v>
      </c>
      <c r="O15" s="16">
        <v>0.1</v>
      </c>
      <c r="P15" s="28"/>
      <c r="Q15" s="117"/>
      <c r="R15" s="16">
        <v>0.1</v>
      </c>
      <c r="S15" s="117"/>
      <c r="T15" s="16">
        <v>0.1</v>
      </c>
      <c r="U15" s="117"/>
      <c r="V15" s="117"/>
      <c r="W15" s="117"/>
      <c r="X15" s="117"/>
      <c r="Y15" s="117"/>
      <c r="Z15" s="117"/>
      <c r="AA15" s="117"/>
    </row>
    <row r="16" spans="1:30" s="14" customFormat="1">
      <c r="B16" s="370" t="s">
        <v>51</v>
      </c>
      <c r="C16" s="371"/>
      <c r="D16" s="371"/>
      <c r="E16" s="371"/>
      <c r="F16" s="371"/>
      <c r="G16" s="28"/>
      <c r="H16" s="48"/>
      <c r="I16" s="48"/>
      <c r="J16" s="71"/>
      <c r="K16" s="71"/>
      <c r="L16" s="72"/>
      <c r="M16" s="48"/>
      <c r="N16" s="50"/>
      <c r="O16" s="50"/>
      <c r="P16" s="28"/>
      <c r="Q16" s="48"/>
      <c r="R16" s="48"/>
      <c r="S16" s="48"/>
      <c r="T16" s="50"/>
      <c r="U16" s="48"/>
      <c r="V16" s="130"/>
      <c r="W16" s="130"/>
      <c r="X16" s="130"/>
      <c r="Y16" s="130"/>
      <c r="Z16" s="130"/>
      <c r="AA16" s="130"/>
    </row>
    <row r="17" spans="2:27" s="14" customFormat="1" ht="11.25" customHeight="1">
      <c r="B17" s="367" t="s">
        <v>216</v>
      </c>
      <c r="C17" s="368"/>
      <c r="D17" s="369"/>
      <c r="E17" s="11" t="s">
        <v>217</v>
      </c>
      <c r="F17" s="11"/>
      <c r="G17" s="28"/>
      <c r="H17" s="378"/>
      <c r="I17" s="379"/>
      <c r="J17" s="74">
        <f>J14</f>
        <v>8117254</v>
      </c>
      <c r="K17" s="74">
        <f>IF(K13="","-",IF(J17="","-",J17*(1+K15)))</f>
        <v>8117254</v>
      </c>
      <c r="L17" s="74">
        <f t="shared" ref="L17:T17" si="0">IF(L13="","-",IF(K17="","-",K17*(1+L15)))</f>
        <v>8928979.4000000004</v>
      </c>
      <c r="M17" s="74">
        <f t="shared" si="0"/>
        <v>8928979.4000000004</v>
      </c>
      <c r="N17" s="74">
        <f>IF(N13="","-",IF(L17="","-",L17*(1+N15)))</f>
        <v>9821877.3400000017</v>
      </c>
      <c r="O17" s="74">
        <f>IF(O13="","-",IF(M17="","-",M17*(1+O15)))</f>
        <v>9821877.3400000017</v>
      </c>
      <c r="P17" s="28"/>
      <c r="Q17" s="73">
        <f>IF(Q13="","-",IF(O17="","-",O17*(1+Q15)))</f>
        <v>9821877.3400000017</v>
      </c>
      <c r="R17" s="73">
        <f t="shared" si="0"/>
        <v>10804065.074000003</v>
      </c>
      <c r="S17" s="73">
        <f t="shared" si="0"/>
        <v>10804065.074000003</v>
      </c>
      <c r="T17" s="73">
        <f t="shared" si="0"/>
        <v>11884471.581400003</v>
      </c>
      <c r="U17" s="170">
        <f>IF(U13="","-",IF(T17="","-",T17*(1+U15)))</f>
        <v>11884471.581400003</v>
      </c>
      <c r="V17" s="169"/>
      <c r="W17" s="169"/>
      <c r="X17" s="169"/>
      <c r="Y17" s="169"/>
      <c r="Z17" s="169"/>
      <c r="AA17" s="169"/>
    </row>
    <row r="18" spans="2:27" s="55" customFormat="1" ht="11.5">
      <c r="B18" s="367" t="s">
        <v>218</v>
      </c>
      <c r="C18" s="368"/>
      <c r="D18" s="369"/>
      <c r="E18" s="11" t="s">
        <v>160</v>
      </c>
      <c r="F18" s="11"/>
      <c r="G18" s="28"/>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8"/>
      <c r="Q18" s="5">
        <f t="shared" ref="Q18:T18" si="2">IF(Q13="","-",Q12/(Q13-Q17))</f>
        <v>5.3125820560931691</v>
      </c>
      <c r="R18" s="5">
        <f t="shared" si="2"/>
        <v>5.8835962363334122</v>
      </c>
      <c r="S18" s="5">
        <f t="shared" si="2"/>
        <v>6.1125706929592383</v>
      </c>
      <c r="T18" s="5">
        <f t="shared" si="2"/>
        <v>6.209419523851972</v>
      </c>
      <c r="U18" s="5">
        <f>IF(U13="","-",U12/(U13-U17))</f>
        <v>6.209419523851972</v>
      </c>
      <c r="V18" s="80"/>
      <c r="W18" s="80"/>
      <c r="X18" s="80"/>
      <c r="Y18" s="80"/>
      <c r="Z18" s="80"/>
      <c r="AA18" s="80"/>
    </row>
    <row r="19" spans="2:27" s="14" customFormat="1"/>
    <row r="20" spans="2:27" s="14" customFormat="1"/>
    <row r="21" spans="2:27" s="14" customFormat="1"/>
    <row r="22" spans="2:27" s="14" customFormat="1"/>
    <row r="23" spans="2:27" s="14" customFormat="1"/>
    <row r="24" spans="2:27" s="14" customFormat="1"/>
    <row r="25" spans="2:27" hidden="1">
      <c r="G25" s="14"/>
      <c r="P25" s="14"/>
    </row>
    <row r="26" spans="2:27" hidden="1">
      <c r="G26" s="14"/>
      <c r="P26" s="14"/>
    </row>
    <row r="27" spans="2:27" hidden="1">
      <c r="G27" s="14"/>
      <c r="P27" s="14"/>
    </row>
    <row r="28" spans="2:27" hidden="1">
      <c r="G28" s="14"/>
      <c r="P28" s="14"/>
    </row>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C43"/>
  <sheetViews>
    <sheetView topLeftCell="AQ7" zoomScaleNormal="100" workbookViewId="0">
      <selection activeCell="AB13" sqref="AB13"/>
    </sheetView>
  </sheetViews>
  <sheetFormatPr defaultColWidth="0" defaultRowHeight="13.5" zeroHeight="1"/>
  <cols>
    <col min="1" max="1" width="3" customWidth="1"/>
    <col min="2" max="2" width="42.3828125" customWidth="1"/>
    <col min="3" max="3" width="50.84375" customWidth="1"/>
    <col min="4" max="4" width="33" customWidth="1"/>
    <col min="5" max="5" width="10" customWidth="1"/>
    <col min="6" max="6" width="23.4609375" customWidth="1"/>
    <col min="7" max="7" width="1.4609375" customWidth="1"/>
    <col min="8" max="8" width="19" customWidth="1"/>
    <col min="9" max="9" width="14.61328125" customWidth="1"/>
    <col min="10" max="10" width="13" customWidth="1"/>
    <col min="11" max="11" width="12" customWidth="1"/>
    <col min="12" max="12" width="13.15234375" customWidth="1"/>
    <col min="13" max="13" width="12.4609375" customWidth="1"/>
    <col min="14" max="15" width="15.61328125" customWidth="1"/>
    <col min="16" max="16" width="1.4609375" customWidth="1"/>
    <col min="17" max="24" width="15.61328125" customWidth="1"/>
    <col min="25" max="25" width="1.4609375" customWidth="1"/>
    <col min="26" max="56" width="15.61328125" customWidth="1"/>
    <col min="16384" max="16384" width="9" hidden="1"/>
  </cols>
  <sheetData>
    <row r="1" spans="1:16382" s="2" customFormat="1" ht="12.75" customHeight="1"/>
    <row r="2" spans="1:16382" s="2" customFormat="1" ht="18.75" customHeight="1">
      <c r="B2" s="40" t="s">
        <v>219</v>
      </c>
      <c r="C2" s="40"/>
      <c r="D2" s="40"/>
      <c r="E2" s="40"/>
    </row>
    <row r="3" spans="1:16382" s="2" customFormat="1" ht="55.5" customHeight="1">
      <c r="B3" s="328" t="s">
        <v>220</v>
      </c>
      <c r="C3" s="328"/>
      <c r="D3" s="328"/>
      <c r="E3" s="328"/>
      <c r="F3" s="328"/>
      <c r="G3" s="39"/>
      <c r="H3" s="39"/>
      <c r="I3" s="39"/>
      <c r="J3" s="39"/>
      <c r="K3" s="39"/>
      <c r="L3" s="39"/>
      <c r="M3" s="39"/>
      <c r="N3" s="39"/>
      <c r="O3" s="39"/>
      <c r="P3" s="39"/>
      <c r="Q3" s="39"/>
      <c r="R3" s="39"/>
      <c r="S3" s="39"/>
      <c r="T3" s="39"/>
      <c r="U3" s="39"/>
      <c r="V3" s="39"/>
      <c r="Y3" s="39"/>
    </row>
    <row r="4" spans="1:16382" s="2" customFormat="1" ht="12.75" customHeight="1"/>
    <row r="5" spans="1:16382" s="14" customFormat="1" ht="12.75" customHeight="1">
      <c r="G5" s="55"/>
      <c r="P5" s="55"/>
      <c r="Y5" s="55"/>
    </row>
    <row r="6" spans="1:16382" ht="12.75" customHeight="1">
      <c r="A6" s="14"/>
      <c r="B6" s="318" t="s">
        <v>27</v>
      </c>
      <c r="C6" s="372" t="s">
        <v>43</v>
      </c>
      <c r="D6" s="373" t="s">
        <v>186</v>
      </c>
      <c r="E6" s="372" t="s">
        <v>79</v>
      </c>
      <c r="F6" s="332"/>
      <c r="G6" s="28"/>
      <c r="H6" s="346" t="s">
        <v>80</v>
      </c>
      <c r="I6" s="347"/>
      <c r="J6" s="347"/>
      <c r="K6" s="347"/>
      <c r="L6" s="347"/>
      <c r="M6" s="347"/>
      <c r="N6" s="347"/>
      <c r="O6" s="348"/>
      <c r="P6" s="136"/>
      <c r="Q6" s="238" t="s">
        <v>81</v>
      </c>
      <c r="R6" s="239"/>
      <c r="S6" s="239"/>
      <c r="T6" s="239"/>
      <c r="U6" s="239"/>
      <c r="V6" s="239"/>
      <c r="W6" s="239"/>
      <c r="X6" s="239"/>
      <c r="Y6" s="28"/>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40"/>
    </row>
    <row r="7" spans="1:16382" ht="12.75" customHeight="1">
      <c r="A7" s="14"/>
      <c r="B7" s="318"/>
      <c r="C7" s="372"/>
      <c r="D7" s="373"/>
      <c r="E7" s="372"/>
      <c r="F7" s="332"/>
      <c r="G7" s="28"/>
      <c r="H7" s="319" t="s">
        <v>82</v>
      </c>
      <c r="I7" s="320"/>
      <c r="J7" s="320"/>
      <c r="K7" s="320"/>
      <c r="L7" s="320"/>
      <c r="M7" s="320"/>
      <c r="N7" s="320"/>
      <c r="O7" s="321"/>
      <c r="P7" s="136"/>
      <c r="Q7" s="241" t="s">
        <v>83</v>
      </c>
      <c r="R7" s="242"/>
      <c r="S7" s="242"/>
      <c r="T7" s="242"/>
      <c r="U7" s="242"/>
      <c r="V7" s="242"/>
      <c r="W7" s="242"/>
      <c r="X7" s="242"/>
      <c r="Y7" s="28"/>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3"/>
    </row>
    <row r="8" spans="1:16382" ht="25.5" customHeight="1">
      <c r="A8" s="14"/>
      <c r="B8" s="318"/>
      <c r="C8" s="372"/>
      <c r="D8" s="373"/>
      <c r="E8" s="372"/>
      <c r="F8" s="53" t="s">
        <v>84</v>
      </c>
      <c r="G8" s="28"/>
      <c r="H8" s="33" t="s">
        <v>85</v>
      </c>
      <c r="I8" s="33" t="s">
        <v>86</v>
      </c>
      <c r="J8" s="33" t="s">
        <v>87</v>
      </c>
      <c r="K8" s="33" t="s">
        <v>88</v>
      </c>
      <c r="L8" s="33" t="s">
        <v>89</v>
      </c>
      <c r="M8" s="34" t="s">
        <v>90</v>
      </c>
      <c r="N8" s="33" t="s">
        <v>91</v>
      </c>
      <c r="O8" s="33" t="s">
        <v>92</v>
      </c>
      <c r="P8" s="28"/>
      <c r="Q8" s="29" t="s">
        <v>93</v>
      </c>
      <c r="R8" s="29" t="s">
        <v>94</v>
      </c>
      <c r="S8" s="29" t="s">
        <v>95</v>
      </c>
      <c r="T8" s="35" t="s">
        <v>96</v>
      </c>
      <c r="U8" s="29" t="s">
        <v>97</v>
      </c>
      <c r="V8" s="29" t="s">
        <v>98</v>
      </c>
      <c r="W8" s="29" t="s">
        <v>99</v>
      </c>
      <c r="X8" s="29" t="s">
        <v>100</v>
      </c>
      <c r="Y8" s="28"/>
      <c r="Z8" s="29" t="s">
        <v>101</v>
      </c>
      <c r="AA8" s="29" t="s">
        <v>102</v>
      </c>
      <c r="AB8" s="276" t="s">
        <v>365</v>
      </c>
      <c r="AC8" s="276" t="s">
        <v>365</v>
      </c>
      <c r="AD8" s="277" t="s">
        <v>366</v>
      </c>
      <c r="AE8" s="275" t="s">
        <v>366</v>
      </c>
      <c r="AF8" s="275" t="s">
        <v>367</v>
      </c>
      <c r="AG8" s="275" t="s">
        <v>367</v>
      </c>
      <c r="AH8" s="275" t="s">
        <v>368</v>
      </c>
      <c r="AI8" s="275" t="s">
        <v>368</v>
      </c>
      <c r="AJ8" s="275" t="s">
        <v>369</v>
      </c>
      <c r="AK8" s="275" t="s">
        <v>369</v>
      </c>
      <c r="AL8" s="275" t="s">
        <v>370</v>
      </c>
      <c r="AM8" s="275" t="s">
        <v>370</v>
      </c>
      <c r="AN8" s="275" t="s">
        <v>371</v>
      </c>
      <c r="AO8" s="275" t="s">
        <v>371</v>
      </c>
      <c r="AP8" s="275" t="s">
        <v>372</v>
      </c>
      <c r="AQ8" s="275" t="s">
        <v>372</v>
      </c>
      <c r="AR8" s="275" t="s">
        <v>373</v>
      </c>
      <c r="AS8" s="275" t="s">
        <v>373</v>
      </c>
      <c r="AT8" s="275" t="s">
        <v>374</v>
      </c>
      <c r="AU8" s="275" t="s">
        <v>374</v>
      </c>
      <c r="AV8" s="275" t="s">
        <v>375</v>
      </c>
      <c r="AW8" s="275" t="s">
        <v>375</v>
      </c>
      <c r="AX8" s="275" t="s">
        <v>376</v>
      </c>
      <c r="AY8" s="275" t="s">
        <v>376</v>
      </c>
      <c r="AZ8" s="275" t="s">
        <v>377</v>
      </c>
      <c r="BA8" s="275" t="s">
        <v>377</v>
      </c>
      <c r="BB8" s="275" t="s">
        <v>378</v>
      </c>
      <c r="BC8" s="275" t="s">
        <v>378</v>
      </c>
      <c r="BD8" s="275" t="s">
        <v>379</v>
      </c>
    </row>
    <row r="9" spans="1:16382" ht="25.5" customHeight="1">
      <c r="A9" s="14"/>
      <c r="B9" s="318"/>
      <c r="C9" s="372"/>
      <c r="D9" s="373"/>
      <c r="E9" s="372"/>
      <c r="F9" s="97" t="s">
        <v>84</v>
      </c>
      <c r="G9" s="84"/>
      <c r="H9" s="33" t="s">
        <v>85</v>
      </c>
      <c r="I9" s="33" t="s">
        <v>86</v>
      </c>
      <c r="J9" s="33" t="s">
        <v>87</v>
      </c>
      <c r="K9" s="33" t="s">
        <v>88</v>
      </c>
      <c r="L9" s="33" t="s">
        <v>89</v>
      </c>
      <c r="M9" s="34" t="s">
        <v>90</v>
      </c>
      <c r="N9" s="33" t="s">
        <v>91</v>
      </c>
      <c r="O9" s="33" t="s">
        <v>92</v>
      </c>
      <c r="P9" s="84"/>
      <c r="Q9" s="29" t="s">
        <v>93</v>
      </c>
      <c r="R9" s="29" t="s">
        <v>94</v>
      </c>
      <c r="S9" s="29" t="s">
        <v>95</v>
      </c>
      <c r="T9" s="35" t="s">
        <v>96</v>
      </c>
      <c r="U9" s="29" t="s">
        <v>97</v>
      </c>
      <c r="V9" s="29" t="s">
        <v>98</v>
      </c>
      <c r="W9" s="29" t="s">
        <v>99</v>
      </c>
      <c r="X9" s="29" t="s">
        <v>100</v>
      </c>
      <c r="Y9" s="84"/>
      <c r="Z9" s="29" t="s">
        <v>104</v>
      </c>
      <c r="AA9" s="29" t="s">
        <v>105</v>
      </c>
      <c r="AB9" s="29" t="s">
        <v>103</v>
      </c>
      <c r="AC9" s="29" t="s">
        <v>380</v>
      </c>
      <c r="AD9" s="29" t="s">
        <v>381</v>
      </c>
      <c r="AE9" s="29" t="s">
        <v>382</v>
      </c>
      <c r="AF9" s="29" t="s">
        <v>383</v>
      </c>
      <c r="AG9" s="29" t="s">
        <v>384</v>
      </c>
      <c r="AH9" s="29" t="s">
        <v>385</v>
      </c>
      <c r="AI9" s="29" t="s">
        <v>386</v>
      </c>
      <c r="AJ9" s="29" t="s">
        <v>387</v>
      </c>
      <c r="AK9" s="29" t="s">
        <v>388</v>
      </c>
      <c r="AL9" s="29" t="s">
        <v>389</v>
      </c>
      <c r="AM9" s="29" t="s">
        <v>390</v>
      </c>
      <c r="AN9" s="29" t="s">
        <v>391</v>
      </c>
      <c r="AO9" s="29" t="s">
        <v>392</v>
      </c>
      <c r="AP9" s="29" t="s">
        <v>393</v>
      </c>
      <c r="AQ9" s="29" t="s">
        <v>394</v>
      </c>
      <c r="AR9" s="29" t="s">
        <v>395</v>
      </c>
      <c r="AS9" s="29" t="s">
        <v>396</v>
      </c>
      <c r="AT9" s="29" t="s">
        <v>397</v>
      </c>
      <c r="AU9" s="29" t="s">
        <v>398</v>
      </c>
      <c r="AV9" s="29" t="s">
        <v>399</v>
      </c>
      <c r="AW9" s="29" t="s">
        <v>400</v>
      </c>
      <c r="AX9" s="29" t="s">
        <v>401</v>
      </c>
      <c r="AY9" s="29" t="s">
        <v>402</v>
      </c>
      <c r="AZ9" s="29" t="s">
        <v>403</v>
      </c>
      <c r="BA9" s="29" t="s">
        <v>404</v>
      </c>
      <c r="BB9" s="29" t="s">
        <v>405</v>
      </c>
      <c r="BC9" s="29" t="s">
        <v>406</v>
      </c>
      <c r="BD9" s="29" t="s">
        <v>407</v>
      </c>
    </row>
    <row r="10" spans="1:16382" ht="12.65" customHeight="1">
      <c r="A10" s="14"/>
      <c r="B10" s="318"/>
      <c r="C10" s="372"/>
      <c r="D10" s="373"/>
      <c r="E10" s="372"/>
      <c r="F10" s="53" t="s">
        <v>106</v>
      </c>
      <c r="G10" s="28"/>
      <c r="H10" s="31" t="s">
        <v>107</v>
      </c>
      <c r="I10" s="31" t="s">
        <v>108</v>
      </c>
      <c r="J10" s="31" t="s">
        <v>109</v>
      </c>
      <c r="K10" s="31" t="s">
        <v>110</v>
      </c>
      <c r="L10" s="31" t="s">
        <v>111</v>
      </c>
      <c r="M10" s="32" t="s">
        <v>112</v>
      </c>
      <c r="N10" s="31" t="s">
        <v>113</v>
      </c>
      <c r="O10" s="31" t="s">
        <v>114</v>
      </c>
      <c r="P10" s="28"/>
      <c r="Q10" s="31" t="s">
        <v>115</v>
      </c>
      <c r="R10" s="31" t="s">
        <v>116</v>
      </c>
      <c r="S10" s="31" t="s">
        <v>117</v>
      </c>
      <c r="T10" s="36" t="s">
        <v>118</v>
      </c>
      <c r="U10" s="31" t="s">
        <v>119</v>
      </c>
      <c r="V10" s="31" t="s">
        <v>120</v>
      </c>
      <c r="W10" s="31" t="s">
        <v>121</v>
      </c>
      <c r="X10" s="31" t="s">
        <v>122</v>
      </c>
      <c r="Y10" s="28"/>
      <c r="Z10" s="31" t="s">
        <v>123</v>
      </c>
      <c r="AA10" s="31" t="s">
        <v>124</v>
      </c>
      <c r="AB10" s="31" t="s">
        <v>125</v>
      </c>
      <c r="AC10" s="31" t="s">
        <v>408</v>
      </c>
      <c r="AD10" s="31" t="s">
        <v>409</v>
      </c>
      <c r="AE10" s="31" t="s">
        <v>410</v>
      </c>
      <c r="AF10" s="31" t="s">
        <v>411</v>
      </c>
      <c r="AG10" s="31" t="s">
        <v>412</v>
      </c>
      <c r="AH10" s="31" t="s">
        <v>413</v>
      </c>
      <c r="AI10" s="31" t="s">
        <v>414</v>
      </c>
      <c r="AJ10" s="31" t="s">
        <v>415</v>
      </c>
      <c r="AK10" s="31" t="s">
        <v>416</v>
      </c>
      <c r="AL10" s="31" t="s">
        <v>417</v>
      </c>
      <c r="AM10" s="31" t="s">
        <v>418</v>
      </c>
      <c r="AN10" s="31" t="s">
        <v>419</v>
      </c>
      <c r="AO10" s="31" t="s">
        <v>420</v>
      </c>
      <c r="AP10" s="31" t="s">
        <v>421</v>
      </c>
      <c r="AQ10" s="31" t="s">
        <v>422</v>
      </c>
      <c r="AR10" s="31" t="s">
        <v>423</v>
      </c>
      <c r="AS10" s="31" t="s">
        <v>424</v>
      </c>
      <c r="AT10" s="31" t="s">
        <v>425</v>
      </c>
      <c r="AU10" s="31" t="s">
        <v>426</v>
      </c>
      <c r="AV10" s="31" t="s">
        <v>427</v>
      </c>
      <c r="AW10" s="31" t="s">
        <v>428</v>
      </c>
      <c r="AX10" s="31" t="s">
        <v>429</v>
      </c>
      <c r="AY10" s="31" t="s">
        <v>430</v>
      </c>
      <c r="AZ10" s="31" t="s">
        <v>431</v>
      </c>
      <c r="BA10" s="31" t="s">
        <v>432</v>
      </c>
      <c r="BB10" s="31" t="s">
        <v>433</v>
      </c>
      <c r="BC10" s="31" t="s">
        <v>434</v>
      </c>
      <c r="BD10" s="31" t="s">
        <v>435</v>
      </c>
    </row>
    <row r="11" spans="1:16382" ht="12.65" customHeight="1">
      <c r="A11" s="14"/>
      <c r="B11" s="318"/>
      <c r="C11" s="372"/>
      <c r="D11" s="373"/>
      <c r="E11" s="372"/>
      <c r="F11" s="54" t="s">
        <v>221</v>
      </c>
      <c r="G11" s="28"/>
      <c r="H11" s="29" t="s">
        <v>127</v>
      </c>
      <c r="I11" s="29" t="s">
        <v>127</v>
      </c>
      <c r="J11" s="29" t="s">
        <v>128</v>
      </c>
      <c r="K11" s="29" t="s">
        <v>128</v>
      </c>
      <c r="L11" s="29" t="s">
        <v>129</v>
      </c>
      <c r="M11" s="30" t="s">
        <v>129</v>
      </c>
      <c r="N11" s="29" t="s">
        <v>130</v>
      </c>
      <c r="O11" s="29" t="s">
        <v>130</v>
      </c>
      <c r="P11" s="28"/>
      <c r="Q11" s="29" t="s">
        <v>131</v>
      </c>
      <c r="R11" s="29" t="s">
        <v>132</v>
      </c>
      <c r="S11" s="29" t="s">
        <v>132</v>
      </c>
      <c r="T11" s="35" t="s">
        <v>133</v>
      </c>
      <c r="U11" s="29" t="s">
        <v>133</v>
      </c>
      <c r="V11" s="29" t="s">
        <v>134</v>
      </c>
      <c r="W11" s="29" t="s">
        <v>134</v>
      </c>
      <c r="X11" s="29" t="s">
        <v>135</v>
      </c>
      <c r="Y11" s="28"/>
      <c r="Z11" s="29" t="s">
        <v>135</v>
      </c>
      <c r="AA11" s="29" t="s">
        <v>136</v>
      </c>
      <c r="AB11" s="29" t="s">
        <v>136</v>
      </c>
      <c r="AC11" s="29" t="s">
        <v>136</v>
      </c>
      <c r="AD11" s="180" t="s">
        <v>436</v>
      </c>
      <c r="AE11" s="180" t="s">
        <v>436</v>
      </c>
      <c r="AF11" s="180" t="s">
        <v>436</v>
      </c>
      <c r="AG11" s="180" t="s">
        <v>436</v>
      </c>
      <c r="AH11" s="180" t="s">
        <v>437</v>
      </c>
      <c r="AI11" s="180" t="s">
        <v>437</v>
      </c>
      <c r="AJ11" s="180" t="s">
        <v>437</v>
      </c>
      <c r="AK11" s="180" t="s">
        <v>437</v>
      </c>
      <c r="AL11" s="180" t="s">
        <v>438</v>
      </c>
      <c r="AM11" s="180" t="s">
        <v>438</v>
      </c>
      <c r="AN11" s="180" t="s">
        <v>438</v>
      </c>
      <c r="AO11" s="180" t="s">
        <v>438</v>
      </c>
      <c r="AP11" s="180" t="s">
        <v>439</v>
      </c>
      <c r="AQ11" s="180" t="s">
        <v>439</v>
      </c>
      <c r="AR11" s="180" t="s">
        <v>439</v>
      </c>
      <c r="AS11" s="180" t="s">
        <v>439</v>
      </c>
      <c r="AT11" s="180" t="s">
        <v>440</v>
      </c>
      <c r="AU11" s="180" t="s">
        <v>440</v>
      </c>
      <c r="AV11" s="180" t="s">
        <v>440</v>
      </c>
      <c r="AW11" s="180" t="s">
        <v>440</v>
      </c>
      <c r="AX11" s="180" t="s">
        <v>441</v>
      </c>
      <c r="AY11" s="180" t="s">
        <v>441</v>
      </c>
      <c r="AZ11" s="180" t="s">
        <v>441</v>
      </c>
      <c r="BA11" s="180" t="s">
        <v>441</v>
      </c>
      <c r="BB11" s="180" t="s">
        <v>442</v>
      </c>
      <c r="BC11" s="180" t="s">
        <v>442</v>
      </c>
      <c r="BD11" s="180" t="s">
        <v>442</v>
      </c>
    </row>
    <row r="12" spans="1:16382">
      <c r="A12" s="14"/>
      <c r="B12" s="370" t="s">
        <v>55</v>
      </c>
      <c r="C12" s="371"/>
      <c r="D12" s="371"/>
      <c r="E12" s="371"/>
      <c r="F12" s="371"/>
      <c r="G12" s="28"/>
      <c r="H12" s="48"/>
      <c r="I12" s="48"/>
      <c r="J12" s="48"/>
      <c r="K12" s="48"/>
      <c r="L12" s="48"/>
      <c r="M12" s="49"/>
      <c r="N12" s="48"/>
      <c r="O12" s="48"/>
      <c r="P12" s="28"/>
      <c r="Q12" s="48"/>
      <c r="R12" s="48"/>
      <c r="S12" s="48"/>
      <c r="T12" s="50"/>
      <c r="U12" s="48"/>
      <c r="V12" s="48"/>
      <c r="W12" s="48"/>
      <c r="X12" s="48"/>
      <c r="Y12" s="28"/>
      <c r="Z12" s="48"/>
      <c r="AA12" s="48"/>
      <c r="AB12" s="48"/>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row>
    <row r="13" spans="1:16382" s="4" customFormat="1" ht="11.25" customHeight="1">
      <c r="A13" s="55"/>
      <c r="B13" s="263" t="s">
        <v>349</v>
      </c>
      <c r="C13" s="365" t="s">
        <v>222</v>
      </c>
      <c r="D13" s="389" t="s">
        <v>350</v>
      </c>
      <c r="E13" s="3" t="s">
        <v>206</v>
      </c>
      <c r="F13" s="392"/>
      <c r="G13" s="28"/>
      <c r="H13" s="78">
        <f t="shared" ref="H13:K14" si="0">787000000/2</f>
        <v>393500000</v>
      </c>
      <c r="I13" s="78">
        <f t="shared" si="0"/>
        <v>393500000</v>
      </c>
      <c r="J13" s="78">
        <f t="shared" si="0"/>
        <v>393500000</v>
      </c>
      <c r="K13" s="78">
        <f t="shared" si="0"/>
        <v>393500000</v>
      </c>
      <c r="L13" s="78">
        <v>320000000</v>
      </c>
      <c r="M13" s="78">
        <v>320000000</v>
      </c>
      <c r="N13" s="78">
        <v>320000000</v>
      </c>
      <c r="O13" s="78">
        <v>320000000</v>
      </c>
      <c r="P13" s="28"/>
      <c r="Q13" s="78">
        <v>320000000</v>
      </c>
      <c r="R13" s="78">
        <v>320000000</v>
      </c>
      <c r="S13" s="78">
        <v>320000000</v>
      </c>
      <c r="T13" s="78">
        <v>384500000</v>
      </c>
      <c r="U13" s="78">
        <v>384500000</v>
      </c>
      <c r="V13" s="78">
        <v>366500000</v>
      </c>
      <c r="W13" s="78">
        <v>366500000</v>
      </c>
      <c r="X13" s="78">
        <v>500000000</v>
      </c>
      <c r="Y13" s="28"/>
      <c r="Z13" s="253">
        <v>500000000</v>
      </c>
      <c r="AA13" s="78">
        <v>500000000</v>
      </c>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row>
    <row r="14" spans="1:16382" s="4" customFormat="1" ht="24" customHeight="1">
      <c r="A14" s="55"/>
      <c r="B14" s="263" t="s">
        <v>351</v>
      </c>
      <c r="C14" s="366"/>
      <c r="D14" s="390"/>
      <c r="E14" s="3" t="s">
        <v>206</v>
      </c>
      <c r="F14" s="393"/>
      <c r="G14" s="28"/>
      <c r="H14" s="78">
        <f t="shared" si="0"/>
        <v>393500000</v>
      </c>
      <c r="I14" s="78">
        <f t="shared" si="0"/>
        <v>393500000</v>
      </c>
      <c r="J14" s="78">
        <f t="shared" si="0"/>
        <v>393500000</v>
      </c>
      <c r="K14" s="78">
        <f t="shared" si="0"/>
        <v>393500000</v>
      </c>
      <c r="L14" s="78">
        <v>320000000</v>
      </c>
      <c r="M14" s="78">
        <v>320000000</v>
      </c>
      <c r="N14" s="78">
        <v>320000000</v>
      </c>
      <c r="O14" s="78">
        <v>320000000</v>
      </c>
      <c r="P14" s="28"/>
      <c r="Q14" s="78">
        <v>320000000</v>
      </c>
      <c r="R14" s="78">
        <v>320000000</v>
      </c>
      <c r="S14" s="78">
        <v>320000000</v>
      </c>
      <c r="T14" s="78">
        <v>384500000</v>
      </c>
      <c r="U14" s="78">
        <v>384500000</v>
      </c>
      <c r="V14" s="78">
        <v>366500000</v>
      </c>
      <c r="W14" s="78">
        <v>366500000</v>
      </c>
      <c r="X14" s="78">
        <v>500000000</v>
      </c>
      <c r="Y14" s="28"/>
      <c r="Z14" s="253">
        <v>500000000</v>
      </c>
      <c r="AA14" s="78">
        <v>500000000</v>
      </c>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row>
    <row r="15" spans="1:16382" s="4" customFormat="1" ht="24" customHeight="1">
      <c r="A15" s="55"/>
      <c r="B15" s="263" t="s">
        <v>352</v>
      </c>
      <c r="C15" s="264"/>
      <c r="D15" s="389" t="s">
        <v>353</v>
      </c>
      <c r="E15" s="3" t="s">
        <v>206</v>
      </c>
      <c r="F15" s="393"/>
      <c r="G15" s="28"/>
      <c r="H15" s="265"/>
      <c r="I15" s="266"/>
      <c r="J15" s="78"/>
      <c r="K15" s="78"/>
      <c r="L15" s="265"/>
      <c r="M15" s="266"/>
      <c r="N15" s="78"/>
      <c r="O15" s="78"/>
      <c r="P15" s="28"/>
      <c r="Q15" s="78"/>
      <c r="R15" s="78"/>
      <c r="S15" s="267"/>
      <c r="T15" s="267"/>
      <c r="U15" s="267"/>
      <c r="V15" s="267"/>
      <c r="W15" s="267"/>
      <c r="X15" s="267"/>
      <c r="Y15" s="28"/>
      <c r="Z15" s="268"/>
      <c r="AA15" s="267">
        <v>65000000</v>
      </c>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row>
    <row r="16" spans="1:16382" s="4" customFormat="1" ht="24" customHeight="1">
      <c r="A16" s="55"/>
      <c r="B16" s="263" t="s">
        <v>354</v>
      </c>
      <c r="C16" s="264"/>
      <c r="D16" s="390"/>
      <c r="E16" s="3" t="s">
        <v>206</v>
      </c>
      <c r="F16" s="393"/>
      <c r="G16" s="28"/>
      <c r="H16" s="265"/>
      <c r="I16" s="266"/>
      <c r="J16" s="78"/>
      <c r="K16" s="78"/>
      <c r="L16" s="265"/>
      <c r="M16" s="266"/>
      <c r="N16" s="78"/>
      <c r="O16" s="78"/>
      <c r="P16" s="28"/>
      <c r="Q16" s="78"/>
      <c r="R16" s="78"/>
      <c r="S16" s="267"/>
      <c r="T16" s="267"/>
      <c r="U16" s="267"/>
      <c r="V16" s="267"/>
      <c r="W16" s="267"/>
      <c r="X16" s="267"/>
      <c r="Y16" s="28"/>
      <c r="Z16" s="268"/>
      <c r="AA16" s="267">
        <v>65000000</v>
      </c>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row>
    <row r="17" spans="1:16382" s="4" customFormat="1" ht="57" customHeight="1">
      <c r="A17" s="55"/>
      <c r="B17" s="263" t="s">
        <v>223</v>
      </c>
      <c r="C17" s="258" t="s">
        <v>355</v>
      </c>
      <c r="D17" s="203" t="s">
        <v>197</v>
      </c>
      <c r="E17" s="3" t="s">
        <v>198</v>
      </c>
      <c r="F17" s="393"/>
      <c r="G17" s="28"/>
      <c r="H17" s="396"/>
      <c r="I17" s="397"/>
      <c r="J17" s="79">
        <v>1.2</v>
      </c>
      <c r="K17" s="79">
        <v>0.3</v>
      </c>
      <c r="L17" s="394"/>
      <c r="M17" s="395"/>
      <c r="N17" s="79">
        <v>1.87995377787944</v>
      </c>
      <c r="O17" s="79">
        <v>1.87995377787944</v>
      </c>
      <c r="P17" s="28"/>
      <c r="Q17" s="79">
        <v>1.87995377787944</v>
      </c>
      <c r="R17" s="79">
        <v>3.6182759</v>
      </c>
      <c r="S17" s="133">
        <v>3.7308773627504843</v>
      </c>
      <c r="T17" s="133">
        <v>5.6396771442458196</v>
      </c>
      <c r="U17" s="133">
        <v>6.1811977914110861</v>
      </c>
      <c r="V17" s="133">
        <v>9.6746478524639468</v>
      </c>
      <c r="W17" s="133">
        <v>11.741797553130784</v>
      </c>
      <c r="X17" s="133">
        <v>2.1557860235373427</v>
      </c>
      <c r="Y17" s="28"/>
      <c r="Z17" s="254">
        <v>2.8</v>
      </c>
      <c r="AA17" s="133">
        <v>8.0969354767942399</v>
      </c>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row>
    <row r="18" spans="1:16382" s="4" customFormat="1" ht="57" customHeight="1">
      <c r="A18" s="55"/>
      <c r="B18" s="263" t="s">
        <v>223</v>
      </c>
      <c r="C18" s="258" t="s">
        <v>356</v>
      </c>
      <c r="D18" s="203" t="s">
        <v>197</v>
      </c>
      <c r="E18" s="3" t="s">
        <v>198</v>
      </c>
      <c r="F18" s="393"/>
      <c r="G18" s="28"/>
      <c r="H18" s="261"/>
      <c r="I18" s="262"/>
      <c r="J18" s="79"/>
      <c r="K18" s="79"/>
      <c r="L18" s="259"/>
      <c r="M18" s="260"/>
      <c r="N18" s="79"/>
      <c r="O18" s="269"/>
      <c r="P18" s="28"/>
      <c r="Q18" s="269"/>
      <c r="R18" s="278"/>
      <c r="S18" s="278"/>
      <c r="T18" s="278"/>
      <c r="U18" s="278"/>
      <c r="V18" s="278"/>
      <c r="W18" s="278"/>
      <c r="X18" s="278"/>
      <c r="Y18" s="28"/>
      <c r="Z18" s="254"/>
      <c r="AA18" s="133">
        <v>3.2325294944946599</v>
      </c>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row>
    <row r="19" spans="1:16382" s="4" customFormat="1" ht="29.25" customHeight="1">
      <c r="A19" s="55"/>
      <c r="B19" s="26" t="s">
        <v>224</v>
      </c>
      <c r="C19" s="386" t="s">
        <v>225</v>
      </c>
      <c r="D19" s="365" t="s">
        <v>226</v>
      </c>
      <c r="E19" s="3" t="s">
        <v>198</v>
      </c>
      <c r="F19" s="393"/>
      <c r="G19" s="28"/>
      <c r="H19" s="69">
        <v>0.97905755724002397</v>
      </c>
      <c r="I19" s="69">
        <v>0.97905755724002397</v>
      </c>
      <c r="J19" s="69">
        <v>0.98204837577825499</v>
      </c>
      <c r="K19" s="69">
        <v>0.98204837577825499</v>
      </c>
      <c r="L19" s="69">
        <v>0.95669999999999999</v>
      </c>
      <c r="M19" s="69">
        <v>0.95669999999999999</v>
      </c>
      <c r="N19" s="69">
        <v>0.96860455551436897</v>
      </c>
      <c r="O19" s="132">
        <v>0.98227395339805224</v>
      </c>
      <c r="P19" s="28"/>
      <c r="Q19" s="132">
        <v>0.98227395339805224</v>
      </c>
      <c r="R19" s="400"/>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2"/>
    </row>
    <row r="20" spans="1:16382" s="4" customFormat="1" ht="29.25" customHeight="1">
      <c r="A20" s="55"/>
      <c r="B20" s="26" t="s">
        <v>227</v>
      </c>
      <c r="C20" s="387"/>
      <c r="D20" s="391"/>
      <c r="E20" s="3" t="s">
        <v>198</v>
      </c>
      <c r="F20" s="393"/>
      <c r="G20" s="28"/>
      <c r="H20" s="69">
        <v>0.98856452214794954</v>
      </c>
      <c r="I20" s="69">
        <v>0.98856452214794954</v>
      </c>
      <c r="J20" s="69">
        <v>1</v>
      </c>
      <c r="K20" s="69">
        <v>1</v>
      </c>
      <c r="L20" s="69">
        <v>0.98619999999999997</v>
      </c>
      <c r="M20" s="69">
        <v>0.98619999999999997</v>
      </c>
      <c r="N20" s="69">
        <v>1</v>
      </c>
      <c r="O20" s="132">
        <v>0.98153694958574955</v>
      </c>
      <c r="P20" s="28"/>
      <c r="Q20" s="132">
        <v>0.98153694958574955</v>
      </c>
      <c r="R20" s="403"/>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5"/>
    </row>
    <row r="21" spans="1:16382" s="4" customFormat="1" ht="28.5" customHeight="1">
      <c r="A21" s="55"/>
      <c r="B21" s="18" t="s">
        <v>228</v>
      </c>
      <c r="C21" s="387"/>
      <c r="D21" s="391"/>
      <c r="E21" s="18" t="s">
        <v>210</v>
      </c>
      <c r="F21" s="393"/>
      <c r="G21" s="28"/>
      <c r="H21" s="78">
        <v>300797469.21500003</v>
      </c>
      <c r="I21" s="78">
        <v>300797469.21500003</v>
      </c>
      <c r="J21" s="78">
        <v>292794167.35698384</v>
      </c>
      <c r="K21" s="78">
        <v>292794167.35698384</v>
      </c>
      <c r="L21" s="78">
        <v>296106141.46700007</v>
      </c>
      <c r="M21" s="78">
        <v>296106141.46700007</v>
      </c>
      <c r="N21" s="78">
        <v>275805404.27200001</v>
      </c>
      <c r="O21" s="78">
        <v>279759249.45200002</v>
      </c>
      <c r="P21" s="28"/>
      <c r="Q21" s="78">
        <v>279759249.45200002</v>
      </c>
      <c r="R21" s="134">
        <v>279759249.45200002</v>
      </c>
      <c r="S21" s="134">
        <v>272343334.949</v>
      </c>
      <c r="T21" s="134">
        <v>272343334.949</v>
      </c>
      <c r="U21" s="134">
        <v>286200367</v>
      </c>
      <c r="V21" s="134">
        <v>286200367</v>
      </c>
      <c r="W21" s="134">
        <v>291212008.685</v>
      </c>
      <c r="X21" s="134">
        <v>291212008.685</v>
      </c>
      <c r="Y21" s="28"/>
      <c r="Z21" s="255">
        <v>296075775</v>
      </c>
      <c r="AA21" s="134">
        <v>314163649.7658</v>
      </c>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16382" s="4" customFormat="1" ht="31.5" customHeight="1">
      <c r="A22" s="55"/>
      <c r="B22" s="18" t="s">
        <v>229</v>
      </c>
      <c r="C22" s="388"/>
      <c r="D22" s="391"/>
      <c r="E22" s="18" t="s">
        <v>210</v>
      </c>
      <c r="F22" s="393"/>
      <c r="G22" s="28"/>
      <c r="H22" s="78">
        <v>102351089.05600001</v>
      </c>
      <c r="I22" s="78">
        <v>102351089.05600001</v>
      </c>
      <c r="J22" s="78">
        <v>103688989.68281001</v>
      </c>
      <c r="K22" s="78">
        <v>103688989.68281001</v>
      </c>
      <c r="L22" s="78">
        <v>103762503.63999999</v>
      </c>
      <c r="M22" s="78">
        <v>103762503.63999999</v>
      </c>
      <c r="N22" s="78">
        <v>98269992.237999991</v>
      </c>
      <c r="O22" s="78">
        <v>95868333.934</v>
      </c>
      <c r="P22" s="28"/>
      <c r="Q22" s="78">
        <v>95868333.934</v>
      </c>
      <c r="R22" s="78">
        <v>95868333.934</v>
      </c>
      <c r="S22" s="78">
        <v>89570566.975999996</v>
      </c>
      <c r="T22" s="78">
        <v>89570566.975999996</v>
      </c>
      <c r="U22" s="78">
        <v>90304045</v>
      </c>
      <c r="V22" s="78">
        <v>90304045</v>
      </c>
      <c r="W22" s="78">
        <v>94679766.254999995</v>
      </c>
      <c r="X22" s="78">
        <v>94679766.254999995</v>
      </c>
      <c r="Y22" s="28"/>
      <c r="Z22" s="253">
        <v>98069558</v>
      </c>
      <c r="AA22" s="78">
        <v>85288068.188820004</v>
      </c>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row>
    <row r="23" spans="1:16382">
      <c r="A23" s="14"/>
      <c r="B23" s="370" t="s">
        <v>51</v>
      </c>
      <c r="C23" s="371"/>
      <c r="D23" s="371"/>
      <c r="E23" s="371"/>
      <c r="F23" s="371"/>
      <c r="G23" s="28"/>
      <c r="H23" s="48"/>
      <c r="I23" s="48"/>
      <c r="J23" s="48"/>
      <c r="K23" s="48"/>
      <c r="L23" s="48"/>
      <c r="M23" s="49"/>
      <c r="N23" s="48"/>
      <c r="O23" s="48"/>
      <c r="P23" s="28"/>
      <c r="Q23" s="48"/>
      <c r="R23" s="48"/>
      <c r="S23" s="48"/>
      <c r="T23" s="50"/>
      <c r="U23" s="48"/>
      <c r="V23" s="48"/>
      <c r="W23" s="48"/>
      <c r="X23" s="48"/>
      <c r="Y23" s="2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c r="JK23" s="52"/>
      <c r="JL23" s="52"/>
      <c r="JM23" s="52"/>
      <c r="JN23" s="52"/>
      <c r="JO23" s="52"/>
      <c r="JP23" s="52"/>
      <c r="JQ23" s="52"/>
      <c r="JR23" s="52"/>
      <c r="JS23" s="52"/>
      <c r="JT23" s="52"/>
      <c r="JU23" s="52"/>
      <c r="JV23" s="52"/>
      <c r="JW23" s="52"/>
      <c r="JX23" s="52"/>
      <c r="JY23" s="52"/>
      <c r="JZ23" s="52"/>
      <c r="KA23" s="52"/>
      <c r="KB23" s="52"/>
      <c r="KC23" s="52"/>
      <c r="KD23" s="52"/>
      <c r="KE23" s="52"/>
      <c r="KF23" s="52"/>
      <c r="KG23" s="52"/>
      <c r="KH23" s="52"/>
      <c r="KI23" s="52"/>
      <c r="KJ23" s="52"/>
      <c r="KK23" s="52"/>
      <c r="KL23" s="52"/>
      <c r="KM23" s="52"/>
      <c r="KN23" s="52"/>
      <c r="KO23" s="52"/>
      <c r="KP23" s="52"/>
      <c r="KQ23" s="52"/>
      <c r="KR23" s="52"/>
      <c r="KS23" s="52"/>
      <c r="KT23" s="52"/>
      <c r="KU23" s="52"/>
      <c r="KV23" s="52"/>
      <c r="KW23" s="52"/>
      <c r="KX23" s="52"/>
      <c r="KY23" s="52"/>
      <c r="KZ23" s="52"/>
      <c r="LA23" s="52"/>
      <c r="LB23" s="52"/>
      <c r="LC23" s="52"/>
      <c r="LD23" s="52"/>
      <c r="LE23" s="52"/>
      <c r="LF23" s="52"/>
      <c r="LG23" s="52"/>
      <c r="LH23" s="52"/>
      <c r="LI23" s="52"/>
      <c r="LJ23" s="52"/>
      <c r="LK23" s="52"/>
      <c r="LL23" s="52"/>
      <c r="LM23" s="52"/>
      <c r="LN23" s="52"/>
      <c r="LO23" s="52"/>
      <c r="LP23" s="52"/>
      <c r="LQ23" s="52"/>
      <c r="LR23" s="52"/>
      <c r="LS23" s="52"/>
      <c r="LT23" s="52"/>
      <c r="LU23" s="52"/>
      <c r="LV23" s="52"/>
      <c r="LW23" s="52"/>
      <c r="LX23" s="52"/>
      <c r="LY23" s="52"/>
      <c r="LZ23" s="52"/>
      <c r="MA23" s="52"/>
      <c r="MB23" s="52"/>
      <c r="MC23" s="52"/>
      <c r="MD23" s="52"/>
      <c r="ME23" s="52"/>
      <c r="MF23" s="52"/>
      <c r="MG23" s="52"/>
      <c r="MH23" s="52"/>
      <c r="MI23" s="52"/>
      <c r="MJ23" s="52"/>
      <c r="MK23" s="52"/>
      <c r="ML23" s="52"/>
      <c r="MM23" s="52"/>
      <c r="MN23" s="52"/>
      <c r="MO23" s="52"/>
      <c r="MP23" s="52"/>
      <c r="MQ23" s="52"/>
      <c r="MR23" s="52"/>
      <c r="MS23" s="52"/>
      <c r="MT23" s="52"/>
      <c r="MU23" s="52"/>
      <c r="MV23" s="52"/>
      <c r="MW23" s="52"/>
      <c r="MX23" s="52"/>
      <c r="MY23" s="52"/>
      <c r="MZ23" s="52"/>
      <c r="NA23" s="52"/>
      <c r="NB23" s="52"/>
      <c r="NC23" s="52"/>
      <c r="ND23" s="52"/>
      <c r="NE23" s="52"/>
      <c r="NF23" s="52"/>
      <c r="NG23" s="52"/>
      <c r="NH23" s="52"/>
      <c r="NI23" s="52"/>
      <c r="NJ23" s="52"/>
      <c r="NK23" s="52"/>
      <c r="NL23" s="52"/>
      <c r="NM23" s="52"/>
      <c r="NN23" s="52"/>
      <c r="NO23" s="52"/>
      <c r="NP23" s="52"/>
      <c r="NQ23" s="52"/>
      <c r="NR23" s="52"/>
      <c r="NS23" s="52"/>
      <c r="NT23" s="52"/>
      <c r="NU23" s="52"/>
      <c r="NV23" s="52"/>
      <c r="NW23" s="52"/>
      <c r="NX23" s="52"/>
      <c r="NY23" s="52"/>
      <c r="NZ23" s="52"/>
      <c r="OA23" s="52"/>
      <c r="OB23" s="52"/>
      <c r="OC23" s="52"/>
      <c r="OD23" s="52"/>
      <c r="OE23" s="52"/>
      <c r="OF23" s="52"/>
      <c r="OG23" s="52"/>
      <c r="OH23" s="52"/>
      <c r="OI23" s="52"/>
      <c r="OJ23" s="52"/>
      <c r="OK23" s="52"/>
      <c r="OL23" s="52"/>
      <c r="OM23" s="52"/>
      <c r="ON23" s="52"/>
      <c r="OO23" s="52"/>
      <c r="OP23" s="52"/>
      <c r="OQ23" s="52"/>
      <c r="OR23" s="52"/>
      <c r="OS23" s="52"/>
      <c r="OT23" s="52"/>
      <c r="OU23" s="52"/>
      <c r="OV23" s="52"/>
      <c r="OW23" s="52"/>
      <c r="OX23" s="52"/>
      <c r="OY23" s="52"/>
      <c r="OZ23" s="52"/>
      <c r="PA23" s="52"/>
      <c r="PB23" s="52"/>
      <c r="PC23" s="52"/>
      <c r="PD23" s="52"/>
      <c r="PE23" s="52"/>
      <c r="PF23" s="52"/>
      <c r="PG23" s="52"/>
      <c r="PH23" s="52"/>
      <c r="PI23" s="52"/>
      <c r="PJ23" s="52"/>
      <c r="PK23" s="52"/>
      <c r="PL23" s="52"/>
      <c r="PM23" s="52"/>
      <c r="PN23" s="52"/>
      <c r="PO23" s="52"/>
      <c r="PP23" s="52"/>
      <c r="PQ23" s="52"/>
      <c r="PR23" s="52"/>
      <c r="PS23" s="52"/>
      <c r="PT23" s="52"/>
      <c r="PU23" s="52"/>
      <c r="PV23" s="52"/>
      <c r="PW23" s="52"/>
      <c r="PX23" s="52"/>
      <c r="PY23" s="52"/>
      <c r="PZ23" s="52"/>
      <c r="QA23" s="52"/>
      <c r="QB23" s="52"/>
      <c r="QC23" s="52"/>
      <c r="QD23" s="52"/>
      <c r="QE23" s="52"/>
      <c r="QF23" s="52"/>
      <c r="QG23" s="52"/>
      <c r="QH23" s="52"/>
      <c r="QI23" s="52"/>
      <c r="QJ23" s="52"/>
      <c r="QK23" s="52"/>
      <c r="QL23" s="52"/>
      <c r="QM23" s="52"/>
      <c r="QN23" s="52"/>
      <c r="QO23" s="52"/>
      <c r="QP23" s="52"/>
      <c r="QQ23" s="52"/>
      <c r="QR23" s="52"/>
      <c r="QS23" s="52"/>
      <c r="QT23" s="52"/>
      <c r="QU23" s="52"/>
      <c r="QV23" s="52"/>
      <c r="QW23" s="52"/>
      <c r="QX23" s="52"/>
      <c r="QY23" s="52"/>
      <c r="QZ23" s="52"/>
      <c r="RA23" s="52"/>
      <c r="RB23" s="52"/>
      <c r="RC23" s="52"/>
      <c r="RD23" s="52"/>
      <c r="RE23" s="52"/>
      <c r="RF23" s="52"/>
      <c r="RG23" s="52"/>
      <c r="RH23" s="52"/>
      <c r="RI23" s="52"/>
      <c r="RJ23" s="52"/>
      <c r="RK23" s="52"/>
      <c r="RL23" s="52"/>
      <c r="RM23" s="52"/>
      <c r="RN23" s="52"/>
      <c r="RO23" s="52"/>
      <c r="RP23" s="52"/>
      <c r="RQ23" s="52"/>
      <c r="RR23" s="52"/>
      <c r="RS23" s="52"/>
      <c r="RT23" s="52"/>
      <c r="RU23" s="52"/>
      <c r="RV23" s="52"/>
      <c r="RW23" s="52"/>
      <c r="RX23" s="52"/>
      <c r="RY23" s="52"/>
      <c r="RZ23" s="52"/>
      <c r="SA23" s="52"/>
      <c r="SB23" s="52"/>
      <c r="SC23" s="52"/>
      <c r="SD23" s="52"/>
      <c r="SE23" s="52"/>
      <c r="SF23" s="52"/>
      <c r="SG23" s="52"/>
      <c r="SH23" s="52"/>
      <c r="SI23" s="52"/>
      <c r="SJ23" s="52"/>
      <c r="SK23" s="52"/>
      <c r="SL23" s="52"/>
      <c r="SM23" s="52"/>
      <c r="SN23" s="52"/>
      <c r="SO23" s="52"/>
      <c r="SP23" s="52"/>
      <c r="SQ23" s="52"/>
      <c r="SR23" s="52"/>
      <c r="SS23" s="52"/>
      <c r="ST23" s="52"/>
      <c r="SU23" s="52"/>
      <c r="SV23" s="52"/>
      <c r="SW23" s="52"/>
      <c r="SX23" s="52"/>
      <c r="SY23" s="52"/>
      <c r="SZ23" s="52"/>
      <c r="TA23" s="52"/>
      <c r="TB23" s="52"/>
      <c r="TC23" s="52"/>
      <c r="TD23" s="52"/>
      <c r="TE23" s="52"/>
      <c r="TF23" s="52"/>
      <c r="TG23" s="52"/>
      <c r="TH23" s="52"/>
      <c r="TI23" s="52"/>
      <c r="TJ23" s="52"/>
      <c r="TK23" s="52"/>
      <c r="TL23" s="52"/>
      <c r="TM23" s="52"/>
      <c r="TN23" s="52"/>
      <c r="TO23" s="52"/>
      <c r="TP23" s="52"/>
      <c r="TQ23" s="52"/>
      <c r="TR23" s="52"/>
      <c r="TS23" s="52"/>
      <c r="TT23" s="52"/>
      <c r="TU23" s="52"/>
      <c r="TV23" s="52"/>
      <c r="TW23" s="52"/>
      <c r="TX23" s="52"/>
      <c r="TY23" s="52"/>
      <c r="TZ23" s="52"/>
      <c r="UA23" s="52"/>
      <c r="UB23" s="52"/>
      <c r="UC23" s="52"/>
      <c r="UD23" s="52"/>
      <c r="UE23" s="52"/>
      <c r="UF23" s="52"/>
      <c r="UG23" s="52"/>
      <c r="UH23" s="52"/>
      <c r="UI23" s="52"/>
      <c r="UJ23" s="52"/>
      <c r="UK23" s="52"/>
      <c r="UL23" s="52"/>
      <c r="UM23" s="52"/>
      <c r="UN23" s="52"/>
      <c r="UO23" s="52"/>
      <c r="UP23" s="52"/>
      <c r="UQ23" s="52"/>
      <c r="UR23" s="52"/>
      <c r="US23" s="52"/>
      <c r="UT23" s="52"/>
      <c r="UU23" s="52"/>
      <c r="UV23" s="52"/>
      <c r="UW23" s="52"/>
      <c r="UX23" s="52"/>
      <c r="UY23" s="52"/>
      <c r="UZ23" s="52"/>
      <c r="VA23" s="52"/>
      <c r="VB23" s="52"/>
      <c r="VC23" s="52"/>
      <c r="VD23" s="52"/>
      <c r="VE23" s="52"/>
      <c r="VF23" s="52"/>
      <c r="VG23" s="52"/>
      <c r="VH23" s="52"/>
      <c r="VI23" s="52"/>
      <c r="VJ23" s="52"/>
      <c r="VK23" s="52"/>
      <c r="VL23" s="52"/>
      <c r="VM23" s="52"/>
      <c r="VN23" s="52"/>
      <c r="VO23" s="52"/>
      <c r="VP23" s="52"/>
      <c r="VQ23" s="52"/>
      <c r="VR23" s="52"/>
      <c r="VS23" s="52"/>
      <c r="VT23" s="52"/>
      <c r="VU23" s="52"/>
      <c r="VV23" s="52"/>
      <c r="VW23" s="52"/>
      <c r="VX23" s="52"/>
      <c r="VY23" s="52"/>
      <c r="VZ23" s="52"/>
      <c r="WA23" s="52"/>
      <c r="WB23" s="52"/>
      <c r="WC23" s="52"/>
      <c r="WD23" s="52"/>
      <c r="WE23" s="52"/>
      <c r="WF23" s="52"/>
      <c r="WG23" s="52"/>
      <c r="WH23" s="52"/>
      <c r="WI23" s="52"/>
      <c r="WJ23" s="52"/>
      <c r="WK23" s="52"/>
      <c r="WL23" s="52"/>
      <c r="WM23" s="52"/>
      <c r="WN23" s="52"/>
      <c r="WO23" s="52"/>
      <c r="WP23" s="52"/>
      <c r="WQ23" s="52"/>
      <c r="WR23" s="52"/>
      <c r="WS23" s="52"/>
      <c r="WT23" s="52"/>
      <c r="WU23" s="52"/>
      <c r="WV23" s="52"/>
      <c r="WW23" s="52"/>
      <c r="WX23" s="52"/>
      <c r="WY23" s="52"/>
      <c r="WZ23" s="52"/>
      <c r="XA23" s="52"/>
      <c r="XB23" s="52"/>
      <c r="XC23" s="52"/>
      <c r="XD23" s="52"/>
      <c r="XE23" s="52"/>
      <c r="XF23" s="52"/>
      <c r="XG23" s="52"/>
      <c r="XH23" s="52"/>
      <c r="XI23" s="52"/>
      <c r="XJ23" s="52"/>
      <c r="XK23" s="52"/>
      <c r="XL23" s="52"/>
      <c r="XM23" s="52"/>
      <c r="XN23" s="52"/>
      <c r="XO23" s="52"/>
      <c r="XP23" s="52"/>
      <c r="XQ23" s="52"/>
      <c r="XR23" s="52"/>
      <c r="XS23" s="52"/>
      <c r="XT23" s="52"/>
      <c r="XU23" s="52"/>
      <c r="XV23" s="52"/>
      <c r="XW23" s="52"/>
      <c r="XX23" s="52"/>
      <c r="XY23" s="52"/>
      <c r="XZ23" s="52"/>
      <c r="YA23" s="52"/>
      <c r="YB23" s="52"/>
      <c r="YC23" s="52"/>
      <c r="YD23" s="52"/>
      <c r="YE23" s="52"/>
      <c r="YF23" s="52"/>
      <c r="YG23" s="52"/>
      <c r="YH23" s="52"/>
      <c r="YI23" s="52"/>
      <c r="YJ23" s="52"/>
      <c r="YK23" s="52"/>
      <c r="YL23" s="52"/>
      <c r="YM23" s="52"/>
      <c r="YN23" s="52"/>
      <c r="YO23" s="52"/>
      <c r="YP23" s="52"/>
      <c r="YQ23" s="52"/>
      <c r="YR23" s="52"/>
      <c r="YS23" s="52"/>
      <c r="YT23" s="52"/>
      <c r="YU23" s="52"/>
      <c r="YV23" s="52"/>
      <c r="YW23" s="52"/>
      <c r="YX23" s="52"/>
      <c r="YY23" s="52"/>
      <c r="YZ23" s="52"/>
      <c r="ZA23" s="52"/>
      <c r="ZB23" s="52"/>
      <c r="ZC23" s="52"/>
      <c r="ZD23" s="52"/>
      <c r="ZE23" s="52"/>
      <c r="ZF23" s="52"/>
      <c r="ZG23" s="52"/>
      <c r="ZH23" s="52"/>
      <c r="ZI23" s="52"/>
      <c r="ZJ23" s="52"/>
      <c r="ZK23" s="52"/>
      <c r="ZL23" s="52"/>
      <c r="ZM23" s="52"/>
      <c r="ZN23" s="52"/>
      <c r="ZO23" s="52"/>
      <c r="ZP23" s="52"/>
      <c r="ZQ23" s="52"/>
      <c r="ZR23" s="52"/>
      <c r="ZS23" s="52"/>
      <c r="ZT23" s="52"/>
      <c r="ZU23" s="52"/>
      <c r="ZV23" s="52"/>
      <c r="ZW23" s="52"/>
      <c r="ZX23" s="52"/>
      <c r="ZY23" s="52"/>
      <c r="ZZ23" s="52"/>
      <c r="AAA23" s="52"/>
      <c r="AAB23" s="52"/>
      <c r="AAC23" s="52"/>
      <c r="AAD23" s="52"/>
      <c r="AAE23" s="52"/>
      <c r="AAF23" s="52"/>
      <c r="AAG23" s="52"/>
      <c r="AAH23" s="52"/>
      <c r="AAI23" s="52"/>
      <c r="AAJ23" s="52"/>
      <c r="AAK23" s="52"/>
      <c r="AAL23" s="52"/>
      <c r="AAM23" s="52"/>
      <c r="AAN23" s="52"/>
      <c r="AAO23" s="52"/>
      <c r="AAP23" s="52"/>
      <c r="AAQ23" s="52"/>
      <c r="AAR23" s="52"/>
      <c r="AAS23" s="52"/>
      <c r="AAT23" s="52"/>
      <c r="AAU23" s="52"/>
      <c r="AAV23" s="52"/>
      <c r="AAW23" s="52"/>
      <c r="AAX23" s="52"/>
      <c r="AAY23" s="52"/>
      <c r="AAZ23" s="52"/>
      <c r="ABA23" s="52"/>
      <c r="ABB23" s="52"/>
      <c r="ABC23" s="52"/>
      <c r="ABD23" s="52"/>
      <c r="ABE23" s="52"/>
      <c r="ABF23" s="52"/>
      <c r="ABG23" s="52"/>
      <c r="ABH23" s="52"/>
      <c r="ABI23" s="52"/>
      <c r="ABJ23" s="52"/>
      <c r="ABK23" s="52"/>
      <c r="ABL23" s="52"/>
      <c r="ABM23" s="52"/>
      <c r="ABN23" s="52"/>
      <c r="ABO23" s="52"/>
      <c r="ABP23" s="52"/>
      <c r="ABQ23" s="52"/>
      <c r="ABR23" s="52"/>
      <c r="ABS23" s="52"/>
      <c r="ABT23" s="52"/>
      <c r="ABU23" s="52"/>
      <c r="ABV23" s="52"/>
      <c r="ABW23" s="52"/>
      <c r="ABX23" s="52"/>
      <c r="ABY23" s="52"/>
      <c r="ABZ23" s="52"/>
      <c r="ACA23" s="52"/>
      <c r="ACB23" s="52"/>
      <c r="ACC23" s="52"/>
      <c r="ACD23" s="52"/>
      <c r="ACE23" s="52"/>
      <c r="ACF23" s="52"/>
      <c r="ACG23" s="52"/>
      <c r="ACH23" s="52"/>
      <c r="ACI23" s="52"/>
      <c r="ACJ23" s="52"/>
      <c r="ACK23" s="52"/>
      <c r="ACL23" s="52"/>
      <c r="ACM23" s="52"/>
      <c r="ACN23" s="52"/>
      <c r="ACO23" s="52"/>
      <c r="ACP23" s="52"/>
      <c r="ACQ23" s="52"/>
      <c r="ACR23" s="52"/>
      <c r="ACS23" s="52"/>
      <c r="ACT23" s="52"/>
      <c r="ACU23" s="52"/>
      <c r="ACV23" s="52"/>
      <c r="ACW23" s="52"/>
      <c r="ACX23" s="52"/>
      <c r="ACY23" s="52"/>
      <c r="ACZ23" s="52"/>
      <c r="ADA23" s="52"/>
      <c r="ADB23" s="52"/>
      <c r="ADC23" s="52"/>
      <c r="ADD23" s="52"/>
      <c r="ADE23" s="52"/>
      <c r="ADF23" s="52"/>
      <c r="ADG23" s="52"/>
      <c r="ADH23" s="52"/>
      <c r="ADI23" s="52"/>
      <c r="ADJ23" s="52"/>
      <c r="ADK23" s="52"/>
      <c r="ADL23" s="52"/>
      <c r="ADM23" s="52"/>
      <c r="ADN23" s="52"/>
      <c r="ADO23" s="52"/>
      <c r="ADP23" s="52"/>
      <c r="ADQ23" s="52"/>
      <c r="ADR23" s="52"/>
      <c r="ADS23" s="52"/>
      <c r="ADT23" s="52"/>
      <c r="ADU23" s="52"/>
      <c r="ADV23" s="52"/>
      <c r="ADW23" s="52"/>
      <c r="ADX23" s="52"/>
      <c r="ADY23" s="52"/>
      <c r="ADZ23" s="52"/>
      <c r="AEA23" s="52"/>
      <c r="AEB23" s="52"/>
      <c r="AEC23" s="52"/>
      <c r="AED23" s="52"/>
      <c r="AEE23" s="52"/>
      <c r="AEF23" s="52"/>
      <c r="AEG23" s="52"/>
      <c r="AEH23" s="52"/>
      <c r="AEI23" s="52"/>
      <c r="AEJ23" s="52"/>
      <c r="AEK23" s="52"/>
      <c r="AEL23" s="52"/>
      <c r="AEM23" s="52"/>
      <c r="AEN23" s="52"/>
      <c r="AEO23" s="52"/>
      <c r="AEP23" s="52"/>
      <c r="AEQ23" s="52"/>
      <c r="AER23" s="52"/>
      <c r="AES23" s="52"/>
      <c r="AET23" s="52"/>
      <c r="AEU23" s="52"/>
      <c r="AEV23" s="52"/>
      <c r="AEW23" s="52"/>
      <c r="AEX23" s="52"/>
      <c r="AEY23" s="52"/>
      <c r="AEZ23" s="52"/>
      <c r="AFA23" s="52"/>
      <c r="AFB23" s="52"/>
      <c r="AFC23" s="52"/>
      <c r="AFD23" s="52"/>
      <c r="AFE23" s="52"/>
      <c r="AFF23" s="52"/>
      <c r="AFG23" s="52"/>
      <c r="AFH23" s="52"/>
      <c r="AFI23" s="52"/>
      <c r="AFJ23" s="52"/>
      <c r="AFK23" s="52"/>
      <c r="AFL23" s="52"/>
      <c r="AFM23" s="52"/>
      <c r="AFN23" s="52"/>
      <c r="AFO23" s="52"/>
      <c r="AFP23" s="52"/>
      <c r="AFQ23" s="52"/>
      <c r="AFR23" s="52"/>
      <c r="AFS23" s="52"/>
      <c r="AFT23" s="52"/>
      <c r="AFU23" s="52"/>
      <c r="AFV23" s="52"/>
      <c r="AFW23" s="52"/>
      <c r="AFX23" s="52"/>
      <c r="AFY23" s="52"/>
      <c r="AFZ23" s="52"/>
      <c r="AGA23" s="52"/>
      <c r="AGB23" s="52"/>
      <c r="AGC23" s="52"/>
      <c r="AGD23" s="52"/>
      <c r="AGE23" s="52"/>
      <c r="AGF23" s="52"/>
      <c r="AGG23" s="52"/>
      <c r="AGH23" s="52"/>
      <c r="AGI23" s="52"/>
      <c r="AGJ23" s="52"/>
      <c r="AGK23" s="52"/>
      <c r="AGL23" s="52"/>
      <c r="AGM23" s="52"/>
      <c r="AGN23" s="52"/>
      <c r="AGO23" s="52"/>
      <c r="AGP23" s="52"/>
      <c r="AGQ23" s="52"/>
      <c r="AGR23" s="52"/>
      <c r="AGS23" s="52"/>
      <c r="AGT23" s="52"/>
      <c r="AGU23" s="52"/>
      <c r="AGV23" s="52"/>
      <c r="AGW23" s="52"/>
      <c r="AGX23" s="52"/>
      <c r="AGY23" s="52"/>
      <c r="AGZ23" s="52"/>
      <c r="AHA23" s="52"/>
      <c r="AHB23" s="52"/>
      <c r="AHC23" s="52"/>
      <c r="AHD23" s="52"/>
      <c r="AHE23" s="52"/>
      <c r="AHF23" s="52"/>
      <c r="AHG23" s="52"/>
      <c r="AHH23" s="52"/>
      <c r="AHI23" s="52"/>
      <c r="AHJ23" s="52"/>
      <c r="AHK23" s="52"/>
      <c r="AHL23" s="52"/>
      <c r="AHM23" s="52"/>
      <c r="AHN23" s="52"/>
      <c r="AHO23" s="52"/>
      <c r="AHP23" s="52"/>
      <c r="AHQ23" s="52"/>
      <c r="AHR23" s="52"/>
      <c r="AHS23" s="52"/>
      <c r="AHT23" s="52"/>
      <c r="AHU23" s="52"/>
      <c r="AHV23" s="52"/>
      <c r="AHW23" s="52"/>
      <c r="AHX23" s="52"/>
      <c r="AHY23" s="52"/>
      <c r="AHZ23" s="52"/>
      <c r="AIA23" s="52"/>
      <c r="AIB23" s="52"/>
      <c r="AIC23" s="52"/>
      <c r="AID23" s="52"/>
      <c r="AIE23" s="52"/>
      <c r="AIF23" s="52"/>
      <c r="AIG23" s="52"/>
      <c r="AIH23" s="52"/>
      <c r="AII23" s="52"/>
      <c r="AIJ23" s="52"/>
      <c r="AIK23" s="52"/>
      <c r="AIL23" s="52"/>
      <c r="AIM23" s="52"/>
      <c r="AIN23" s="52"/>
      <c r="AIO23" s="52"/>
      <c r="AIP23" s="52"/>
      <c r="AIQ23" s="52"/>
      <c r="AIR23" s="52"/>
      <c r="AIS23" s="52"/>
      <c r="AIT23" s="52"/>
      <c r="AIU23" s="52"/>
      <c r="AIV23" s="52"/>
      <c r="AIW23" s="52"/>
      <c r="AIX23" s="52"/>
      <c r="AIY23" s="52"/>
      <c r="AIZ23" s="52"/>
      <c r="AJA23" s="52"/>
      <c r="AJB23" s="52"/>
      <c r="AJC23" s="52"/>
      <c r="AJD23" s="52"/>
      <c r="AJE23" s="52"/>
      <c r="AJF23" s="52"/>
      <c r="AJG23" s="52"/>
      <c r="AJH23" s="52"/>
      <c r="AJI23" s="52"/>
      <c r="AJJ23" s="52"/>
      <c r="AJK23" s="52"/>
      <c r="AJL23" s="52"/>
      <c r="AJM23" s="52"/>
      <c r="AJN23" s="52"/>
      <c r="AJO23" s="52"/>
      <c r="AJP23" s="52"/>
      <c r="AJQ23" s="52"/>
      <c r="AJR23" s="52"/>
      <c r="AJS23" s="52"/>
      <c r="AJT23" s="52"/>
      <c r="AJU23" s="52"/>
      <c r="AJV23" s="52"/>
      <c r="AJW23" s="52"/>
      <c r="AJX23" s="52"/>
      <c r="AJY23" s="52"/>
      <c r="AJZ23" s="52"/>
      <c r="AKA23" s="52"/>
      <c r="AKB23" s="52"/>
      <c r="AKC23" s="52"/>
      <c r="AKD23" s="52"/>
      <c r="AKE23" s="52"/>
      <c r="AKF23" s="52"/>
      <c r="AKG23" s="52"/>
      <c r="AKH23" s="52"/>
      <c r="AKI23" s="52"/>
      <c r="AKJ23" s="52"/>
      <c r="AKK23" s="52"/>
      <c r="AKL23" s="52"/>
      <c r="AKM23" s="52"/>
      <c r="AKN23" s="52"/>
      <c r="AKO23" s="52"/>
      <c r="AKP23" s="52"/>
      <c r="AKQ23" s="52"/>
      <c r="AKR23" s="52"/>
      <c r="AKS23" s="52"/>
      <c r="AKT23" s="52"/>
      <c r="AKU23" s="52"/>
      <c r="AKV23" s="52"/>
      <c r="AKW23" s="52"/>
      <c r="AKX23" s="52"/>
      <c r="AKY23" s="52"/>
      <c r="AKZ23" s="52"/>
      <c r="ALA23" s="52"/>
      <c r="ALB23" s="52"/>
      <c r="ALC23" s="52"/>
      <c r="ALD23" s="52"/>
      <c r="ALE23" s="52"/>
      <c r="ALF23" s="52"/>
      <c r="ALG23" s="52"/>
      <c r="ALH23" s="52"/>
      <c r="ALI23" s="52"/>
      <c r="ALJ23" s="52"/>
      <c r="ALK23" s="52"/>
      <c r="ALL23" s="52"/>
      <c r="ALM23" s="52"/>
      <c r="ALN23" s="52"/>
      <c r="ALO23" s="52"/>
      <c r="ALP23" s="52"/>
      <c r="ALQ23" s="52"/>
      <c r="ALR23" s="52"/>
      <c r="ALS23" s="52"/>
      <c r="ALT23" s="52"/>
      <c r="ALU23" s="52"/>
      <c r="ALV23" s="52"/>
      <c r="ALW23" s="52"/>
      <c r="ALX23" s="52"/>
      <c r="ALY23" s="52"/>
      <c r="ALZ23" s="52"/>
      <c r="AMA23" s="52"/>
      <c r="AMB23" s="52"/>
      <c r="AMC23" s="52"/>
      <c r="AMD23" s="52"/>
      <c r="AME23" s="52"/>
      <c r="AMF23" s="52"/>
      <c r="AMG23" s="52"/>
      <c r="AMH23" s="52"/>
      <c r="AMI23" s="52"/>
      <c r="AMJ23" s="52"/>
      <c r="AMK23" s="52"/>
      <c r="AML23" s="52"/>
      <c r="AMM23" s="52"/>
      <c r="AMN23" s="52"/>
      <c r="AMO23" s="52"/>
      <c r="AMP23" s="52"/>
      <c r="AMQ23" s="52"/>
      <c r="AMR23" s="52"/>
      <c r="AMS23" s="52"/>
      <c r="AMT23" s="52"/>
      <c r="AMU23" s="52"/>
      <c r="AMV23" s="52"/>
      <c r="AMW23" s="52"/>
      <c r="AMX23" s="52"/>
      <c r="AMY23" s="52"/>
      <c r="AMZ23" s="52"/>
      <c r="ANA23" s="52"/>
      <c r="ANB23" s="52"/>
      <c r="ANC23" s="52"/>
      <c r="AND23" s="52"/>
      <c r="ANE23" s="52"/>
      <c r="ANF23" s="52"/>
      <c r="ANG23" s="52"/>
      <c r="ANH23" s="52"/>
      <c r="ANI23" s="52"/>
      <c r="ANJ23" s="52"/>
      <c r="ANK23" s="52"/>
      <c r="ANL23" s="52"/>
      <c r="ANM23" s="52"/>
      <c r="ANN23" s="52"/>
      <c r="ANO23" s="52"/>
      <c r="ANP23" s="52"/>
      <c r="ANQ23" s="52"/>
      <c r="ANR23" s="52"/>
      <c r="ANS23" s="52"/>
      <c r="ANT23" s="52"/>
      <c r="ANU23" s="52"/>
      <c r="ANV23" s="52"/>
      <c r="ANW23" s="52"/>
      <c r="ANX23" s="52"/>
      <c r="ANY23" s="52"/>
      <c r="ANZ23" s="52"/>
      <c r="AOA23" s="52"/>
      <c r="AOB23" s="52"/>
      <c r="AOC23" s="52"/>
      <c r="AOD23" s="52"/>
      <c r="AOE23" s="52"/>
      <c r="AOF23" s="52"/>
      <c r="AOG23" s="52"/>
      <c r="AOH23" s="52"/>
      <c r="AOI23" s="52"/>
      <c r="AOJ23" s="52"/>
      <c r="AOK23" s="52"/>
      <c r="AOL23" s="52"/>
      <c r="AOM23" s="52"/>
      <c r="AON23" s="52"/>
      <c r="AOO23" s="52"/>
      <c r="AOP23" s="52"/>
      <c r="AOQ23" s="52"/>
      <c r="AOR23" s="52"/>
      <c r="AOS23" s="52"/>
      <c r="AOT23" s="52"/>
      <c r="AOU23" s="52"/>
      <c r="AOV23" s="52"/>
      <c r="AOW23" s="52"/>
      <c r="AOX23" s="52"/>
      <c r="AOY23" s="52"/>
      <c r="AOZ23" s="52"/>
      <c r="APA23" s="52"/>
      <c r="APB23" s="52"/>
      <c r="APC23" s="52"/>
      <c r="APD23" s="52"/>
      <c r="APE23" s="52"/>
      <c r="APF23" s="52"/>
      <c r="APG23" s="52"/>
      <c r="APH23" s="52"/>
      <c r="API23" s="52"/>
      <c r="APJ23" s="52"/>
      <c r="APK23" s="52"/>
      <c r="APL23" s="52"/>
      <c r="APM23" s="52"/>
      <c r="APN23" s="52"/>
      <c r="APO23" s="52"/>
      <c r="APP23" s="52"/>
      <c r="APQ23" s="52"/>
      <c r="APR23" s="52"/>
      <c r="APS23" s="52"/>
      <c r="APT23" s="52"/>
      <c r="APU23" s="52"/>
      <c r="APV23" s="52"/>
      <c r="APW23" s="52"/>
      <c r="APX23" s="52"/>
      <c r="APY23" s="52"/>
      <c r="APZ23" s="52"/>
      <c r="AQA23" s="52"/>
      <c r="AQB23" s="52"/>
      <c r="AQC23" s="52"/>
      <c r="AQD23" s="52"/>
      <c r="AQE23" s="52"/>
      <c r="AQF23" s="52"/>
      <c r="AQG23" s="52"/>
      <c r="AQH23" s="52"/>
      <c r="AQI23" s="52"/>
      <c r="AQJ23" s="52"/>
      <c r="AQK23" s="52"/>
      <c r="AQL23" s="52"/>
      <c r="AQM23" s="52"/>
      <c r="AQN23" s="52"/>
      <c r="AQO23" s="52"/>
      <c r="AQP23" s="52"/>
      <c r="AQQ23" s="52"/>
      <c r="AQR23" s="52"/>
      <c r="AQS23" s="52"/>
      <c r="AQT23" s="52"/>
      <c r="AQU23" s="52"/>
      <c r="AQV23" s="52"/>
      <c r="AQW23" s="52"/>
      <c r="AQX23" s="52"/>
      <c r="AQY23" s="52"/>
      <c r="AQZ23" s="52"/>
      <c r="ARA23" s="52"/>
      <c r="ARB23" s="52"/>
      <c r="ARC23" s="52"/>
      <c r="ARD23" s="52"/>
      <c r="ARE23" s="52"/>
      <c r="ARF23" s="52"/>
      <c r="ARG23" s="52"/>
      <c r="ARH23" s="52"/>
      <c r="ARI23" s="52"/>
      <c r="ARJ23" s="52"/>
      <c r="ARK23" s="52"/>
      <c r="ARL23" s="52"/>
      <c r="ARM23" s="52"/>
      <c r="ARN23" s="52"/>
      <c r="ARO23" s="52"/>
      <c r="ARP23" s="52"/>
      <c r="ARQ23" s="52"/>
      <c r="ARR23" s="52"/>
      <c r="ARS23" s="52"/>
      <c r="ART23" s="52"/>
      <c r="ARU23" s="52"/>
      <c r="ARV23" s="52"/>
      <c r="ARW23" s="52"/>
      <c r="ARX23" s="52"/>
      <c r="ARY23" s="52"/>
      <c r="ARZ23" s="52"/>
      <c r="ASA23" s="52"/>
      <c r="ASB23" s="52"/>
      <c r="ASC23" s="52"/>
      <c r="ASD23" s="52"/>
      <c r="ASE23" s="52"/>
      <c r="ASF23" s="52"/>
      <c r="ASG23" s="52"/>
      <c r="ASH23" s="52"/>
      <c r="ASI23" s="52"/>
      <c r="ASJ23" s="52"/>
      <c r="ASK23" s="52"/>
      <c r="ASL23" s="52"/>
      <c r="ASM23" s="52"/>
      <c r="ASN23" s="52"/>
      <c r="ASO23" s="52"/>
      <c r="ASP23" s="52"/>
      <c r="ASQ23" s="52"/>
      <c r="ASR23" s="52"/>
      <c r="ASS23" s="52"/>
      <c r="AST23" s="52"/>
      <c r="ASU23" s="52"/>
      <c r="ASV23" s="52"/>
      <c r="ASW23" s="52"/>
      <c r="ASX23" s="52"/>
      <c r="ASY23" s="52"/>
      <c r="ASZ23" s="52"/>
      <c r="ATA23" s="52"/>
      <c r="ATB23" s="52"/>
      <c r="ATC23" s="52"/>
      <c r="ATD23" s="52"/>
      <c r="ATE23" s="52"/>
      <c r="ATF23" s="52"/>
      <c r="ATG23" s="52"/>
      <c r="ATH23" s="52"/>
      <c r="ATI23" s="52"/>
      <c r="ATJ23" s="52"/>
      <c r="ATK23" s="52"/>
      <c r="ATL23" s="52"/>
      <c r="ATM23" s="52"/>
      <c r="ATN23" s="52"/>
      <c r="ATO23" s="52"/>
      <c r="ATP23" s="52"/>
      <c r="ATQ23" s="52"/>
      <c r="ATR23" s="52"/>
      <c r="ATS23" s="52"/>
      <c r="ATT23" s="52"/>
      <c r="ATU23" s="52"/>
      <c r="ATV23" s="52"/>
      <c r="ATW23" s="52"/>
      <c r="ATX23" s="52"/>
      <c r="ATY23" s="52"/>
      <c r="ATZ23" s="52"/>
      <c r="AUA23" s="52"/>
      <c r="AUB23" s="52"/>
      <c r="AUC23" s="52"/>
      <c r="AUD23" s="52"/>
      <c r="AUE23" s="52"/>
      <c r="AUF23" s="52"/>
      <c r="AUG23" s="52"/>
      <c r="AUH23" s="52"/>
      <c r="AUI23" s="52"/>
      <c r="AUJ23" s="52"/>
      <c r="AUK23" s="52"/>
      <c r="AUL23" s="52"/>
      <c r="AUM23" s="52"/>
      <c r="AUN23" s="52"/>
      <c r="AUO23" s="52"/>
      <c r="AUP23" s="52"/>
      <c r="AUQ23" s="52"/>
      <c r="AUR23" s="52"/>
      <c r="AUS23" s="52"/>
      <c r="AUT23" s="52"/>
      <c r="AUU23" s="52"/>
      <c r="AUV23" s="52"/>
      <c r="AUW23" s="52"/>
      <c r="AUX23" s="52"/>
      <c r="AUY23" s="52"/>
      <c r="AUZ23" s="52"/>
      <c r="AVA23" s="52"/>
      <c r="AVB23" s="52"/>
      <c r="AVC23" s="52"/>
      <c r="AVD23" s="52"/>
      <c r="AVE23" s="52"/>
      <c r="AVF23" s="52"/>
      <c r="AVG23" s="52"/>
      <c r="AVH23" s="52"/>
      <c r="AVI23" s="52"/>
      <c r="AVJ23" s="52"/>
      <c r="AVK23" s="52"/>
      <c r="AVL23" s="52"/>
      <c r="AVM23" s="52"/>
      <c r="AVN23" s="52"/>
      <c r="AVO23" s="52"/>
      <c r="AVP23" s="52"/>
      <c r="AVQ23" s="52"/>
      <c r="AVR23" s="52"/>
      <c r="AVS23" s="52"/>
      <c r="AVT23" s="52"/>
      <c r="AVU23" s="52"/>
      <c r="AVV23" s="52"/>
      <c r="AVW23" s="52"/>
      <c r="AVX23" s="52"/>
      <c r="AVY23" s="52"/>
      <c r="AVZ23" s="52"/>
      <c r="AWA23" s="52"/>
      <c r="AWB23" s="52"/>
      <c r="AWC23" s="52"/>
      <c r="AWD23" s="52"/>
      <c r="AWE23" s="52"/>
      <c r="AWF23" s="52"/>
      <c r="AWG23" s="52"/>
      <c r="AWH23" s="52"/>
      <c r="AWI23" s="52"/>
      <c r="AWJ23" s="52"/>
      <c r="AWK23" s="52"/>
      <c r="AWL23" s="52"/>
      <c r="AWM23" s="52"/>
      <c r="AWN23" s="52"/>
      <c r="AWO23" s="52"/>
      <c r="AWP23" s="52"/>
      <c r="AWQ23" s="52"/>
      <c r="AWR23" s="52"/>
      <c r="AWS23" s="52"/>
      <c r="AWT23" s="52"/>
      <c r="AWU23" s="52"/>
      <c r="AWV23" s="52"/>
      <c r="AWW23" s="52"/>
      <c r="AWX23" s="52"/>
      <c r="AWY23" s="52"/>
      <c r="AWZ23" s="52"/>
      <c r="AXA23" s="52"/>
      <c r="AXB23" s="52"/>
      <c r="AXC23" s="52"/>
      <c r="AXD23" s="52"/>
      <c r="AXE23" s="52"/>
      <c r="AXF23" s="52"/>
      <c r="AXG23" s="52"/>
      <c r="AXH23" s="52"/>
      <c r="AXI23" s="52"/>
      <c r="AXJ23" s="52"/>
      <c r="AXK23" s="52"/>
      <c r="AXL23" s="52"/>
      <c r="AXM23" s="52"/>
      <c r="AXN23" s="52"/>
      <c r="AXO23" s="52"/>
      <c r="AXP23" s="52"/>
      <c r="AXQ23" s="52"/>
      <c r="AXR23" s="52"/>
      <c r="AXS23" s="52"/>
      <c r="AXT23" s="52"/>
      <c r="AXU23" s="52"/>
      <c r="AXV23" s="52"/>
      <c r="AXW23" s="52"/>
      <c r="AXX23" s="52"/>
      <c r="AXY23" s="52"/>
      <c r="AXZ23" s="52"/>
      <c r="AYA23" s="52"/>
      <c r="AYB23" s="52"/>
      <c r="AYC23" s="52"/>
      <c r="AYD23" s="52"/>
      <c r="AYE23" s="52"/>
      <c r="AYF23" s="52"/>
      <c r="AYG23" s="52"/>
      <c r="AYH23" s="52"/>
      <c r="AYI23" s="52"/>
      <c r="AYJ23" s="52"/>
      <c r="AYK23" s="52"/>
      <c r="AYL23" s="52"/>
      <c r="AYM23" s="52"/>
      <c r="AYN23" s="52"/>
      <c r="AYO23" s="52"/>
      <c r="AYP23" s="52"/>
      <c r="AYQ23" s="52"/>
      <c r="AYR23" s="52"/>
      <c r="AYS23" s="52"/>
      <c r="AYT23" s="52"/>
      <c r="AYU23" s="52"/>
      <c r="AYV23" s="52"/>
      <c r="AYW23" s="52"/>
      <c r="AYX23" s="52"/>
      <c r="AYY23" s="52"/>
      <c r="AYZ23" s="52"/>
      <c r="AZA23" s="52"/>
      <c r="AZB23" s="52"/>
      <c r="AZC23" s="52"/>
      <c r="AZD23" s="52"/>
      <c r="AZE23" s="52"/>
      <c r="AZF23" s="52"/>
      <c r="AZG23" s="52"/>
      <c r="AZH23" s="52"/>
      <c r="AZI23" s="52"/>
      <c r="AZJ23" s="52"/>
      <c r="AZK23" s="52"/>
      <c r="AZL23" s="52"/>
      <c r="AZM23" s="52"/>
      <c r="AZN23" s="52"/>
      <c r="AZO23" s="52"/>
      <c r="AZP23" s="52"/>
      <c r="AZQ23" s="52"/>
      <c r="AZR23" s="52"/>
      <c r="AZS23" s="52"/>
      <c r="AZT23" s="52"/>
      <c r="AZU23" s="52"/>
      <c r="AZV23" s="52"/>
      <c r="AZW23" s="52"/>
      <c r="AZX23" s="52"/>
      <c r="AZY23" s="52"/>
      <c r="AZZ23" s="52"/>
      <c r="BAA23" s="52"/>
      <c r="BAB23" s="52"/>
      <c r="BAC23" s="52"/>
      <c r="BAD23" s="52"/>
      <c r="BAE23" s="52"/>
      <c r="BAF23" s="52"/>
      <c r="BAG23" s="52"/>
      <c r="BAH23" s="52"/>
      <c r="BAI23" s="52"/>
      <c r="BAJ23" s="52"/>
      <c r="BAK23" s="52"/>
      <c r="BAL23" s="52"/>
      <c r="BAM23" s="52"/>
      <c r="BAN23" s="52"/>
      <c r="BAO23" s="52"/>
      <c r="BAP23" s="52"/>
      <c r="BAQ23" s="52"/>
      <c r="BAR23" s="52"/>
      <c r="BAS23" s="52"/>
      <c r="BAT23" s="52"/>
      <c r="BAU23" s="52"/>
      <c r="BAV23" s="52"/>
      <c r="BAW23" s="52"/>
      <c r="BAX23" s="52"/>
      <c r="BAY23" s="52"/>
      <c r="BAZ23" s="52"/>
      <c r="BBA23" s="52"/>
      <c r="BBB23" s="52"/>
      <c r="BBC23" s="52"/>
      <c r="BBD23" s="52"/>
      <c r="BBE23" s="52"/>
      <c r="BBF23" s="52"/>
      <c r="BBG23" s="52"/>
      <c r="BBH23" s="52"/>
      <c r="BBI23" s="52"/>
      <c r="BBJ23" s="52"/>
      <c r="BBK23" s="52"/>
      <c r="BBL23" s="52"/>
      <c r="BBM23" s="52"/>
      <c r="BBN23" s="52"/>
      <c r="BBO23" s="52"/>
      <c r="BBP23" s="52"/>
      <c r="BBQ23" s="52"/>
      <c r="BBR23" s="52"/>
      <c r="BBS23" s="52"/>
      <c r="BBT23" s="52"/>
      <c r="BBU23" s="52"/>
      <c r="BBV23" s="52"/>
      <c r="BBW23" s="52"/>
      <c r="BBX23" s="52"/>
      <c r="BBY23" s="52"/>
      <c r="BBZ23" s="52"/>
      <c r="BCA23" s="52"/>
      <c r="BCB23" s="52"/>
      <c r="BCC23" s="52"/>
      <c r="BCD23" s="52"/>
      <c r="BCE23" s="52"/>
      <c r="BCF23" s="52"/>
      <c r="BCG23" s="52"/>
      <c r="BCH23" s="52"/>
      <c r="BCI23" s="52"/>
      <c r="BCJ23" s="52"/>
      <c r="BCK23" s="52"/>
      <c r="BCL23" s="52"/>
      <c r="BCM23" s="52"/>
      <c r="BCN23" s="52"/>
      <c r="BCO23" s="52"/>
      <c r="BCP23" s="52"/>
      <c r="BCQ23" s="52"/>
      <c r="BCR23" s="52"/>
      <c r="BCS23" s="52"/>
      <c r="BCT23" s="52"/>
      <c r="BCU23" s="52"/>
      <c r="BCV23" s="52"/>
      <c r="BCW23" s="52"/>
      <c r="BCX23" s="52"/>
      <c r="BCY23" s="52"/>
      <c r="BCZ23" s="52"/>
      <c r="BDA23" s="52"/>
      <c r="BDB23" s="52"/>
      <c r="BDC23" s="52"/>
      <c r="BDD23" s="52"/>
      <c r="BDE23" s="52"/>
      <c r="BDF23" s="52"/>
      <c r="BDG23" s="52"/>
      <c r="BDH23" s="52"/>
      <c r="BDI23" s="52"/>
      <c r="BDJ23" s="52"/>
      <c r="BDK23" s="52"/>
      <c r="BDL23" s="52"/>
      <c r="BDM23" s="52"/>
      <c r="BDN23" s="52"/>
      <c r="BDO23" s="52"/>
      <c r="BDP23" s="52"/>
      <c r="BDQ23" s="52"/>
      <c r="BDR23" s="52"/>
      <c r="BDS23" s="52"/>
      <c r="BDT23" s="52"/>
      <c r="BDU23" s="52"/>
      <c r="BDV23" s="52"/>
      <c r="BDW23" s="52"/>
      <c r="BDX23" s="52"/>
      <c r="BDY23" s="52"/>
      <c r="BDZ23" s="52"/>
      <c r="BEA23" s="52"/>
      <c r="BEB23" s="52"/>
      <c r="BEC23" s="52"/>
      <c r="BED23" s="52"/>
      <c r="BEE23" s="52"/>
      <c r="BEF23" s="52"/>
      <c r="BEG23" s="52"/>
      <c r="BEH23" s="52"/>
      <c r="BEI23" s="52"/>
      <c r="BEJ23" s="52"/>
      <c r="BEK23" s="52"/>
      <c r="BEL23" s="52"/>
      <c r="BEM23" s="52"/>
      <c r="BEN23" s="52"/>
      <c r="BEO23" s="52"/>
      <c r="BEP23" s="52"/>
      <c r="BEQ23" s="52"/>
      <c r="BER23" s="52"/>
      <c r="BES23" s="52"/>
      <c r="BET23" s="52"/>
      <c r="BEU23" s="52"/>
      <c r="BEV23" s="52"/>
      <c r="BEW23" s="52"/>
      <c r="BEX23" s="52"/>
      <c r="BEY23" s="52"/>
      <c r="BEZ23" s="52"/>
      <c r="BFA23" s="52"/>
      <c r="BFB23" s="52"/>
      <c r="BFC23" s="52"/>
      <c r="BFD23" s="52"/>
      <c r="BFE23" s="52"/>
      <c r="BFF23" s="52"/>
      <c r="BFG23" s="52"/>
      <c r="BFH23" s="52"/>
      <c r="BFI23" s="52"/>
      <c r="BFJ23" s="52"/>
      <c r="BFK23" s="52"/>
      <c r="BFL23" s="52"/>
      <c r="BFM23" s="52"/>
      <c r="BFN23" s="52"/>
      <c r="BFO23" s="52"/>
      <c r="BFP23" s="52"/>
      <c r="BFQ23" s="52"/>
      <c r="BFR23" s="52"/>
      <c r="BFS23" s="52"/>
      <c r="BFT23" s="52"/>
      <c r="BFU23" s="52"/>
      <c r="BFV23" s="52"/>
      <c r="BFW23" s="52"/>
      <c r="BFX23" s="52"/>
      <c r="BFY23" s="52"/>
      <c r="BFZ23" s="52"/>
      <c r="BGA23" s="52"/>
      <c r="BGB23" s="52"/>
      <c r="BGC23" s="52"/>
      <c r="BGD23" s="52"/>
      <c r="BGE23" s="52"/>
      <c r="BGF23" s="52"/>
      <c r="BGG23" s="52"/>
      <c r="BGH23" s="52"/>
      <c r="BGI23" s="52"/>
      <c r="BGJ23" s="52"/>
      <c r="BGK23" s="52"/>
      <c r="BGL23" s="52"/>
      <c r="BGM23" s="52"/>
      <c r="BGN23" s="52"/>
      <c r="BGO23" s="52"/>
      <c r="BGP23" s="52"/>
      <c r="BGQ23" s="52"/>
      <c r="BGR23" s="52"/>
      <c r="BGS23" s="52"/>
      <c r="BGT23" s="52"/>
      <c r="BGU23" s="52"/>
      <c r="BGV23" s="52"/>
      <c r="BGW23" s="52"/>
      <c r="BGX23" s="52"/>
      <c r="BGY23" s="52"/>
      <c r="BGZ23" s="52"/>
      <c r="BHA23" s="52"/>
      <c r="BHB23" s="52"/>
      <c r="BHC23" s="52"/>
      <c r="BHD23" s="52"/>
      <c r="BHE23" s="52"/>
      <c r="BHF23" s="52"/>
      <c r="BHG23" s="52"/>
      <c r="BHH23" s="52"/>
      <c r="BHI23" s="52"/>
      <c r="BHJ23" s="52"/>
      <c r="BHK23" s="52"/>
      <c r="BHL23" s="52"/>
      <c r="BHM23" s="52"/>
      <c r="BHN23" s="52"/>
      <c r="BHO23" s="52"/>
      <c r="BHP23" s="52"/>
      <c r="BHQ23" s="52"/>
      <c r="BHR23" s="52"/>
      <c r="BHS23" s="52"/>
      <c r="BHT23" s="52"/>
      <c r="BHU23" s="52"/>
      <c r="BHV23" s="52"/>
      <c r="BHW23" s="52"/>
      <c r="BHX23" s="52"/>
      <c r="BHY23" s="52"/>
      <c r="BHZ23" s="52"/>
      <c r="BIA23" s="52"/>
      <c r="BIB23" s="52"/>
      <c r="BIC23" s="52"/>
      <c r="BID23" s="52"/>
      <c r="BIE23" s="52"/>
      <c r="BIF23" s="52"/>
      <c r="BIG23" s="52"/>
      <c r="BIH23" s="52"/>
      <c r="BII23" s="52"/>
      <c r="BIJ23" s="52"/>
      <c r="BIK23" s="52"/>
      <c r="BIL23" s="52"/>
      <c r="BIM23" s="52"/>
      <c r="BIN23" s="52"/>
      <c r="BIO23" s="52"/>
      <c r="BIP23" s="52"/>
      <c r="BIQ23" s="52"/>
      <c r="BIR23" s="52"/>
      <c r="BIS23" s="52"/>
      <c r="BIT23" s="52"/>
      <c r="BIU23" s="52"/>
      <c r="BIV23" s="52"/>
      <c r="BIW23" s="52"/>
      <c r="BIX23" s="52"/>
      <c r="BIY23" s="52"/>
      <c r="BIZ23" s="52"/>
      <c r="BJA23" s="52"/>
      <c r="BJB23" s="52"/>
      <c r="BJC23" s="52"/>
      <c r="BJD23" s="52"/>
      <c r="BJE23" s="52"/>
      <c r="BJF23" s="52"/>
      <c r="BJG23" s="52"/>
      <c r="BJH23" s="52"/>
      <c r="BJI23" s="52"/>
      <c r="BJJ23" s="52"/>
      <c r="BJK23" s="52"/>
      <c r="BJL23" s="52"/>
      <c r="BJM23" s="52"/>
      <c r="BJN23" s="52"/>
      <c r="BJO23" s="52"/>
      <c r="BJP23" s="52"/>
      <c r="BJQ23" s="52"/>
      <c r="BJR23" s="52"/>
      <c r="BJS23" s="52"/>
      <c r="BJT23" s="52"/>
      <c r="BJU23" s="52"/>
      <c r="BJV23" s="52"/>
      <c r="BJW23" s="52"/>
      <c r="BJX23" s="52"/>
      <c r="BJY23" s="52"/>
      <c r="BJZ23" s="52"/>
      <c r="BKA23" s="52"/>
      <c r="BKB23" s="52"/>
      <c r="BKC23" s="52"/>
      <c r="BKD23" s="52"/>
      <c r="BKE23" s="52"/>
      <c r="BKF23" s="52"/>
      <c r="BKG23" s="52"/>
      <c r="BKH23" s="52"/>
      <c r="BKI23" s="52"/>
      <c r="BKJ23" s="52"/>
      <c r="BKK23" s="52"/>
      <c r="BKL23" s="52"/>
      <c r="BKM23" s="52"/>
      <c r="BKN23" s="52"/>
      <c r="BKO23" s="52"/>
      <c r="BKP23" s="52"/>
      <c r="BKQ23" s="52"/>
      <c r="BKR23" s="52"/>
      <c r="BKS23" s="52"/>
      <c r="BKT23" s="52"/>
      <c r="BKU23" s="52"/>
      <c r="BKV23" s="52"/>
      <c r="BKW23" s="52"/>
      <c r="BKX23" s="52"/>
      <c r="BKY23" s="52"/>
      <c r="BKZ23" s="52"/>
      <c r="BLA23" s="52"/>
      <c r="BLB23" s="52"/>
      <c r="BLC23" s="52"/>
      <c r="BLD23" s="52"/>
      <c r="BLE23" s="52"/>
      <c r="BLF23" s="52"/>
      <c r="BLG23" s="52"/>
      <c r="BLH23" s="52"/>
      <c r="BLI23" s="52"/>
      <c r="BLJ23" s="52"/>
      <c r="BLK23" s="52"/>
      <c r="BLL23" s="52"/>
      <c r="BLM23" s="52"/>
      <c r="BLN23" s="52"/>
      <c r="BLO23" s="52"/>
      <c r="BLP23" s="52"/>
      <c r="BLQ23" s="52"/>
      <c r="BLR23" s="52"/>
      <c r="BLS23" s="52"/>
      <c r="BLT23" s="52"/>
      <c r="BLU23" s="52"/>
      <c r="BLV23" s="52"/>
      <c r="BLW23" s="52"/>
      <c r="BLX23" s="52"/>
      <c r="BLY23" s="52"/>
      <c r="BLZ23" s="52"/>
      <c r="BMA23" s="52"/>
      <c r="BMB23" s="52"/>
      <c r="BMC23" s="52"/>
      <c r="BMD23" s="52"/>
      <c r="BME23" s="52"/>
      <c r="BMF23" s="52"/>
      <c r="BMG23" s="52"/>
      <c r="BMH23" s="52"/>
      <c r="BMI23" s="52"/>
      <c r="BMJ23" s="52"/>
      <c r="BMK23" s="52"/>
      <c r="BML23" s="52"/>
      <c r="BMM23" s="52"/>
      <c r="BMN23" s="52"/>
      <c r="BMO23" s="52"/>
      <c r="BMP23" s="52"/>
      <c r="BMQ23" s="52"/>
      <c r="BMR23" s="52"/>
      <c r="BMS23" s="52"/>
      <c r="BMT23" s="52"/>
      <c r="BMU23" s="52"/>
      <c r="BMV23" s="52"/>
      <c r="BMW23" s="52"/>
      <c r="BMX23" s="52"/>
      <c r="BMY23" s="52"/>
      <c r="BMZ23" s="52"/>
      <c r="BNA23" s="52"/>
      <c r="BNB23" s="52"/>
      <c r="BNC23" s="52"/>
      <c r="BND23" s="52"/>
      <c r="BNE23" s="52"/>
      <c r="BNF23" s="52"/>
      <c r="BNG23" s="52"/>
      <c r="BNH23" s="52"/>
      <c r="BNI23" s="52"/>
      <c r="BNJ23" s="52"/>
      <c r="BNK23" s="52"/>
      <c r="BNL23" s="52"/>
      <c r="BNM23" s="52"/>
      <c r="BNN23" s="52"/>
      <c r="BNO23" s="52"/>
      <c r="BNP23" s="52"/>
      <c r="BNQ23" s="52"/>
      <c r="BNR23" s="52"/>
      <c r="BNS23" s="52"/>
      <c r="BNT23" s="52"/>
      <c r="BNU23" s="52"/>
      <c r="BNV23" s="52"/>
      <c r="BNW23" s="52"/>
      <c r="BNX23" s="52"/>
      <c r="BNY23" s="52"/>
      <c r="BNZ23" s="52"/>
      <c r="BOA23" s="52"/>
      <c r="BOB23" s="52"/>
      <c r="BOC23" s="52"/>
      <c r="BOD23" s="52"/>
      <c r="BOE23" s="52"/>
      <c r="BOF23" s="52"/>
      <c r="BOG23" s="52"/>
      <c r="BOH23" s="52"/>
      <c r="BOI23" s="52"/>
      <c r="BOJ23" s="52"/>
      <c r="BOK23" s="52"/>
      <c r="BOL23" s="52"/>
      <c r="BOM23" s="52"/>
      <c r="BON23" s="52"/>
      <c r="BOO23" s="52"/>
      <c r="BOP23" s="52"/>
      <c r="BOQ23" s="52"/>
      <c r="BOR23" s="52"/>
      <c r="BOS23" s="52"/>
      <c r="BOT23" s="52"/>
      <c r="BOU23" s="52"/>
      <c r="BOV23" s="52"/>
      <c r="BOW23" s="52"/>
      <c r="BOX23" s="52"/>
      <c r="BOY23" s="52"/>
      <c r="BOZ23" s="52"/>
      <c r="BPA23" s="52"/>
      <c r="BPB23" s="52"/>
      <c r="BPC23" s="52"/>
      <c r="BPD23" s="52"/>
      <c r="BPE23" s="52"/>
      <c r="BPF23" s="52"/>
      <c r="BPG23" s="52"/>
      <c r="BPH23" s="52"/>
      <c r="BPI23" s="52"/>
      <c r="BPJ23" s="52"/>
      <c r="BPK23" s="52"/>
      <c r="BPL23" s="52"/>
      <c r="BPM23" s="52"/>
      <c r="BPN23" s="52"/>
      <c r="BPO23" s="52"/>
      <c r="BPP23" s="52"/>
      <c r="BPQ23" s="52"/>
      <c r="BPR23" s="52"/>
      <c r="BPS23" s="52"/>
      <c r="BPT23" s="52"/>
      <c r="BPU23" s="52"/>
      <c r="BPV23" s="52"/>
      <c r="BPW23" s="52"/>
      <c r="BPX23" s="52"/>
      <c r="BPY23" s="52"/>
      <c r="BPZ23" s="52"/>
      <c r="BQA23" s="52"/>
      <c r="BQB23" s="52"/>
      <c r="BQC23" s="52"/>
      <c r="BQD23" s="52"/>
      <c r="BQE23" s="52"/>
      <c r="BQF23" s="52"/>
      <c r="BQG23" s="52"/>
      <c r="BQH23" s="52"/>
      <c r="BQI23" s="52"/>
      <c r="BQJ23" s="52"/>
      <c r="BQK23" s="52"/>
      <c r="BQL23" s="52"/>
      <c r="BQM23" s="52"/>
      <c r="BQN23" s="52"/>
      <c r="BQO23" s="52"/>
      <c r="BQP23" s="52"/>
      <c r="BQQ23" s="52"/>
      <c r="BQR23" s="52"/>
      <c r="BQS23" s="52"/>
      <c r="BQT23" s="52"/>
      <c r="BQU23" s="52"/>
      <c r="BQV23" s="52"/>
      <c r="BQW23" s="52"/>
      <c r="BQX23" s="52"/>
      <c r="BQY23" s="52"/>
      <c r="BQZ23" s="52"/>
      <c r="BRA23" s="52"/>
      <c r="BRB23" s="52"/>
      <c r="BRC23" s="52"/>
      <c r="BRD23" s="52"/>
      <c r="BRE23" s="52"/>
      <c r="BRF23" s="52"/>
      <c r="BRG23" s="52"/>
      <c r="BRH23" s="52"/>
      <c r="BRI23" s="52"/>
      <c r="BRJ23" s="52"/>
      <c r="BRK23" s="52"/>
      <c r="BRL23" s="52"/>
      <c r="BRM23" s="52"/>
      <c r="BRN23" s="52"/>
      <c r="BRO23" s="52"/>
      <c r="BRP23" s="52"/>
      <c r="BRQ23" s="52"/>
      <c r="BRR23" s="52"/>
      <c r="BRS23" s="52"/>
      <c r="BRT23" s="52"/>
      <c r="BRU23" s="52"/>
      <c r="BRV23" s="52"/>
      <c r="BRW23" s="52"/>
      <c r="BRX23" s="52"/>
      <c r="BRY23" s="52"/>
      <c r="BRZ23" s="52"/>
      <c r="BSA23" s="52"/>
      <c r="BSB23" s="52"/>
      <c r="BSC23" s="52"/>
      <c r="BSD23" s="52"/>
      <c r="BSE23" s="52"/>
      <c r="BSF23" s="52"/>
      <c r="BSG23" s="52"/>
      <c r="BSH23" s="52"/>
      <c r="BSI23" s="52"/>
      <c r="BSJ23" s="52"/>
      <c r="BSK23" s="52"/>
      <c r="BSL23" s="52"/>
      <c r="BSM23" s="52"/>
      <c r="BSN23" s="52"/>
      <c r="BSO23" s="52"/>
      <c r="BSP23" s="52"/>
      <c r="BSQ23" s="52"/>
      <c r="BSR23" s="52"/>
      <c r="BSS23" s="52"/>
      <c r="BST23" s="52"/>
      <c r="BSU23" s="52"/>
      <c r="BSV23" s="52"/>
      <c r="BSW23" s="52"/>
      <c r="BSX23" s="52"/>
      <c r="BSY23" s="52"/>
      <c r="BSZ23" s="52"/>
      <c r="BTA23" s="52"/>
      <c r="BTB23" s="52"/>
      <c r="BTC23" s="52"/>
      <c r="BTD23" s="52"/>
      <c r="BTE23" s="52"/>
      <c r="BTF23" s="52"/>
      <c r="BTG23" s="52"/>
      <c r="BTH23" s="52"/>
      <c r="BTI23" s="52"/>
      <c r="BTJ23" s="52"/>
      <c r="BTK23" s="52"/>
      <c r="BTL23" s="52"/>
      <c r="BTM23" s="52"/>
      <c r="BTN23" s="52"/>
      <c r="BTO23" s="52"/>
      <c r="BTP23" s="52"/>
      <c r="BTQ23" s="52"/>
      <c r="BTR23" s="52"/>
      <c r="BTS23" s="52"/>
      <c r="BTT23" s="52"/>
      <c r="BTU23" s="52"/>
      <c r="BTV23" s="52"/>
      <c r="BTW23" s="52"/>
      <c r="BTX23" s="52"/>
      <c r="BTY23" s="52"/>
      <c r="BTZ23" s="52"/>
      <c r="BUA23" s="52"/>
      <c r="BUB23" s="52"/>
      <c r="BUC23" s="52"/>
      <c r="BUD23" s="52"/>
      <c r="BUE23" s="52"/>
      <c r="BUF23" s="52"/>
      <c r="BUG23" s="52"/>
      <c r="BUH23" s="52"/>
      <c r="BUI23" s="52"/>
      <c r="BUJ23" s="52"/>
      <c r="BUK23" s="52"/>
      <c r="BUL23" s="52"/>
      <c r="BUM23" s="52"/>
      <c r="BUN23" s="52"/>
      <c r="BUO23" s="52"/>
      <c r="BUP23" s="52"/>
      <c r="BUQ23" s="52"/>
      <c r="BUR23" s="52"/>
      <c r="BUS23" s="52"/>
      <c r="BUT23" s="52"/>
      <c r="BUU23" s="52"/>
      <c r="BUV23" s="52"/>
      <c r="BUW23" s="52"/>
      <c r="BUX23" s="52"/>
      <c r="BUY23" s="52"/>
      <c r="BUZ23" s="52"/>
      <c r="BVA23" s="52"/>
      <c r="BVB23" s="52"/>
      <c r="BVC23" s="52"/>
      <c r="BVD23" s="52"/>
      <c r="BVE23" s="52"/>
      <c r="BVF23" s="52"/>
      <c r="BVG23" s="52"/>
      <c r="BVH23" s="52"/>
      <c r="BVI23" s="52"/>
      <c r="BVJ23" s="52"/>
      <c r="BVK23" s="52"/>
      <c r="BVL23" s="52"/>
      <c r="BVM23" s="52"/>
      <c r="BVN23" s="52"/>
      <c r="BVO23" s="52"/>
      <c r="BVP23" s="52"/>
      <c r="BVQ23" s="52"/>
      <c r="BVR23" s="52"/>
      <c r="BVS23" s="52"/>
      <c r="BVT23" s="52"/>
      <c r="BVU23" s="52"/>
      <c r="BVV23" s="52"/>
      <c r="BVW23" s="52"/>
      <c r="BVX23" s="52"/>
      <c r="BVY23" s="52"/>
      <c r="BVZ23" s="52"/>
      <c r="BWA23" s="52"/>
      <c r="BWB23" s="52"/>
      <c r="BWC23" s="52"/>
      <c r="BWD23" s="52"/>
      <c r="BWE23" s="52"/>
      <c r="BWF23" s="52"/>
      <c r="BWG23" s="52"/>
      <c r="BWH23" s="52"/>
      <c r="BWI23" s="52"/>
      <c r="BWJ23" s="52"/>
      <c r="BWK23" s="52"/>
      <c r="BWL23" s="52"/>
      <c r="BWM23" s="52"/>
      <c r="BWN23" s="52"/>
      <c r="BWO23" s="52"/>
      <c r="BWP23" s="52"/>
      <c r="BWQ23" s="52"/>
      <c r="BWR23" s="52"/>
      <c r="BWS23" s="52"/>
      <c r="BWT23" s="52"/>
      <c r="BWU23" s="52"/>
      <c r="BWV23" s="52"/>
      <c r="BWW23" s="52"/>
      <c r="BWX23" s="52"/>
      <c r="BWY23" s="52"/>
      <c r="BWZ23" s="52"/>
      <c r="BXA23" s="52"/>
      <c r="BXB23" s="52"/>
      <c r="BXC23" s="52"/>
      <c r="BXD23" s="52"/>
      <c r="BXE23" s="52"/>
      <c r="BXF23" s="52"/>
      <c r="BXG23" s="52"/>
      <c r="BXH23" s="52"/>
      <c r="BXI23" s="52"/>
      <c r="BXJ23" s="52"/>
      <c r="BXK23" s="52"/>
      <c r="BXL23" s="52"/>
      <c r="BXM23" s="52"/>
      <c r="BXN23" s="52"/>
      <c r="BXO23" s="52"/>
      <c r="BXP23" s="52"/>
      <c r="BXQ23" s="52"/>
      <c r="BXR23" s="52"/>
      <c r="BXS23" s="52"/>
      <c r="BXT23" s="52"/>
      <c r="BXU23" s="52"/>
      <c r="BXV23" s="52"/>
      <c r="BXW23" s="52"/>
      <c r="BXX23" s="52"/>
      <c r="BXY23" s="52"/>
      <c r="BXZ23" s="52"/>
      <c r="BYA23" s="52"/>
      <c r="BYB23" s="52"/>
      <c r="BYC23" s="52"/>
      <c r="BYD23" s="52"/>
      <c r="BYE23" s="52"/>
      <c r="BYF23" s="52"/>
      <c r="BYG23" s="52"/>
      <c r="BYH23" s="52"/>
      <c r="BYI23" s="52"/>
      <c r="BYJ23" s="52"/>
      <c r="BYK23" s="52"/>
      <c r="BYL23" s="52"/>
      <c r="BYM23" s="52"/>
      <c r="BYN23" s="52"/>
      <c r="BYO23" s="52"/>
      <c r="BYP23" s="52"/>
      <c r="BYQ23" s="52"/>
      <c r="BYR23" s="52"/>
      <c r="BYS23" s="52"/>
      <c r="BYT23" s="52"/>
      <c r="BYU23" s="52"/>
      <c r="BYV23" s="52"/>
      <c r="BYW23" s="52"/>
      <c r="BYX23" s="52"/>
      <c r="BYY23" s="52"/>
      <c r="BYZ23" s="52"/>
      <c r="BZA23" s="52"/>
      <c r="BZB23" s="52"/>
      <c r="BZC23" s="52"/>
      <c r="BZD23" s="52"/>
      <c r="BZE23" s="52"/>
      <c r="BZF23" s="52"/>
      <c r="BZG23" s="52"/>
      <c r="BZH23" s="52"/>
      <c r="BZI23" s="52"/>
      <c r="BZJ23" s="52"/>
      <c r="BZK23" s="52"/>
      <c r="BZL23" s="52"/>
      <c r="BZM23" s="52"/>
      <c r="BZN23" s="52"/>
      <c r="BZO23" s="52"/>
      <c r="BZP23" s="52"/>
      <c r="BZQ23" s="52"/>
      <c r="BZR23" s="52"/>
      <c r="BZS23" s="52"/>
      <c r="BZT23" s="52"/>
      <c r="BZU23" s="52"/>
      <c r="BZV23" s="52"/>
      <c r="BZW23" s="52"/>
      <c r="BZX23" s="52"/>
      <c r="BZY23" s="52"/>
      <c r="BZZ23" s="52"/>
      <c r="CAA23" s="52"/>
      <c r="CAB23" s="52"/>
      <c r="CAC23" s="52"/>
      <c r="CAD23" s="52"/>
      <c r="CAE23" s="52"/>
      <c r="CAF23" s="52"/>
      <c r="CAG23" s="52"/>
      <c r="CAH23" s="52"/>
      <c r="CAI23" s="52"/>
      <c r="CAJ23" s="52"/>
      <c r="CAK23" s="52"/>
      <c r="CAL23" s="52"/>
      <c r="CAM23" s="52"/>
      <c r="CAN23" s="52"/>
      <c r="CAO23" s="52"/>
      <c r="CAP23" s="52"/>
      <c r="CAQ23" s="52"/>
      <c r="CAR23" s="52"/>
      <c r="CAS23" s="52"/>
      <c r="CAT23" s="52"/>
      <c r="CAU23" s="52"/>
      <c r="CAV23" s="52"/>
      <c r="CAW23" s="52"/>
      <c r="CAX23" s="52"/>
      <c r="CAY23" s="52"/>
      <c r="CAZ23" s="52"/>
      <c r="CBA23" s="52"/>
      <c r="CBB23" s="52"/>
      <c r="CBC23" s="52"/>
      <c r="CBD23" s="52"/>
      <c r="CBE23" s="52"/>
      <c r="CBF23" s="52"/>
      <c r="CBG23" s="52"/>
      <c r="CBH23" s="52"/>
      <c r="CBI23" s="52"/>
      <c r="CBJ23" s="52"/>
      <c r="CBK23" s="52"/>
      <c r="CBL23" s="52"/>
      <c r="CBM23" s="52"/>
      <c r="CBN23" s="52"/>
      <c r="CBO23" s="52"/>
      <c r="CBP23" s="52"/>
      <c r="CBQ23" s="52"/>
      <c r="CBR23" s="52"/>
      <c r="CBS23" s="52"/>
      <c r="CBT23" s="52"/>
      <c r="CBU23" s="52"/>
      <c r="CBV23" s="52"/>
      <c r="CBW23" s="52"/>
      <c r="CBX23" s="52"/>
      <c r="CBY23" s="52"/>
      <c r="CBZ23" s="52"/>
      <c r="CCA23" s="52"/>
      <c r="CCB23" s="52"/>
      <c r="CCC23" s="52"/>
      <c r="CCD23" s="52"/>
      <c r="CCE23" s="52"/>
      <c r="CCF23" s="52"/>
      <c r="CCG23" s="52"/>
      <c r="CCH23" s="52"/>
      <c r="CCI23" s="52"/>
      <c r="CCJ23" s="52"/>
      <c r="CCK23" s="52"/>
      <c r="CCL23" s="52"/>
      <c r="CCM23" s="52"/>
      <c r="CCN23" s="52"/>
      <c r="CCO23" s="52"/>
      <c r="CCP23" s="52"/>
      <c r="CCQ23" s="52"/>
      <c r="CCR23" s="52"/>
      <c r="CCS23" s="52"/>
      <c r="CCT23" s="52"/>
      <c r="CCU23" s="52"/>
      <c r="CCV23" s="52"/>
      <c r="CCW23" s="52"/>
      <c r="CCX23" s="52"/>
      <c r="CCY23" s="52"/>
      <c r="CCZ23" s="52"/>
      <c r="CDA23" s="52"/>
      <c r="CDB23" s="52"/>
      <c r="CDC23" s="52"/>
      <c r="CDD23" s="52"/>
      <c r="CDE23" s="52"/>
      <c r="CDF23" s="52"/>
      <c r="CDG23" s="52"/>
      <c r="CDH23" s="52"/>
      <c r="CDI23" s="52"/>
      <c r="CDJ23" s="52"/>
      <c r="CDK23" s="52"/>
      <c r="CDL23" s="52"/>
      <c r="CDM23" s="52"/>
      <c r="CDN23" s="52"/>
      <c r="CDO23" s="52"/>
      <c r="CDP23" s="52"/>
      <c r="CDQ23" s="52"/>
      <c r="CDR23" s="52"/>
      <c r="CDS23" s="52"/>
      <c r="CDT23" s="52"/>
      <c r="CDU23" s="52"/>
      <c r="CDV23" s="52"/>
      <c r="CDW23" s="52"/>
      <c r="CDX23" s="52"/>
      <c r="CDY23" s="52"/>
      <c r="CDZ23" s="52"/>
      <c r="CEA23" s="52"/>
      <c r="CEB23" s="52"/>
      <c r="CEC23" s="52"/>
      <c r="CED23" s="52"/>
      <c r="CEE23" s="52"/>
      <c r="CEF23" s="52"/>
      <c r="CEG23" s="52"/>
      <c r="CEH23" s="52"/>
      <c r="CEI23" s="52"/>
      <c r="CEJ23" s="52"/>
      <c r="CEK23" s="52"/>
      <c r="CEL23" s="52"/>
      <c r="CEM23" s="52"/>
      <c r="CEN23" s="52"/>
      <c r="CEO23" s="52"/>
      <c r="CEP23" s="52"/>
      <c r="CEQ23" s="52"/>
      <c r="CER23" s="52"/>
      <c r="CES23" s="52"/>
      <c r="CET23" s="52"/>
      <c r="CEU23" s="52"/>
      <c r="CEV23" s="52"/>
      <c r="CEW23" s="52"/>
      <c r="CEX23" s="52"/>
      <c r="CEY23" s="52"/>
      <c r="CEZ23" s="52"/>
      <c r="CFA23" s="52"/>
      <c r="CFB23" s="52"/>
      <c r="CFC23" s="52"/>
      <c r="CFD23" s="52"/>
      <c r="CFE23" s="52"/>
      <c r="CFF23" s="52"/>
      <c r="CFG23" s="52"/>
      <c r="CFH23" s="52"/>
      <c r="CFI23" s="52"/>
      <c r="CFJ23" s="52"/>
      <c r="CFK23" s="52"/>
      <c r="CFL23" s="52"/>
      <c r="CFM23" s="52"/>
      <c r="CFN23" s="52"/>
      <c r="CFO23" s="52"/>
      <c r="CFP23" s="52"/>
      <c r="CFQ23" s="52"/>
      <c r="CFR23" s="52"/>
      <c r="CFS23" s="52"/>
      <c r="CFT23" s="52"/>
      <c r="CFU23" s="52"/>
      <c r="CFV23" s="52"/>
      <c r="CFW23" s="52"/>
      <c r="CFX23" s="52"/>
      <c r="CFY23" s="52"/>
      <c r="CFZ23" s="52"/>
      <c r="CGA23" s="52"/>
      <c r="CGB23" s="52"/>
      <c r="CGC23" s="52"/>
      <c r="CGD23" s="52"/>
      <c r="CGE23" s="52"/>
      <c r="CGF23" s="52"/>
      <c r="CGG23" s="52"/>
      <c r="CGH23" s="52"/>
      <c r="CGI23" s="52"/>
      <c r="CGJ23" s="52"/>
      <c r="CGK23" s="52"/>
      <c r="CGL23" s="52"/>
      <c r="CGM23" s="52"/>
      <c r="CGN23" s="52"/>
      <c r="CGO23" s="52"/>
      <c r="CGP23" s="52"/>
      <c r="CGQ23" s="52"/>
      <c r="CGR23" s="52"/>
      <c r="CGS23" s="52"/>
      <c r="CGT23" s="52"/>
      <c r="CGU23" s="52"/>
      <c r="CGV23" s="52"/>
      <c r="CGW23" s="52"/>
      <c r="CGX23" s="52"/>
      <c r="CGY23" s="52"/>
      <c r="CGZ23" s="52"/>
      <c r="CHA23" s="52"/>
      <c r="CHB23" s="52"/>
      <c r="CHC23" s="52"/>
      <c r="CHD23" s="52"/>
      <c r="CHE23" s="52"/>
      <c r="CHF23" s="52"/>
      <c r="CHG23" s="52"/>
      <c r="CHH23" s="52"/>
      <c r="CHI23" s="52"/>
      <c r="CHJ23" s="52"/>
      <c r="CHK23" s="52"/>
      <c r="CHL23" s="52"/>
      <c r="CHM23" s="52"/>
      <c r="CHN23" s="52"/>
      <c r="CHO23" s="52"/>
      <c r="CHP23" s="52"/>
      <c r="CHQ23" s="52"/>
      <c r="CHR23" s="52"/>
      <c r="CHS23" s="52"/>
      <c r="CHT23" s="52"/>
      <c r="CHU23" s="52"/>
      <c r="CHV23" s="52"/>
      <c r="CHW23" s="52"/>
      <c r="CHX23" s="52"/>
      <c r="CHY23" s="52"/>
      <c r="CHZ23" s="52"/>
      <c r="CIA23" s="52"/>
      <c r="CIB23" s="52"/>
      <c r="CIC23" s="52"/>
      <c r="CID23" s="52"/>
      <c r="CIE23" s="52"/>
      <c r="CIF23" s="52"/>
      <c r="CIG23" s="52"/>
      <c r="CIH23" s="52"/>
      <c r="CII23" s="52"/>
      <c r="CIJ23" s="52"/>
      <c r="CIK23" s="52"/>
      <c r="CIL23" s="52"/>
      <c r="CIM23" s="52"/>
      <c r="CIN23" s="52"/>
      <c r="CIO23" s="52"/>
      <c r="CIP23" s="52"/>
      <c r="CIQ23" s="52"/>
      <c r="CIR23" s="52"/>
      <c r="CIS23" s="52"/>
      <c r="CIT23" s="52"/>
      <c r="CIU23" s="52"/>
      <c r="CIV23" s="52"/>
      <c r="CIW23" s="52"/>
      <c r="CIX23" s="52"/>
      <c r="CIY23" s="52"/>
      <c r="CIZ23" s="52"/>
      <c r="CJA23" s="52"/>
      <c r="CJB23" s="52"/>
      <c r="CJC23" s="52"/>
      <c r="CJD23" s="52"/>
      <c r="CJE23" s="52"/>
      <c r="CJF23" s="52"/>
      <c r="CJG23" s="52"/>
      <c r="CJH23" s="52"/>
      <c r="CJI23" s="52"/>
      <c r="CJJ23" s="52"/>
      <c r="CJK23" s="52"/>
      <c r="CJL23" s="52"/>
      <c r="CJM23" s="52"/>
      <c r="CJN23" s="52"/>
      <c r="CJO23" s="52"/>
      <c r="CJP23" s="52"/>
      <c r="CJQ23" s="52"/>
      <c r="CJR23" s="52"/>
      <c r="CJS23" s="52"/>
      <c r="CJT23" s="52"/>
      <c r="CJU23" s="52"/>
      <c r="CJV23" s="52"/>
      <c r="CJW23" s="52"/>
      <c r="CJX23" s="52"/>
      <c r="CJY23" s="52"/>
      <c r="CJZ23" s="52"/>
      <c r="CKA23" s="52"/>
      <c r="CKB23" s="52"/>
      <c r="CKC23" s="52"/>
      <c r="CKD23" s="52"/>
      <c r="CKE23" s="52"/>
      <c r="CKF23" s="52"/>
      <c r="CKG23" s="52"/>
      <c r="CKH23" s="52"/>
      <c r="CKI23" s="52"/>
      <c r="CKJ23" s="52"/>
      <c r="CKK23" s="52"/>
      <c r="CKL23" s="52"/>
      <c r="CKM23" s="52"/>
      <c r="CKN23" s="52"/>
      <c r="CKO23" s="52"/>
      <c r="CKP23" s="52"/>
      <c r="CKQ23" s="52"/>
      <c r="CKR23" s="52"/>
      <c r="CKS23" s="52"/>
      <c r="CKT23" s="52"/>
      <c r="CKU23" s="52"/>
      <c r="CKV23" s="52"/>
      <c r="CKW23" s="52"/>
      <c r="CKX23" s="52"/>
      <c r="CKY23" s="52"/>
      <c r="CKZ23" s="52"/>
      <c r="CLA23" s="52"/>
      <c r="CLB23" s="52"/>
      <c r="CLC23" s="52"/>
      <c r="CLD23" s="52"/>
      <c r="CLE23" s="52"/>
      <c r="CLF23" s="52"/>
      <c r="CLG23" s="52"/>
      <c r="CLH23" s="52"/>
      <c r="CLI23" s="52"/>
      <c r="CLJ23" s="52"/>
      <c r="CLK23" s="52"/>
      <c r="CLL23" s="52"/>
      <c r="CLM23" s="52"/>
      <c r="CLN23" s="52"/>
      <c r="CLO23" s="52"/>
      <c r="CLP23" s="52"/>
      <c r="CLQ23" s="52"/>
      <c r="CLR23" s="52"/>
      <c r="CLS23" s="52"/>
      <c r="CLT23" s="52"/>
      <c r="CLU23" s="52"/>
      <c r="CLV23" s="52"/>
      <c r="CLW23" s="52"/>
      <c r="CLX23" s="52"/>
      <c r="CLY23" s="52"/>
      <c r="CLZ23" s="52"/>
      <c r="CMA23" s="52"/>
      <c r="CMB23" s="52"/>
      <c r="CMC23" s="52"/>
      <c r="CMD23" s="52"/>
      <c r="CME23" s="52"/>
      <c r="CMF23" s="52"/>
      <c r="CMG23" s="52"/>
      <c r="CMH23" s="52"/>
      <c r="CMI23" s="52"/>
      <c r="CMJ23" s="52"/>
      <c r="CMK23" s="52"/>
      <c r="CML23" s="52"/>
      <c r="CMM23" s="52"/>
      <c r="CMN23" s="52"/>
      <c r="CMO23" s="52"/>
      <c r="CMP23" s="52"/>
      <c r="CMQ23" s="52"/>
      <c r="CMR23" s="52"/>
      <c r="CMS23" s="52"/>
      <c r="CMT23" s="52"/>
      <c r="CMU23" s="52"/>
      <c r="CMV23" s="52"/>
      <c r="CMW23" s="52"/>
      <c r="CMX23" s="52"/>
      <c r="CMY23" s="52"/>
      <c r="CMZ23" s="52"/>
      <c r="CNA23" s="52"/>
      <c r="CNB23" s="52"/>
      <c r="CNC23" s="52"/>
      <c r="CND23" s="52"/>
      <c r="CNE23" s="52"/>
      <c r="CNF23" s="52"/>
      <c r="CNG23" s="52"/>
      <c r="CNH23" s="52"/>
      <c r="CNI23" s="52"/>
      <c r="CNJ23" s="52"/>
      <c r="CNK23" s="52"/>
      <c r="CNL23" s="52"/>
      <c r="CNM23" s="52"/>
      <c r="CNN23" s="52"/>
      <c r="CNO23" s="52"/>
      <c r="CNP23" s="52"/>
      <c r="CNQ23" s="52"/>
      <c r="CNR23" s="52"/>
      <c r="CNS23" s="52"/>
      <c r="CNT23" s="52"/>
      <c r="CNU23" s="52"/>
      <c r="CNV23" s="52"/>
      <c r="CNW23" s="52"/>
      <c r="CNX23" s="52"/>
      <c r="CNY23" s="52"/>
      <c r="CNZ23" s="52"/>
      <c r="COA23" s="52"/>
      <c r="COB23" s="52"/>
      <c r="COC23" s="52"/>
      <c r="COD23" s="52"/>
      <c r="COE23" s="52"/>
      <c r="COF23" s="52"/>
      <c r="COG23" s="52"/>
      <c r="COH23" s="52"/>
      <c r="COI23" s="52"/>
      <c r="COJ23" s="52"/>
      <c r="COK23" s="52"/>
      <c r="COL23" s="52"/>
      <c r="COM23" s="52"/>
      <c r="CON23" s="52"/>
      <c r="COO23" s="52"/>
      <c r="COP23" s="52"/>
      <c r="COQ23" s="52"/>
      <c r="COR23" s="52"/>
      <c r="COS23" s="52"/>
      <c r="COT23" s="52"/>
      <c r="COU23" s="52"/>
      <c r="COV23" s="52"/>
      <c r="COW23" s="52"/>
      <c r="COX23" s="52"/>
      <c r="COY23" s="52"/>
      <c r="COZ23" s="52"/>
      <c r="CPA23" s="52"/>
      <c r="CPB23" s="52"/>
      <c r="CPC23" s="52"/>
      <c r="CPD23" s="52"/>
      <c r="CPE23" s="52"/>
      <c r="CPF23" s="52"/>
      <c r="CPG23" s="52"/>
      <c r="CPH23" s="52"/>
      <c r="CPI23" s="52"/>
      <c r="CPJ23" s="52"/>
      <c r="CPK23" s="52"/>
      <c r="CPL23" s="52"/>
      <c r="CPM23" s="52"/>
      <c r="CPN23" s="52"/>
      <c r="CPO23" s="52"/>
      <c r="CPP23" s="52"/>
      <c r="CPQ23" s="52"/>
      <c r="CPR23" s="52"/>
      <c r="CPS23" s="52"/>
      <c r="CPT23" s="52"/>
      <c r="CPU23" s="52"/>
      <c r="CPV23" s="52"/>
      <c r="CPW23" s="52"/>
      <c r="CPX23" s="52"/>
      <c r="CPY23" s="52"/>
      <c r="CPZ23" s="52"/>
      <c r="CQA23" s="52"/>
      <c r="CQB23" s="52"/>
      <c r="CQC23" s="52"/>
      <c r="CQD23" s="52"/>
      <c r="CQE23" s="52"/>
      <c r="CQF23" s="52"/>
      <c r="CQG23" s="52"/>
      <c r="CQH23" s="52"/>
      <c r="CQI23" s="52"/>
      <c r="CQJ23" s="52"/>
      <c r="CQK23" s="52"/>
      <c r="CQL23" s="52"/>
      <c r="CQM23" s="52"/>
      <c r="CQN23" s="52"/>
      <c r="CQO23" s="52"/>
      <c r="CQP23" s="52"/>
      <c r="CQQ23" s="52"/>
      <c r="CQR23" s="52"/>
      <c r="CQS23" s="52"/>
      <c r="CQT23" s="52"/>
      <c r="CQU23" s="52"/>
      <c r="CQV23" s="52"/>
      <c r="CQW23" s="52"/>
      <c r="CQX23" s="52"/>
      <c r="CQY23" s="52"/>
      <c r="CQZ23" s="52"/>
      <c r="CRA23" s="52"/>
      <c r="CRB23" s="52"/>
      <c r="CRC23" s="52"/>
      <c r="CRD23" s="52"/>
      <c r="CRE23" s="52"/>
      <c r="CRF23" s="52"/>
      <c r="CRG23" s="52"/>
      <c r="CRH23" s="52"/>
      <c r="CRI23" s="52"/>
      <c r="CRJ23" s="52"/>
      <c r="CRK23" s="52"/>
      <c r="CRL23" s="52"/>
      <c r="CRM23" s="52"/>
      <c r="CRN23" s="52"/>
      <c r="CRO23" s="52"/>
      <c r="CRP23" s="52"/>
      <c r="CRQ23" s="52"/>
      <c r="CRR23" s="52"/>
      <c r="CRS23" s="52"/>
      <c r="CRT23" s="52"/>
      <c r="CRU23" s="52"/>
      <c r="CRV23" s="52"/>
      <c r="CRW23" s="52"/>
      <c r="CRX23" s="52"/>
      <c r="CRY23" s="52"/>
      <c r="CRZ23" s="52"/>
      <c r="CSA23" s="52"/>
      <c r="CSB23" s="52"/>
      <c r="CSC23" s="52"/>
      <c r="CSD23" s="52"/>
      <c r="CSE23" s="52"/>
      <c r="CSF23" s="52"/>
      <c r="CSG23" s="52"/>
      <c r="CSH23" s="52"/>
      <c r="CSI23" s="52"/>
      <c r="CSJ23" s="52"/>
      <c r="CSK23" s="52"/>
      <c r="CSL23" s="52"/>
      <c r="CSM23" s="52"/>
      <c r="CSN23" s="52"/>
      <c r="CSO23" s="52"/>
      <c r="CSP23" s="52"/>
      <c r="CSQ23" s="52"/>
      <c r="CSR23" s="52"/>
      <c r="CSS23" s="52"/>
      <c r="CST23" s="52"/>
      <c r="CSU23" s="52"/>
      <c r="CSV23" s="52"/>
      <c r="CSW23" s="52"/>
      <c r="CSX23" s="52"/>
      <c r="CSY23" s="52"/>
      <c r="CSZ23" s="52"/>
      <c r="CTA23" s="52"/>
      <c r="CTB23" s="52"/>
      <c r="CTC23" s="52"/>
      <c r="CTD23" s="52"/>
      <c r="CTE23" s="52"/>
      <c r="CTF23" s="52"/>
      <c r="CTG23" s="52"/>
      <c r="CTH23" s="52"/>
      <c r="CTI23" s="52"/>
      <c r="CTJ23" s="52"/>
      <c r="CTK23" s="52"/>
      <c r="CTL23" s="52"/>
      <c r="CTM23" s="52"/>
      <c r="CTN23" s="52"/>
      <c r="CTO23" s="52"/>
      <c r="CTP23" s="52"/>
      <c r="CTQ23" s="52"/>
      <c r="CTR23" s="52"/>
      <c r="CTS23" s="52"/>
      <c r="CTT23" s="52"/>
      <c r="CTU23" s="52"/>
      <c r="CTV23" s="52"/>
      <c r="CTW23" s="52"/>
      <c r="CTX23" s="52"/>
      <c r="CTY23" s="52"/>
      <c r="CTZ23" s="52"/>
      <c r="CUA23" s="52"/>
      <c r="CUB23" s="52"/>
      <c r="CUC23" s="52"/>
      <c r="CUD23" s="52"/>
      <c r="CUE23" s="52"/>
      <c r="CUF23" s="52"/>
      <c r="CUG23" s="52"/>
      <c r="CUH23" s="52"/>
      <c r="CUI23" s="52"/>
      <c r="CUJ23" s="52"/>
      <c r="CUK23" s="52"/>
      <c r="CUL23" s="52"/>
      <c r="CUM23" s="52"/>
      <c r="CUN23" s="52"/>
      <c r="CUO23" s="52"/>
      <c r="CUP23" s="52"/>
      <c r="CUQ23" s="52"/>
      <c r="CUR23" s="52"/>
      <c r="CUS23" s="52"/>
      <c r="CUT23" s="52"/>
      <c r="CUU23" s="52"/>
      <c r="CUV23" s="52"/>
      <c r="CUW23" s="52"/>
      <c r="CUX23" s="52"/>
      <c r="CUY23" s="52"/>
      <c r="CUZ23" s="52"/>
      <c r="CVA23" s="52"/>
      <c r="CVB23" s="52"/>
      <c r="CVC23" s="52"/>
      <c r="CVD23" s="52"/>
      <c r="CVE23" s="52"/>
      <c r="CVF23" s="52"/>
      <c r="CVG23" s="52"/>
      <c r="CVH23" s="52"/>
      <c r="CVI23" s="52"/>
      <c r="CVJ23" s="52"/>
      <c r="CVK23" s="52"/>
      <c r="CVL23" s="52"/>
      <c r="CVM23" s="52"/>
      <c r="CVN23" s="52"/>
      <c r="CVO23" s="52"/>
      <c r="CVP23" s="52"/>
      <c r="CVQ23" s="52"/>
      <c r="CVR23" s="52"/>
      <c r="CVS23" s="52"/>
      <c r="CVT23" s="52"/>
      <c r="CVU23" s="52"/>
      <c r="CVV23" s="52"/>
      <c r="CVW23" s="52"/>
      <c r="CVX23" s="52"/>
      <c r="CVY23" s="52"/>
      <c r="CVZ23" s="52"/>
      <c r="CWA23" s="52"/>
      <c r="CWB23" s="52"/>
      <c r="CWC23" s="52"/>
      <c r="CWD23" s="52"/>
      <c r="CWE23" s="52"/>
      <c r="CWF23" s="52"/>
      <c r="CWG23" s="52"/>
      <c r="CWH23" s="52"/>
      <c r="CWI23" s="52"/>
      <c r="CWJ23" s="52"/>
      <c r="CWK23" s="52"/>
      <c r="CWL23" s="52"/>
      <c r="CWM23" s="52"/>
      <c r="CWN23" s="52"/>
      <c r="CWO23" s="52"/>
      <c r="CWP23" s="52"/>
      <c r="CWQ23" s="52"/>
      <c r="CWR23" s="52"/>
      <c r="CWS23" s="52"/>
      <c r="CWT23" s="52"/>
      <c r="CWU23" s="52"/>
      <c r="CWV23" s="52"/>
      <c r="CWW23" s="52"/>
      <c r="CWX23" s="52"/>
      <c r="CWY23" s="52"/>
      <c r="CWZ23" s="52"/>
      <c r="CXA23" s="52"/>
      <c r="CXB23" s="52"/>
      <c r="CXC23" s="52"/>
      <c r="CXD23" s="52"/>
      <c r="CXE23" s="52"/>
      <c r="CXF23" s="52"/>
      <c r="CXG23" s="52"/>
      <c r="CXH23" s="52"/>
      <c r="CXI23" s="52"/>
      <c r="CXJ23" s="52"/>
      <c r="CXK23" s="52"/>
      <c r="CXL23" s="52"/>
      <c r="CXM23" s="52"/>
      <c r="CXN23" s="52"/>
      <c r="CXO23" s="52"/>
      <c r="CXP23" s="52"/>
      <c r="CXQ23" s="52"/>
      <c r="CXR23" s="52"/>
      <c r="CXS23" s="52"/>
      <c r="CXT23" s="52"/>
      <c r="CXU23" s="52"/>
      <c r="CXV23" s="52"/>
      <c r="CXW23" s="52"/>
      <c r="CXX23" s="52"/>
      <c r="CXY23" s="52"/>
      <c r="CXZ23" s="52"/>
      <c r="CYA23" s="52"/>
      <c r="CYB23" s="52"/>
      <c r="CYC23" s="52"/>
      <c r="CYD23" s="52"/>
      <c r="CYE23" s="52"/>
      <c r="CYF23" s="52"/>
      <c r="CYG23" s="52"/>
      <c r="CYH23" s="52"/>
      <c r="CYI23" s="52"/>
      <c r="CYJ23" s="52"/>
      <c r="CYK23" s="52"/>
      <c r="CYL23" s="52"/>
      <c r="CYM23" s="52"/>
      <c r="CYN23" s="52"/>
      <c r="CYO23" s="52"/>
      <c r="CYP23" s="52"/>
      <c r="CYQ23" s="52"/>
      <c r="CYR23" s="52"/>
      <c r="CYS23" s="52"/>
      <c r="CYT23" s="52"/>
      <c r="CYU23" s="52"/>
      <c r="CYV23" s="52"/>
      <c r="CYW23" s="52"/>
      <c r="CYX23" s="52"/>
      <c r="CYY23" s="52"/>
      <c r="CYZ23" s="52"/>
      <c r="CZA23" s="52"/>
      <c r="CZB23" s="52"/>
      <c r="CZC23" s="52"/>
      <c r="CZD23" s="52"/>
      <c r="CZE23" s="52"/>
      <c r="CZF23" s="52"/>
      <c r="CZG23" s="52"/>
      <c r="CZH23" s="52"/>
      <c r="CZI23" s="52"/>
      <c r="CZJ23" s="52"/>
      <c r="CZK23" s="52"/>
      <c r="CZL23" s="52"/>
      <c r="CZM23" s="52"/>
      <c r="CZN23" s="52"/>
      <c r="CZO23" s="52"/>
      <c r="CZP23" s="52"/>
      <c r="CZQ23" s="52"/>
      <c r="CZR23" s="52"/>
      <c r="CZS23" s="52"/>
      <c r="CZT23" s="52"/>
      <c r="CZU23" s="52"/>
      <c r="CZV23" s="52"/>
      <c r="CZW23" s="52"/>
      <c r="CZX23" s="52"/>
      <c r="CZY23" s="52"/>
      <c r="CZZ23" s="52"/>
      <c r="DAA23" s="52"/>
      <c r="DAB23" s="52"/>
      <c r="DAC23" s="52"/>
      <c r="DAD23" s="52"/>
      <c r="DAE23" s="52"/>
      <c r="DAF23" s="52"/>
      <c r="DAG23" s="52"/>
      <c r="DAH23" s="52"/>
      <c r="DAI23" s="52"/>
      <c r="DAJ23" s="52"/>
      <c r="DAK23" s="52"/>
      <c r="DAL23" s="52"/>
      <c r="DAM23" s="52"/>
      <c r="DAN23" s="52"/>
      <c r="DAO23" s="52"/>
      <c r="DAP23" s="52"/>
      <c r="DAQ23" s="52"/>
      <c r="DAR23" s="52"/>
      <c r="DAS23" s="52"/>
      <c r="DAT23" s="52"/>
      <c r="DAU23" s="52"/>
      <c r="DAV23" s="52"/>
      <c r="DAW23" s="52"/>
      <c r="DAX23" s="52"/>
      <c r="DAY23" s="52"/>
      <c r="DAZ23" s="52"/>
      <c r="DBA23" s="52"/>
      <c r="DBB23" s="52"/>
      <c r="DBC23" s="52"/>
      <c r="DBD23" s="52"/>
      <c r="DBE23" s="52"/>
      <c r="DBF23" s="52"/>
      <c r="DBG23" s="52"/>
      <c r="DBH23" s="52"/>
      <c r="DBI23" s="52"/>
      <c r="DBJ23" s="52"/>
      <c r="DBK23" s="52"/>
      <c r="DBL23" s="52"/>
      <c r="DBM23" s="52"/>
      <c r="DBN23" s="52"/>
      <c r="DBO23" s="52"/>
      <c r="DBP23" s="52"/>
      <c r="DBQ23" s="52"/>
      <c r="DBR23" s="52"/>
      <c r="DBS23" s="52"/>
      <c r="DBT23" s="52"/>
      <c r="DBU23" s="52"/>
      <c r="DBV23" s="52"/>
      <c r="DBW23" s="52"/>
      <c r="DBX23" s="52"/>
      <c r="DBY23" s="52"/>
      <c r="DBZ23" s="52"/>
      <c r="DCA23" s="52"/>
      <c r="DCB23" s="52"/>
      <c r="DCC23" s="52"/>
      <c r="DCD23" s="52"/>
      <c r="DCE23" s="52"/>
      <c r="DCF23" s="52"/>
      <c r="DCG23" s="52"/>
      <c r="DCH23" s="52"/>
      <c r="DCI23" s="52"/>
      <c r="DCJ23" s="52"/>
      <c r="DCK23" s="52"/>
      <c r="DCL23" s="52"/>
      <c r="DCM23" s="52"/>
      <c r="DCN23" s="52"/>
      <c r="DCO23" s="52"/>
      <c r="DCP23" s="52"/>
      <c r="DCQ23" s="52"/>
      <c r="DCR23" s="52"/>
      <c r="DCS23" s="52"/>
      <c r="DCT23" s="52"/>
      <c r="DCU23" s="52"/>
      <c r="DCV23" s="52"/>
      <c r="DCW23" s="52"/>
      <c r="DCX23" s="52"/>
      <c r="DCY23" s="52"/>
      <c r="DCZ23" s="52"/>
      <c r="DDA23" s="52"/>
      <c r="DDB23" s="52"/>
      <c r="DDC23" s="52"/>
      <c r="DDD23" s="52"/>
      <c r="DDE23" s="52"/>
      <c r="DDF23" s="52"/>
      <c r="DDG23" s="52"/>
      <c r="DDH23" s="52"/>
      <c r="DDI23" s="52"/>
      <c r="DDJ23" s="52"/>
      <c r="DDK23" s="52"/>
      <c r="DDL23" s="52"/>
      <c r="DDM23" s="52"/>
      <c r="DDN23" s="52"/>
      <c r="DDO23" s="52"/>
      <c r="DDP23" s="52"/>
      <c r="DDQ23" s="52"/>
      <c r="DDR23" s="52"/>
      <c r="DDS23" s="52"/>
      <c r="DDT23" s="52"/>
      <c r="DDU23" s="52"/>
      <c r="DDV23" s="52"/>
      <c r="DDW23" s="52"/>
      <c r="DDX23" s="52"/>
      <c r="DDY23" s="52"/>
      <c r="DDZ23" s="52"/>
      <c r="DEA23" s="52"/>
      <c r="DEB23" s="52"/>
      <c r="DEC23" s="52"/>
      <c r="DED23" s="52"/>
      <c r="DEE23" s="52"/>
      <c r="DEF23" s="52"/>
      <c r="DEG23" s="52"/>
      <c r="DEH23" s="52"/>
      <c r="DEI23" s="52"/>
      <c r="DEJ23" s="52"/>
      <c r="DEK23" s="52"/>
      <c r="DEL23" s="52"/>
      <c r="DEM23" s="52"/>
      <c r="DEN23" s="52"/>
      <c r="DEO23" s="52"/>
      <c r="DEP23" s="52"/>
      <c r="DEQ23" s="52"/>
      <c r="DER23" s="52"/>
      <c r="DES23" s="52"/>
      <c r="DET23" s="52"/>
      <c r="DEU23" s="52"/>
      <c r="DEV23" s="52"/>
      <c r="DEW23" s="52"/>
      <c r="DEX23" s="52"/>
      <c r="DEY23" s="52"/>
      <c r="DEZ23" s="52"/>
      <c r="DFA23" s="52"/>
      <c r="DFB23" s="52"/>
      <c r="DFC23" s="52"/>
      <c r="DFD23" s="52"/>
      <c r="DFE23" s="52"/>
      <c r="DFF23" s="52"/>
      <c r="DFG23" s="52"/>
      <c r="DFH23" s="52"/>
      <c r="DFI23" s="52"/>
      <c r="DFJ23" s="52"/>
      <c r="DFK23" s="52"/>
      <c r="DFL23" s="52"/>
      <c r="DFM23" s="52"/>
      <c r="DFN23" s="52"/>
      <c r="DFO23" s="52"/>
      <c r="DFP23" s="52"/>
      <c r="DFQ23" s="52"/>
      <c r="DFR23" s="52"/>
      <c r="DFS23" s="52"/>
      <c r="DFT23" s="52"/>
      <c r="DFU23" s="52"/>
      <c r="DFV23" s="52"/>
      <c r="DFW23" s="52"/>
      <c r="DFX23" s="52"/>
      <c r="DFY23" s="52"/>
      <c r="DFZ23" s="52"/>
      <c r="DGA23" s="52"/>
      <c r="DGB23" s="52"/>
      <c r="DGC23" s="52"/>
      <c r="DGD23" s="52"/>
      <c r="DGE23" s="52"/>
      <c r="DGF23" s="52"/>
      <c r="DGG23" s="52"/>
      <c r="DGH23" s="52"/>
      <c r="DGI23" s="52"/>
      <c r="DGJ23" s="52"/>
      <c r="DGK23" s="52"/>
      <c r="DGL23" s="52"/>
      <c r="DGM23" s="52"/>
      <c r="DGN23" s="52"/>
      <c r="DGO23" s="52"/>
      <c r="DGP23" s="52"/>
      <c r="DGQ23" s="52"/>
      <c r="DGR23" s="52"/>
      <c r="DGS23" s="52"/>
      <c r="DGT23" s="52"/>
      <c r="DGU23" s="52"/>
      <c r="DGV23" s="52"/>
      <c r="DGW23" s="52"/>
      <c r="DGX23" s="52"/>
      <c r="DGY23" s="52"/>
      <c r="DGZ23" s="52"/>
      <c r="DHA23" s="52"/>
      <c r="DHB23" s="52"/>
      <c r="DHC23" s="52"/>
      <c r="DHD23" s="52"/>
      <c r="DHE23" s="52"/>
      <c r="DHF23" s="52"/>
      <c r="DHG23" s="52"/>
      <c r="DHH23" s="52"/>
      <c r="DHI23" s="52"/>
      <c r="DHJ23" s="52"/>
      <c r="DHK23" s="52"/>
      <c r="DHL23" s="52"/>
      <c r="DHM23" s="52"/>
      <c r="DHN23" s="52"/>
      <c r="DHO23" s="52"/>
      <c r="DHP23" s="52"/>
      <c r="DHQ23" s="52"/>
      <c r="DHR23" s="52"/>
      <c r="DHS23" s="52"/>
      <c r="DHT23" s="52"/>
      <c r="DHU23" s="52"/>
      <c r="DHV23" s="52"/>
      <c r="DHW23" s="52"/>
      <c r="DHX23" s="52"/>
      <c r="DHY23" s="52"/>
      <c r="DHZ23" s="52"/>
      <c r="DIA23" s="52"/>
      <c r="DIB23" s="52"/>
      <c r="DIC23" s="52"/>
      <c r="DID23" s="52"/>
      <c r="DIE23" s="52"/>
      <c r="DIF23" s="52"/>
      <c r="DIG23" s="52"/>
      <c r="DIH23" s="52"/>
      <c r="DII23" s="52"/>
      <c r="DIJ23" s="52"/>
      <c r="DIK23" s="52"/>
      <c r="DIL23" s="52"/>
      <c r="DIM23" s="52"/>
      <c r="DIN23" s="52"/>
      <c r="DIO23" s="52"/>
      <c r="DIP23" s="52"/>
      <c r="DIQ23" s="52"/>
      <c r="DIR23" s="52"/>
      <c r="DIS23" s="52"/>
      <c r="DIT23" s="52"/>
      <c r="DIU23" s="52"/>
      <c r="DIV23" s="52"/>
      <c r="DIW23" s="52"/>
      <c r="DIX23" s="52"/>
      <c r="DIY23" s="52"/>
      <c r="DIZ23" s="52"/>
      <c r="DJA23" s="52"/>
      <c r="DJB23" s="52"/>
      <c r="DJC23" s="52"/>
      <c r="DJD23" s="52"/>
      <c r="DJE23" s="52"/>
      <c r="DJF23" s="52"/>
      <c r="DJG23" s="52"/>
      <c r="DJH23" s="52"/>
      <c r="DJI23" s="52"/>
      <c r="DJJ23" s="52"/>
      <c r="DJK23" s="52"/>
      <c r="DJL23" s="52"/>
      <c r="DJM23" s="52"/>
      <c r="DJN23" s="52"/>
      <c r="DJO23" s="52"/>
      <c r="DJP23" s="52"/>
      <c r="DJQ23" s="52"/>
      <c r="DJR23" s="52"/>
      <c r="DJS23" s="52"/>
      <c r="DJT23" s="52"/>
      <c r="DJU23" s="52"/>
      <c r="DJV23" s="52"/>
      <c r="DJW23" s="52"/>
      <c r="DJX23" s="52"/>
      <c r="DJY23" s="52"/>
      <c r="DJZ23" s="52"/>
      <c r="DKA23" s="52"/>
      <c r="DKB23" s="52"/>
      <c r="DKC23" s="52"/>
      <c r="DKD23" s="52"/>
      <c r="DKE23" s="52"/>
      <c r="DKF23" s="52"/>
      <c r="DKG23" s="52"/>
      <c r="DKH23" s="52"/>
      <c r="DKI23" s="52"/>
      <c r="DKJ23" s="52"/>
      <c r="DKK23" s="52"/>
      <c r="DKL23" s="52"/>
      <c r="DKM23" s="52"/>
      <c r="DKN23" s="52"/>
      <c r="DKO23" s="52"/>
      <c r="DKP23" s="52"/>
      <c r="DKQ23" s="52"/>
      <c r="DKR23" s="52"/>
      <c r="DKS23" s="52"/>
      <c r="DKT23" s="52"/>
      <c r="DKU23" s="52"/>
      <c r="DKV23" s="52"/>
      <c r="DKW23" s="52"/>
      <c r="DKX23" s="52"/>
      <c r="DKY23" s="52"/>
      <c r="DKZ23" s="52"/>
      <c r="DLA23" s="52"/>
      <c r="DLB23" s="52"/>
      <c r="DLC23" s="52"/>
      <c r="DLD23" s="52"/>
      <c r="DLE23" s="52"/>
      <c r="DLF23" s="52"/>
      <c r="DLG23" s="52"/>
      <c r="DLH23" s="52"/>
      <c r="DLI23" s="52"/>
      <c r="DLJ23" s="52"/>
      <c r="DLK23" s="52"/>
      <c r="DLL23" s="52"/>
      <c r="DLM23" s="52"/>
      <c r="DLN23" s="52"/>
      <c r="DLO23" s="52"/>
      <c r="DLP23" s="52"/>
      <c r="DLQ23" s="52"/>
      <c r="DLR23" s="52"/>
      <c r="DLS23" s="52"/>
      <c r="DLT23" s="52"/>
      <c r="DLU23" s="52"/>
      <c r="DLV23" s="52"/>
      <c r="DLW23" s="52"/>
      <c r="DLX23" s="52"/>
      <c r="DLY23" s="52"/>
      <c r="DLZ23" s="52"/>
      <c r="DMA23" s="52"/>
      <c r="DMB23" s="52"/>
      <c r="DMC23" s="52"/>
      <c r="DMD23" s="52"/>
      <c r="DME23" s="52"/>
      <c r="DMF23" s="52"/>
      <c r="DMG23" s="52"/>
      <c r="DMH23" s="52"/>
      <c r="DMI23" s="52"/>
      <c r="DMJ23" s="52"/>
      <c r="DMK23" s="52"/>
      <c r="DML23" s="52"/>
      <c r="DMM23" s="52"/>
      <c r="DMN23" s="52"/>
      <c r="DMO23" s="52"/>
      <c r="DMP23" s="52"/>
      <c r="DMQ23" s="52"/>
      <c r="DMR23" s="52"/>
      <c r="DMS23" s="52"/>
      <c r="DMT23" s="52"/>
      <c r="DMU23" s="52"/>
      <c r="DMV23" s="52"/>
      <c r="DMW23" s="52"/>
      <c r="DMX23" s="52"/>
      <c r="DMY23" s="52"/>
      <c r="DMZ23" s="52"/>
      <c r="DNA23" s="52"/>
      <c r="DNB23" s="52"/>
      <c r="DNC23" s="52"/>
      <c r="DND23" s="52"/>
      <c r="DNE23" s="52"/>
      <c r="DNF23" s="52"/>
      <c r="DNG23" s="52"/>
      <c r="DNH23" s="52"/>
      <c r="DNI23" s="52"/>
      <c r="DNJ23" s="52"/>
      <c r="DNK23" s="52"/>
      <c r="DNL23" s="52"/>
      <c r="DNM23" s="52"/>
      <c r="DNN23" s="52"/>
      <c r="DNO23" s="52"/>
      <c r="DNP23" s="52"/>
      <c r="DNQ23" s="52"/>
      <c r="DNR23" s="52"/>
      <c r="DNS23" s="52"/>
      <c r="DNT23" s="52"/>
      <c r="DNU23" s="52"/>
      <c r="DNV23" s="52"/>
      <c r="DNW23" s="52"/>
      <c r="DNX23" s="52"/>
      <c r="DNY23" s="52"/>
      <c r="DNZ23" s="52"/>
      <c r="DOA23" s="52"/>
      <c r="DOB23" s="52"/>
      <c r="DOC23" s="52"/>
      <c r="DOD23" s="52"/>
      <c r="DOE23" s="52"/>
      <c r="DOF23" s="52"/>
      <c r="DOG23" s="52"/>
      <c r="DOH23" s="52"/>
      <c r="DOI23" s="52"/>
      <c r="DOJ23" s="52"/>
      <c r="DOK23" s="52"/>
      <c r="DOL23" s="52"/>
      <c r="DOM23" s="52"/>
      <c r="DON23" s="52"/>
      <c r="DOO23" s="52"/>
      <c r="DOP23" s="52"/>
      <c r="DOQ23" s="52"/>
      <c r="DOR23" s="52"/>
      <c r="DOS23" s="52"/>
      <c r="DOT23" s="52"/>
      <c r="DOU23" s="52"/>
      <c r="DOV23" s="52"/>
      <c r="DOW23" s="52"/>
      <c r="DOX23" s="52"/>
      <c r="DOY23" s="52"/>
      <c r="DOZ23" s="52"/>
      <c r="DPA23" s="52"/>
      <c r="DPB23" s="52"/>
      <c r="DPC23" s="52"/>
      <c r="DPD23" s="52"/>
      <c r="DPE23" s="52"/>
      <c r="DPF23" s="52"/>
      <c r="DPG23" s="52"/>
      <c r="DPH23" s="52"/>
      <c r="DPI23" s="52"/>
      <c r="DPJ23" s="52"/>
      <c r="DPK23" s="52"/>
      <c r="DPL23" s="52"/>
      <c r="DPM23" s="52"/>
      <c r="DPN23" s="52"/>
      <c r="DPO23" s="52"/>
      <c r="DPP23" s="52"/>
      <c r="DPQ23" s="52"/>
      <c r="DPR23" s="52"/>
      <c r="DPS23" s="52"/>
      <c r="DPT23" s="52"/>
      <c r="DPU23" s="52"/>
      <c r="DPV23" s="52"/>
      <c r="DPW23" s="52"/>
      <c r="DPX23" s="52"/>
      <c r="DPY23" s="52"/>
      <c r="DPZ23" s="52"/>
      <c r="DQA23" s="52"/>
      <c r="DQB23" s="52"/>
      <c r="DQC23" s="52"/>
      <c r="DQD23" s="52"/>
      <c r="DQE23" s="52"/>
      <c r="DQF23" s="52"/>
      <c r="DQG23" s="52"/>
      <c r="DQH23" s="52"/>
      <c r="DQI23" s="52"/>
      <c r="DQJ23" s="52"/>
      <c r="DQK23" s="52"/>
      <c r="DQL23" s="52"/>
      <c r="DQM23" s="52"/>
      <c r="DQN23" s="52"/>
      <c r="DQO23" s="52"/>
      <c r="DQP23" s="52"/>
      <c r="DQQ23" s="52"/>
      <c r="DQR23" s="52"/>
      <c r="DQS23" s="52"/>
      <c r="DQT23" s="52"/>
      <c r="DQU23" s="52"/>
      <c r="DQV23" s="52"/>
      <c r="DQW23" s="52"/>
      <c r="DQX23" s="52"/>
      <c r="DQY23" s="52"/>
      <c r="DQZ23" s="52"/>
      <c r="DRA23" s="52"/>
      <c r="DRB23" s="52"/>
      <c r="DRC23" s="52"/>
      <c r="DRD23" s="52"/>
      <c r="DRE23" s="52"/>
      <c r="DRF23" s="52"/>
      <c r="DRG23" s="52"/>
      <c r="DRH23" s="52"/>
      <c r="DRI23" s="52"/>
      <c r="DRJ23" s="52"/>
      <c r="DRK23" s="52"/>
      <c r="DRL23" s="52"/>
      <c r="DRM23" s="52"/>
      <c r="DRN23" s="52"/>
      <c r="DRO23" s="52"/>
      <c r="DRP23" s="52"/>
      <c r="DRQ23" s="52"/>
      <c r="DRR23" s="52"/>
      <c r="DRS23" s="52"/>
      <c r="DRT23" s="52"/>
      <c r="DRU23" s="52"/>
      <c r="DRV23" s="52"/>
      <c r="DRW23" s="52"/>
      <c r="DRX23" s="52"/>
      <c r="DRY23" s="52"/>
      <c r="DRZ23" s="52"/>
      <c r="DSA23" s="52"/>
      <c r="DSB23" s="52"/>
      <c r="DSC23" s="52"/>
      <c r="DSD23" s="52"/>
      <c r="DSE23" s="52"/>
      <c r="DSF23" s="52"/>
      <c r="DSG23" s="52"/>
      <c r="DSH23" s="52"/>
      <c r="DSI23" s="52"/>
      <c r="DSJ23" s="52"/>
      <c r="DSK23" s="52"/>
      <c r="DSL23" s="52"/>
      <c r="DSM23" s="52"/>
      <c r="DSN23" s="52"/>
      <c r="DSO23" s="52"/>
      <c r="DSP23" s="52"/>
      <c r="DSQ23" s="52"/>
      <c r="DSR23" s="52"/>
      <c r="DSS23" s="52"/>
      <c r="DST23" s="52"/>
      <c r="DSU23" s="52"/>
      <c r="DSV23" s="52"/>
      <c r="DSW23" s="52"/>
      <c r="DSX23" s="52"/>
      <c r="DSY23" s="52"/>
      <c r="DSZ23" s="52"/>
      <c r="DTA23" s="52"/>
      <c r="DTB23" s="52"/>
      <c r="DTC23" s="52"/>
      <c r="DTD23" s="52"/>
      <c r="DTE23" s="52"/>
      <c r="DTF23" s="52"/>
      <c r="DTG23" s="52"/>
      <c r="DTH23" s="52"/>
      <c r="DTI23" s="52"/>
      <c r="DTJ23" s="52"/>
      <c r="DTK23" s="52"/>
      <c r="DTL23" s="52"/>
      <c r="DTM23" s="52"/>
      <c r="DTN23" s="52"/>
      <c r="DTO23" s="52"/>
      <c r="DTP23" s="52"/>
      <c r="DTQ23" s="52"/>
      <c r="DTR23" s="52"/>
      <c r="DTS23" s="52"/>
      <c r="DTT23" s="52"/>
      <c r="DTU23" s="52"/>
      <c r="DTV23" s="52"/>
      <c r="DTW23" s="52"/>
      <c r="DTX23" s="52"/>
      <c r="DTY23" s="52"/>
      <c r="DTZ23" s="52"/>
      <c r="DUA23" s="52"/>
      <c r="DUB23" s="52"/>
      <c r="DUC23" s="52"/>
      <c r="DUD23" s="52"/>
      <c r="DUE23" s="52"/>
      <c r="DUF23" s="52"/>
      <c r="DUG23" s="52"/>
      <c r="DUH23" s="52"/>
      <c r="DUI23" s="52"/>
      <c r="DUJ23" s="52"/>
      <c r="DUK23" s="52"/>
      <c r="DUL23" s="52"/>
      <c r="DUM23" s="52"/>
      <c r="DUN23" s="52"/>
      <c r="DUO23" s="52"/>
      <c r="DUP23" s="52"/>
      <c r="DUQ23" s="52"/>
      <c r="DUR23" s="52"/>
      <c r="DUS23" s="52"/>
      <c r="DUT23" s="52"/>
      <c r="DUU23" s="52"/>
      <c r="DUV23" s="52"/>
      <c r="DUW23" s="52"/>
      <c r="DUX23" s="52"/>
      <c r="DUY23" s="52"/>
      <c r="DUZ23" s="52"/>
      <c r="DVA23" s="52"/>
      <c r="DVB23" s="52"/>
      <c r="DVC23" s="52"/>
      <c r="DVD23" s="52"/>
      <c r="DVE23" s="52"/>
      <c r="DVF23" s="52"/>
      <c r="DVG23" s="52"/>
      <c r="DVH23" s="52"/>
      <c r="DVI23" s="52"/>
      <c r="DVJ23" s="52"/>
      <c r="DVK23" s="52"/>
      <c r="DVL23" s="52"/>
      <c r="DVM23" s="52"/>
      <c r="DVN23" s="52"/>
      <c r="DVO23" s="52"/>
      <c r="DVP23" s="52"/>
      <c r="DVQ23" s="52"/>
      <c r="DVR23" s="52"/>
      <c r="DVS23" s="52"/>
      <c r="DVT23" s="52"/>
      <c r="DVU23" s="52"/>
      <c r="DVV23" s="52"/>
      <c r="DVW23" s="52"/>
      <c r="DVX23" s="52"/>
      <c r="DVY23" s="52"/>
      <c r="DVZ23" s="52"/>
      <c r="DWA23" s="52"/>
      <c r="DWB23" s="52"/>
      <c r="DWC23" s="52"/>
      <c r="DWD23" s="52"/>
      <c r="DWE23" s="52"/>
      <c r="DWF23" s="52"/>
      <c r="DWG23" s="52"/>
      <c r="DWH23" s="52"/>
      <c r="DWI23" s="52"/>
      <c r="DWJ23" s="52"/>
      <c r="DWK23" s="52"/>
      <c r="DWL23" s="52"/>
      <c r="DWM23" s="52"/>
      <c r="DWN23" s="52"/>
      <c r="DWO23" s="52"/>
      <c r="DWP23" s="52"/>
      <c r="DWQ23" s="52"/>
      <c r="DWR23" s="52"/>
      <c r="DWS23" s="52"/>
      <c r="DWT23" s="52"/>
      <c r="DWU23" s="52"/>
      <c r="DWV23" s="52"/>
      <c r="DWW23" s="52"/>
      <c r="DWX23" s="52"/>
      <c r="DWY23" s="52"/>
      <c r="DWZ23" s="52"/>
      <c r="DXA23" s="52"/>
      <c r="DXB23" s="52"/>
      <c r="DXC23" s="52"/>
      <c r="DXD23" s="52"/>
      <c r="DXE23" s="52"/>
      <c r="DXF23" s="52"/>
      <c r="DXG23" s="52"/>
      <c r="DXH23" s="52"/>
      <c r="DXI23" s="52"/>
      <c r="DXJ23" s="52"/>
      <c r="DXK23" s="52"/>
      <c r="DXL23" s="52"/>
      <c r="DXM23" s="52"/>
      <c r="DXN23" s="52"/>
      <c r="DXO23" s="52"/>
      <c r="DXP23" s="52"/>
      <c r="DXQ23" s="52"/>
      <c r="DXR23" s="52"/>
      <c r="DXS23" s="52"/>
      <c r="DXT23" s="52"/>
      <c r="DXU23" s="52"/>
      <c r="DXV23" s="52"/>
      <c r="DXW23" s="52"/>
      <c r="DXX23" s="52"/>
      <c r="DXY23" s="52"/>
      <c r="DXZ23" s="52"/>
      <c r="DYA23" s="52"/>
      <c r="DYB23" s="52"/>
      <c r="DYC23" s="52"/>
      <c r="DYD23" s="52"/>
      <c r="DYE23" s="52"/>
      <c r="DYF23" s="52"/>
      <c r="DYG23" s="52"/>
      <c r="DYH23" s="52"/>
      <c r="DYI23" s="52"/>
      <c r="DYJ23" s="52"/>
      <c r="DYK23" s="52"/>
      <c r="DYL23" s="52"/>
      <c r="DYM23" s="52"/>
      <c r="DYN23" s="52"/>
      <c r="DYO23" s="52"/>
      <c r="DYP23" s="52"/>
      <c r="DYQ23" s="52"/>
      <c r="DYR23" s="52"/>
      <c r="DYS23" s="52"/>
      <c r="DYT23" s="52"/>
      <c r="DYU23" s="52"/>
      <c r="DYV23" s="52"/>
      <c r="DYW23" s="52"/>
      <c r="DYX23" s="52"/>
      <c r="DYY23" s="52"/>
      <c r="DYZ23" s="52"/>
      <c r="DZA23" s="52"/>
      <c r="DZB23" s="52"/>
      <c r="DZC23" s="52"/>
      <c r="DZD23" s="52"/>
      <c r="DZE23" s="52"/>
      <c r="DZF23" s="52"/>
      <c r="DZG23" s="52"/>
      <c r="DZH23" s="52"/>
      <c r="DZI23" s="52"/>
      <c r="DZJ23" s="52"/>
      <c r="DZK23" s="52"/>
      <c r="DZL23" s="52"/>
      <c r="DZM23" s="52"/>
      <c r="DZN23" s="52"/>
      <c r="DZO23" s="52"/>
      <c r="DZP23" s="52"/>
      <c r="DZQ23" s="52"/>
      <c r="DZR23" s="52"/>
      <c r="DZS23" s="52"/>
      <c r="DZT23" s="52"/>
      <c r="DZU23" s="52"/>
      <c r="DZV23" s="52"/>
      <c r="DZW23" s="52"/>
      <c r="DZX23" s="52"/>
      <c r="DZY23" s="52"/>
      <c r="DZZ23" s="52"/>
      <c r="EAA23" s="52"/>
      <c r="EAB23" s="52"/>
      <c r="EAC23" s="52"/>
      <c r="EAD23" s="52"/>
      <c r="EAE23" s="52"/>
      <c r="EAF23" s="52"/>
      <c r="EAG23" s="52"/>
      <c r="EAH23" s="52"/>
      <c r="EAI23" s="52"/>
      <c r="EAJ23" s="52"/>
      <c r="EAK23" s="52"/>
      <c r="EAL23" s="52"/>
      <c r="EAM23" s="52"/>
      <c r="EAN23" s="52"/>
      <c r="EAO23" s="52"/>
      <c r="EAP23" s="52"/>
      <c r="EAQ23" s="52"/>
      <c r="EAR23" s="52"/>
      <c r="EAS23" s="52"/>
      <c r="EAT23" s="52"/>
      <c r="EAU23" s="52"/>
      <c r="EAV23" s="52"/>
      <c r="EAW23" s="52"/>
      <c r="EAX23" s="52"/>
      <c r="EAY23" s="52"/>
      <c r="EAZ23" s="52"/>
      <c r="EBA23" s="52"/>
      <c r="EBB23" s="52"/>
      <c r="EBC23" s="52"/>
      <c r="EBD23" s="52"/>
      <c r="EBE23" s="52"/>
      <c r="EBF23" s="52"/>
      <c r="EBG23" s="52"/>
      <c r="EBH23" s="52"/>
      <c r="EBI23" s="52"/>
      <c r="EBJ23" s="52"/>
      <c r="EBK23" s="52"/>
      <c r="EBL23" s="52"/>
      <c r="EBM23" s="52"/>
      <c r="EBN23" s="52"/>
      <c r="EBO23" s="52"/>
      <c r="EBP23" s="52"/>
      <c r="EBQ23" s="52"/>
      <c r="EBR23" s="52"/>
      <c r="EBS23" s="52"/>
      <c r="EBT23" s="52"/>
      <c r="EBU23" s="52"/>
      <c r="EBV23" s="52"/>
      <c r="EBW23" s="52"/>
      <c r="EBX23" s="52"/>
      <c r="EBY23" s="52"/>
      <c r="EBZ23" s="52"/>
      <c r="ECA23" s="52"/>
      <c r="ECB23" s="52"/>
      <c r="ECC23" s="52"/>
      <c r="ECD23" s="52"/>
      <c r="ECE23" s="52"/>
      <c r="ECF23" s="52"/>
      <c r="ECG23" s="52"/>
      <c r="ECH23" s="52"/>
      <c r="ECI23" s="52"/>
      <c r="ECJ23" s="52"/>
      <c r="ECK23" s="52"/>
      <c r="ECL23" s="52"/>
      <c r="ECM23" s="52"/>
      <c r="ECN23" s="52"/>
      <c r="ECO23" s="52"/>
      <c r="ECP23" s="52"/>
      <c r="ECQ23" s="52"/>
      <c r="ECR23" s="52"/>
      <c r="ECS23" s="52"/>
      <c r="ECT23" s="52"/>
      <c r="ECU23" s="52"/>
      <c r="ECV23" s="52"/>
      <c r="ECW23" s="52"/>
      <c r="ECX23" s="52"/>
      <c r="ECY23" s="52"/>
      <c r="ECZ23" s="52"/>
      <c r="EDA23" s="52"/>
      <c r="EDB23" s="52"/>
      <c r="EDC23" s="52"/>
      <c r="EDD23" s="52"/>
      <c r="EDE23" s="52"/>
      <c r="EDF23" s="52"/>
      <c r="EDG23" s="52"/>
      <c r="EDH23" s="52"/>
      <c r="EDI23" s="52"/>
      <c r="EDJ23" s="52"/>
      <c r="EDK23" s="52"/>
      <c r="EDL23" s="52"/>
      <c r="EDM23" s="52"/>
      <c r="EDN23" s="52"/>
      <c r="EDO23" s="52"/>
      <c r="EDP23" s="52"/>
      <c r="EDQ23" s="52"/>
      <c r="EDR23" s="52"/>
      <c r="EDS23" s="52"/>
      <c r="EDT23" s="52"/>
      <c r="EDU23" s="52"/>
      <c r="EDV23" s="52"/>
      <c r="EDW23" s="52"/>
      <c r="EDX23" s="52"/>
      <c r="EDY23" s="52"/>
      <c r="EDZ23" s="52"/>
      <c r="EEA23" s="52"/>
      <c r="EEB23" s="52"/>
      <c r="EEC23" s="52"/>
      <c r="EED23" s="52"/>
      <c r="EEE23" s="52"/>
      <c r="EEF23" s="52"/>
      <c r="EEG23" s="52"/>
      <c r="EEH23" s="52"/>
      <c r="EEI23" s="52"/>
      <c r="EEJ23" s="52"/>
      <c r="EEK23" s="52"/>
      <c r="EEL23" s="52"/>
      <c r="EEM23" s="52"/>
      <c r="EEN23" s="52"/>
      <c r="EEO23" s="52"/>
      <c r="EEP23" s="52"/>
      <c r="EEQ23" s="52"/>
      <c r="EER23" s="52"/>
      <c r="EES23" s="52"/>
      <c r="EET23" s="52"/>
      <c r="EEU23" s="52"/>
      <c r="EEV23" s="52"/>
      <c r="EEW23" s="52"/>
      <c r="EEX23" s="52"/>
      <c r="EEY23" s="52"/>
      <c r="EEZ23" s="52"/>
      <c r="EFA23" s="52"/>
      <c r="EFB23" s="52"/>
      <c r="EFC23" s="52"/>
      <c r="EFD23" s="52"/>
      <c r="EFE23" s="52"/>
      <c r="EFF23" s="52"/>
      <c r="EFG23" s="52"/>
      <c r="EFH23" s="52"/>
      <c r="EFI23" s="52"/>
      <c r="EFJ23" s="52"/>
      <c r="EFK23" s="52"/>
      <c r="EFL23" s="52"/>
      <c r="EFM23" s="52"/>
      <c r="EFN23" s="52"/>
      <c r="EFO23" s="52"/>
      <c r="EFP23" s="52"/>
      <c r="EFQ23" s="52"/>
      <c r="EFR23" s="52"/>
      <c r="EFS23" s="52"/>
      <c r="EFT23" s="52"/>
      <c r="EFU23" s="52"/>
      <c r="EFV23" s="52"/>
      <c r="EFW23" s="52"/>
      <c r="EFX23" s="52"/>
      <c r="EFY23" s="52"/>
      <c r="EFZ23" s="52"/>
      <c r="EGA23" s="52"/>
      <c r="EGB23" s="52"/>
      <c r="EGC23" s="52"/>
      <c r="EGD23" s="52"/>
      <c r="EGE23" s="52"/>
      <c r="EGF23" s="52"/>
      <c r="EGG23" s="52"/>
      <c r="EGH23" s="52"/>
      <c r="EGI23" s="52"/>
      <c r="EGJ23" s="52"/>
      <c r="EGK23" s="52"/>
      <c r="EGL23" s="52"/>
      <c r="EGM23" s="52"/>
      <c r="EGN23" s="52"/>
      <c r="EGO23" s="52"/>
      <c r="EGP23" s="52"/>
      <c r="EGQ23" s="52"/>
      <c r="EGR23" s="52"/>
      <c r="EGS23" s="52"/>
      <c r="EGT23" s="52"/>
      <c r="EGU23" s="52"/>
      <c r="EGV23" s="52"/>
      <c r="EGW23" s="52"/>
      <c r="EGX23" s="52"/>
      <c r="EGY23" s="52"/>
      <c r="EGZ23" s="52"/>
      <c r="EHA23" s="52"/>
      <c r="EHB23" s="52"/>
      <c r="EHC23" s="52"/>
      <c r="EHD23" s="52"/>
      <c r="EHE23" s="52"/>
      <c r="EHF23" s="52"/>
      <c r="EHG23" s="52"/>
      <c r="EHH23" s="52"/>
      <c r="EHI23" s="52"/>
      <c r="EHJ23" s="52"/>
      <c r="EHK23" s="52"/>
      <c r="EHL23" s="52"/>
      <c r="EHM23" s="52"/>
      <c r="EHN23" s="52"/>
      <c r="EHO23" s="52"/>
      <c r="EHP23" s="52"/>
      <c r="EHQ23" s="52"/>
      <c r="EHR23" s="52"/>
      <c r="EHS23" s="52"/>
      <c r="EHT23" s="52"/>
      <c r="EHU23" s="52"/>
      <c r="EHV23" s="52"/>
      <c r="EHW23" s="52"/>
      <c r="EHX23" s="52"/>
      <c r="EHY23" s="52"/>
      <c r="EHZ23" s="52"/>
      <c r="EIA23" s="52"/>
      <c r="EIB23" s="52"/>
      <c r="EIC23" s="52"/>
      <c r="EID23" s="52"/>
      <c r="EIE23" s="52"/>
      <c r="EIF23" s="52"/>
      <c r="EIG23" s="52"/>
      <c r="EIH23" s="52"/>
      <c r="EII23" s="52"/>
      <c r="EIJ23" s="52"/>
      <c r="EIK23" s="52"/>
      <c r="EIL23" s="52"/>
      <c r="EIM23" s="52"/>
      <c r="EIN23" s="52"/>
      <c r="EIO23" s="52"/>
      <c r="EIP23" s="52"/>
      <c r="EIQ23" s="52"/>
      <c r="EIR23" s="52"/>
      <c r="EIS23" s="52"/>
      <c r="EIT23" s="52"/>
      <c r="EIU23" s="52"/>
      <c r="EIV23" s="52"/>
      <c r="EIW23" s="52"/>
      <c r="EIX23" s="52"/>
      <c r="EIY23" s="52"/>
      <c r="EIZ23" s="52"/>
      <c r="EJA23" s="52"/>
      <c r="EJB23" s="52"/>
      <c r="EJC23" s="52"/>
      <c r="EJD23" s="52"/>
      <c r="EJE23" s="52"/>
      <c r="EJF23" s="52"/>
      <c r="EJG23" s="52"/>
      <c r="EJH23" s="52"/>
      <c r="EJI23" s="52"/>
      <c r="EJJ23" s="52"/>
      <c r="EJK23" s="52"/>
      <c r="EJL23" s="52"/>
      <c r="EJM23" s="52"/>
      <c r="EJN23" s="52"/>
      <c r="EJO23" s="52"/>
      <c r="EJP23" s="52"/>
      <c r="EJQ23" s="52"/>
      <c r="EJR23" s="52"/>
      <c r="EJS23" s="52"/>
      <c r="EJT23" s="52"/>
      <c r="EJU23" s="52"/>
      <c r="EJV23" s="52"/>
      <c r="EJW23" s="52"/>
      <c r="EJX23" s="52"/>
      <c r="EJY23" s="52"/>
      <c r="EJZ23" s="52"/>
      <c r="EKA23" s="52"/>
      <c r="EKB23" s="52"/>
      <c r="EKC23" s="52"/>
      <c r="EKD23" s="52"/>
      <c r="EKE23" s="52"/>
      <c r="EKF23" s="52"/>
      <c r="EKG23" s="52"/>
      <c r="EKH23" s="52"/>
      <c r="EKI23" s="52"/>
      <c r="EKJ23" s="52"/>
      <c r="EKK23" s="52"/>
      <c r="EKL23" s="52"/>
      <c r="EKM23" s="52"/>
      <c r="EKN23" s="52"/>
      <c r="EKO23" s="52"/>
      <c r="EKP23" s="52"/>
      <c r="EKQ23" s="52"/>
      <c r="EKR23" s="52"/>
      <c r="EKS23" s="52"/>
      <c r="EKT23" s="52"/>
      <c r="EKU23" s="52"/>
      <c r="EKV23" s="52"/>
      <c r="EKW23" s="52"/>
      <c r="EKX23" s="52"/>
      <c r="EKY23" s="52"/>
      <c r="EKZ23" s="52"/>
      <c r="ELA23" s="52"/>
      <c r="ELB23" s="52"/>
      <c r="ELC23" s="52"/>
      <c r="ELD23" s="52"/>
      <c r="ELE23" s="52"/>
      <c r="ELF23" s="52"/>
      <c r="ELG23" s="52"/>
      <c r="ELH23" s="52"/>
      <c r="ELI23" s="52"/>
      <c r="ELJ23" s="52"/>
      <c r="ELK23" s="52"/>
      <c r="ELL23" s="52"/>
      <c r="ELM23" s="52"/>
      <c r="ELN23" s="52"/>
      <c r="ELO23" s="52"/>
      <c r="ELP23" s="52"/>
      <c r="ELQ23" s="52"/>
      <c r="ELR23" s="52"/>
      <c r="ELS23" s="52"/>
      <c r="ELT23" s="52"/>
      <c r="ELU23" s="52"/>
      <c r="ELV23" s="52"/>
      <c r="ELW23" s="52"/>
      <c r="ELX23" s="52"/>
      <c r="ELY23" s="52"/>
      <c r="ELZ23" s="52"/>
      <c r="EMA23" s="52"/>
      <c r="EMB23" s="52"/>
      <c r="EMC23" s="52"/>
      <c r="EMD23" s="52"/>
      <c r="EME23" s="52"/>
      <c r="EMF23" s="52"/>
      <c r="EMG23" s="52"/>
      <c r="EMH23" s="52"/>
      <c r="EMI23" s="52"/>
      <c r="EMJ23" s="52"/>
      <c r="EMK23" s="52"/>
      <c r="EML23" s="52"/>
      <c r="EMM23" s="52"/>
      <c r="EMN23" s="52"/>
      <c r="EMO23" s="52"/>
      <c r="EMP23" s="52"/>
      <c r="EMQ23" s="52"/>
      <c r="EMR23" s="52"/>
      <c r="EMS23" s="52"/>
      <c r="EMT23" s="52"/>
      <c r="EMU23" s="52"/>
      <c r="EMV23" s="52"/>
      <c r="EMW23" s="52"/>
      <c r="EMX23" s="52"/>
      <c r="EMY23" s="52"/>
      <c r="EMZ23" s="52"/>
      <c r="ENA23" s="52"/>
      <c r="ENB23" s="52"/>
      <c r="ENC23" s="52"/>
      <c r="END23" s="52"/>
      <c r="ENE23" s="52"/>
      <c r="ENF23" s="52"/>
      <c r="ENG23" s="52"/>
      <c r="ENH23" s="52"/>
      <c r="ENI23" s="52"/>
      <c r="ENJ23" s="52"/>
      <c r="ENK23" s="52"/>
      <c r="ENL23" s="52"/>
      <c r="ENM23" s="52"/>
      <c r="ENN23" s="52"/>
      <c r="ENO23" s="52"/>
      <c r="ENP23" s="52"/>
      <c r="ENQ23" s="52"/>
      <c r="ENR23" s="52"/>
      <c r="ENS23" s="52"/>
      <c r="ENT23" s="52"/>
      <c r="ENU23" s="52"/>
      <c r="ENV23" s="52"/>
      <c r="ENW23" s="52"/>
      <c r="ENX23" s="52"/>
      <c r="ENY23" s="52"/>
      <c r="ENZ23" s="52"/>
      <c r="EOA23" s="52"/>
      <c r="EOB23" s="52"/>
      <c r="EOC23" s="52"/>
      <c r="EOD23" s="52"/>
      <c r="EOE23" s="52"/>
      <c r="EOF23" s="52"/>
      <c r="EOG23" s="52"/>
      <c r="EOH23" s="52"/>
      <c r="EOI23" s="52"/>
      <c r="EOJ23" s="52"/>
      <c r="EOK23" s="52"/>
      <c r="EOL23" s="52"/>
      <c r="EOM23" s="52"/>
      <c r="EON23" s="52"/>
      <c r="EOO23" s="52"/>
      <c r="EOP23" s="52"/>
      <c r="EOQ23" s="52"/>
      <c r="EOR23" s="52"/>
      <c r="EOS23" s="52"/>
      <c r="EOT23" s="52"/>
      <c r="EOU23" s="52"/>
      <c r="EOV23" s="52"/>
      <c r="EOW23" s="52"/>
      <c r="EOX23" s="52"/>
      <c r="EOY23" s="52"/>
      <c r="EOZ23" s="52"/>
      <c r="EPA23" s="52"/>
      <c r="EPB23" s="52"/>
      <c r="EPC23" s="52"/>
      <c r="EPD23" s="52"/>
      <c r="EPE23" s="52"/>
      <c r="EPF23" s="52"/>
      <c r="EPG23" s="52"/>
      <c r="EPH23" s="52"/>
      <c r="EPI23" s="52"/>
      <c r="EPJ23" s="52"/>
      <c r="EPK23" s="52"/>
      <c r="EPL23" s="52"/>
      <c r="EPM23" s="52"/>
      <c r="EPN23" s="52"/>
      <c r="EPO23" s="52"/>
      <c r="EPP23" s="52"/>
      <c r="EPQ23" s="52"/>
      <c r="EPR23" s="52"/>
      <c r="EPS23" s="52"/>
      <c r="EPT23" s="52"/>
      <c r="EPU23" s="52"/>
      <c r="EPV23" s="52"/>
      <c r="EPW23" s="52"/>
      <c r="EPX23" s="52"/>
      <c r="EPY23" s="52"/>
      <c r="EPZ23" s="52"/>
      <c r="EQA23" s="52"/>
      <c r="EQB23" s="52"/>
      <c r="EQC23" s="52"/>
      <c r="EQD23" s="52"/>
      <c r="EQE23" s="52"/>
      <c r="EQF23" s="52"/>
      <c r="EQG23" s="52"/>
      <c r="EQH23" s="52"/>
      <c r="EQI23" s="52"/>
      <c r="EQJ23" s="52"/>
      <c r="EQK23" s="52"/>
      <c r="EQL23" s="52"/>
      <c r="EQM23" s="52"/>
      <c r="EQN23" s="52"/>
      <c r="EQO23" s="52"/>
      <c r="EQP23" s="52"/>
      <c r="EQQ23" s="52"/>
      <c r="EQR23" s="52"/>
      <c r="EQS23" s="52"/>
      <c r="EQT23" s="52"/>
      <c r="EQU23" s="52"/>
      <c r="EQV23" s="52"/>
      <c r="EQW23" s="52"/>
      <c r="EQX23" s="52"/>
      <c r="EQY23" s="52"/>
      <c r="EQZ23" s="52"/>
      <c r="ERA23" s="52"/>
      <c r="ERB23" s="52"/>
      <c r="ERC23" s="52"/>
      <c r="ERD23" s="52"/>
      <c r="ERE23" s="52"/>
      <c r="ERF23" s="52"/>
      <c r="ERG23" s="52"/>
      <c r="ERH23" s="52"/>
      <c r="ERI23" s="52"/>
      <c r="ERJ23" s="52"/>
      <c r="ERK23" s="52"/>
      <c r="ERL23" s="52"/>
      <c r="ERM23" s="52"/>
      <c r="ERN23" s="52"/>
      <c r="ERO23" s="52"/>
      <c r="ERP23" s="52"/>
      <c r="ERQ23" s="52"/>
      <c r="ERR23" s="52"/>
      <c r="ERS23" s="52"/>
      <c r="ERT23" s="52"/>
      <c r="ERU23" s="52"/>
      <c r="ERV23" s="52"/>
      <c r="ERW23" s="52"/>
      <c r="ERX23" s="52"/>
      <c r="ERY23" s="52"/>
      <c r="ERZ23" s="52"/>
      <c r="ESA23" s="52"/>
      <c r="ESB23" s="52"/>
      <c r="ESC23" s="52"/>
      <c r="ESD23" s="52"/>
      <c r="ESE23" s="52"/>
      <c r="ESF23" s="52"/>
      <c r="ESG23" s="52"/>
      <c r="ESH23" s="52"/>
      <c r="ESI23" s="52"/>
      <c r="ESJ23" s="52"/>
      <c r="ESK23" s="52"/>
      <c r="ESL23" s="52"/>
      <c r="ESM23" s="52"/>
      <c r="ESN23" s="52"/>
      <c r="ESO23" s="52"/>
      <c r="ESP23" s="52"/>
      <c r="ESQ23" s="52"/>
      <c r="ESR23" s="52"/>
      <c r="ESS23" s="52"/>
      <c r="EST23" s="52"/>
      <c r="ESU23" s="52"/>
      <c r="ESV23" s="52"/>
      <c r="ESW23" s="52"/>
      <c r="ESX23" s="52"/>
      <c r="ESY23" s="52"/>
      <c r="ESZ23" s="52"/>
      <c r="ETA23" s="52"/>
      <c r="ETB23" s="52"/>
      <c r="ETC23" s="52"/>
      <c r="ETD23" s="52"/>
      <c r="ETE23" s="52"/>
      <c r="ETF23" s="52"/>
      <c r="ETG23" s="52"/>
      <c r="ETH23" s="52"/>
      <c r="ETI23" s="52"/>
      <c r="ETJ23" s="52"/>
      <c r="ETK23" s="52"/>
      <c r="ETL23" s="52"/>
      <c r="ETM23" s="52"/>
      <c r="ETN23" s="52"/>
      <c r="ETO23" s="52"/>
      <c r="ETP23" s="52"/>
      <c r="ETQ23" s="52"/>
      <c r="ETR23" s="52"/>
      <c r="ETS23" s="52"/>
      <c r="ETT23" s="52"/>
      <c r="ETU23" s="52"/>
      <c r="ETV23" s="52"/>
      <c r="ETW23" s="52"/>
      <c r="ETX23" s="52"/>
      <c r="ETY23" s="52"/>
      <c r="ETZ23" s="52"/>
      <c r="EUA23" s="52"/>
      <c r="EUB23" s="52"/>
      <c r="EUC23" s="52"/>
      <c r="EUD23" s="52"/>
      <c r="EUE23" s="52"/>
      <c r="EUF23" s="52"/>
      <c r="EUG23" s="52"/>
      <c r="EUH23" s="52"/>
      <c r="EUI23" s="52"/>
      <c r="EUJ23" s="52"/>
      <c r="EUK23" s="52"/>
      <c r="EUL23" s="52"/>
      <c r="EUM23" s="52"/>
      <c r="EUN23" s="52"/>
      <c r="EUO23" s="52"/>
      <c r="EUP23" s="52"/>
      <c r="EUQ23" s="52"/>
      <c r="EUR23" s="52"/>
      <c r="EUS23" s="52"/>
      <c r="EUT23" s="52"/>
      <c r="EUU23" s="52"/>
      <c r="EUV23" s="52"/>
      <c r="EUW23" s="52"/>
      <c r="EUX23" s="52"/>
      <c r="EUY23" s="52"/>
      <c r="EUZ23" s="52"/>
      <c r="EVA23" s="52"/>
      <c r="EVB23" s="52"/>
      <c r="EVC23" s="52"/>
      <c r="EVD23" s="52"/>
      <c r="EVE23" s="52"/>
      <c r="EVF23" s="52"/>
      <c r="EVG23" s="52"/>
      <c r="EVH23" s="52"/>
      <c r="EVI23" s="52"/>
      <c r="EVJ23" s="52"/>
      <c r="EVK23" s="52"/>
      <c r="EVL23" s="52"/>
      <c r="EVM23" s="52"/>
      <c r="EVN23" s="52"/>
      <c r="EVO23" s="52"/>
      <c r="EVP23" s="52"/>
      <c r="EVQ23" s="52"/>
      <c r="EVR23" s="52"/>
      <c r="EVS23" s="52"/>
      <c r="EVT23" s="52"/>
      <c r="EVU23" s="52"/>
      <c r="EVV23" s="52"/>
      <c r="EVW23" s="52"/>
      <c r="EVX23" s="52"/>
      <c r="EVY23" s="52"/>
      <c r="EVZ23" s="52"/>
      <c r="EWA23" s="52"/>
      <c r="EWB23" s="52"/>
      <c r="EWC23" s="52"/>
      <c r="EWD23" s="52"/>
      <c r="EWE23" s="52"/>
      <c r="EWF23" s="52"/>
      <c r="EWG23" s="52"/>
      <c r="EWH23" s="52"/>
      <c r="EWI23" s="52"/>
      <c r="EWJ23" s="52"/>
      <c r="EWK23" s="52"/>
      <c r="EWL23" s="52"/>
      <c r="EWM23" s="52"/>
      <c r="EWN23" s="52"/>
      <c r="EWO23" s="52"/>
      <c r="EWP23" s="52"/>
      <c r="EWQ23" s="52"/>
      <c r="EWR23" s="52"/>
      <c r="EWS23" s="52"/>
      <c r="EWT23" s="52"/>
      <c r="EWU23" s="52"/>
      <c r="EWV23" s="52"/>
      <c r="EWW23" s="52"/>
      <c r="EWX23" s="52"/>
      <c r="EWY23" s="52"/>
      <c r="EWZ23" s="52"/>
      <c r="EXA23" s="52"/>
      <c r="EXB23" s="52"/>
      <c r="EXC23" s="52"/>
      <c r="EXD23" s="52"/>
      <c r="EXE23" s="52"/>
      <c r="EXF23" s="52"/>
      <c r="EXG23" s="52"/>
      <c r="EXH23" s="52"/>
      <c r="EXI23" s="52"/>
      <c r="EXJ23" s="52"/>
      <c r="EXK23" s="52"/>
      <c r="EXL23" s="52"/>
      <c r="EXM23" s="52"/>
      <c r="EXN23" s="52"/>
      <c r="EXO23" s="52"/>
      <c r="EXP23" s="52"/>
      <c r="EXQ23" s="52"/>
      <c r="EXR23" s="52"/>
      <c r="EXS23" s="52"/>
      <c r="EXT23" s="52"/>
      <c r="EXU23" s="52"/>
      <c r="EXV23" s="52"/>
      <c r="EXW23" s="52"/>
      <c r="EXX23" s="52"/>
      <c r="EXY23" s="52"/>
      <c r="EXZ23" s="52"/>
      <c r="EYA23" s="52"/>
      <c r="EYB23" s="52"/>
      <c r="EYC23" s="52"/>
      <c r="EYD23" s="52"/>
      <c r="EYE23" s="52"/>
      <c r="EYF23" s="52"/>
      <c r="EYG23" s="52"/>
      <c r="EYH23" s="52"/>
      <c r="EYI23" s="52"/>
      <c r="EYJ23" s="52"/>
      <c r="EYK23" s="52"/>
      <c r="EYL23" s="52"/>
      <c r="EYM23" s="52"/>
      <c r="EYN23" s="52"/>
      <c r="EYO23" s="52"/>
      <c r="EYP23" s="52"/>
      <c r="EYQ23" s="52"/>
      <c r="EYR23" s="52"/>
      <c r="EYS23" s="52"/>
      <c r="EYT23" s="52"/>
      <c r="EYU23" s="52"/>
      <c r="EYV23" s="52"/>
      <c r="EYW23" s="52"/>
      <c r="EYX23" s="52"/>
      <c r="EYY23" s="52"/>
      <c r="EYZ23" s="52"/>
      <c r="EZA23" s="52"/>
      <c r="EZB23" s="52"/>
      <c r="EZC23" s="52"/>
      <c r="EZD23" s="52"/>
      <c r="EZE23" s="52"/>
      <c r="EZF23" s="52"/>
      <c r="EZG23" s="52"/>
      <c r="EZH23" s="52"/>
      <c r="EZI23" s="52"/>
      <c r="EZJ23" s="52"/>
      <c r="EZK23" s="52"/>
      <c r="EZL23" s="52"/>
      <c r="EZM23" s="52"/>
      <c r="EZN23" s="52"/>
      <c r="EZO23" s="52"/>
      <c r="EZP23" s="52"/>
      <c r="EZQ23" s="52"/>
      <c r="EZR23" s="52"/>
      <c r="EZS23" s="52"/>
      <c r="EZT23" s="52"/>
      <c r="EZU23" s="52"/>
      <c r="EZV23" s="52"/>
      <c r="EZW23" s="52"/>
      <c r="EZX23" s="52"/>
      <c r="EZY23" s="52"/>
      <c r="EZZ23" s="52"/>
      <c r="FAA23" s="52"/>
      <c r="FAB23" s="52"/>
      <c r="FAC23" s="52"/>
      <c r="FAD23" s="52"/>
      <c r="FAE23" s="52"/>
      <c r="FAF23" s="52"/>
      <c r="FAG23" s="52"/>
      <c r="FAH23" s="52"/>
      <c r="FAI23" s="52"/>
      <c r="FAJ23" s="52"/>
      <c r="FAK23" s="52"/>
      <c r="FAL23" s="52"/>
      <c r="FAM23" s="52"/>
      <c r="FAN23" s="52"/>
      <c r="FAO23" s="52"/>
      <c r="FAP23" s="52"/>
      <c r="FAQ23" s="52"/>
      <c r="FAR23" s="52"/>
      <c r="FAS23" s="52"/>
      <c r="FAT23" s="52"/>
      <c r="FAU23" s="52"/>
      <c r="FAV23" s="52"/>
      <c r="FAW23" s="52"/>
      <c r="FAX23" s="52"/>
      <c r="FAY23" s="52"/>
      <c r="FAZ23" s="52"/>
      <c r="FBA23" s="52"/>
      <c r="FBB23" s="52"/>
      <c r="FBC23" s="52"/>
      <c r="FBD23" s="52"/>
      <c r="FBE23" s="52"/>
      <c r="FBF23" s="52"/>
      <c r="FBG23" s="52"/>
      <c r="FBH23" s="52"/>
      <c r="FBI23" s="52"/>
      <c r="FBJ23" s="52"/>
      <c r="FBK23" s="52"/>
      <c r="FBL23" s="52"/>
      <c r="FBM23" s="52"/>
      <c r="FBN23" s="52"/>
      <c r="FBO23" s="52"/>
      <c r="FBP23" s="52"/>
      <c r="FBQ23" s="52"/>
      <c r="FBR23" s="52"/>
      <c r="FBS23" s="52"/>
      <c r="FBT23" s="52"/>
      <c r="FBU23" s="52"/>
      <c r="FBV23" s="52"/>
      <c r="FBW23" s="52"/>
      <c r="FBX23" s="52"/>
      <c r="FBY23" s="52"/>
      <c r="FBZ23" s="52"/>
      <c r="FCA23" s="52"/>
      <c r="FCB23" s="52"/>
      <c r="FCC23" s="52"/>
      <c r="FCD23" s="52"/>
      <c r="FCE23" s="52"/>
      <c r="FCF23" s="52"/>
      <c r="FCG23" s="52"/>
      <c r="FCH23" s="52"/>
      <c r="FCI23" s="52"/>
      <c r="FCJ23" s="52"/>
      <c r="FCK23" s="52"/>
      <c r="FCL23" s="52"/>
      <c r="FCM23" s="52"/>
      <c r="FCN23" s="52"/>
      <c r="FCO23" s="52"/>
      <c r="FCP23" s="52"/>
      <c r="FCQ23" s="52"/>
      <c r="FCR23" s="52"/>
      <c r="FCS23" s="52"/>
      <c r="FCT23" s="52"/>
      <c r="FCU23" s="52"/>
      <c r="FCV23" s="52"/>
      <c r="FCW23" s="52"/>
      <c r="FCX23" s="52"/>
      <c r="FCY23" s="52"/>
      <c r="FCZ23" s="52"/>
      <c r="FDA23" s="52"/>
      <c r="FDB23" s="52"/>
      <c r="FDC23" s="52"/>
      <c r="FDD23" s="52"/>
      <c r="FDE23" s="52"/>
      <c r="FDF23" s="52"/>
      <c r="FDG23" s="52"/>
      <c r="FDH23" s="52"/>
      <c r="FDI23" s="52"/>
      <c r="FDJ23" s="52"/>
      <c r="FDK23" s="52"/>
      <c r="FDL23" s="52"/>
      <c r="FDM23" s="52"/>
      <c r="FDN23" s="52"/>
      <c r="FDO23" s="52"/>
      <c r="FDP23" s="52"/>
      <c r="FDQ23" s="52"/>
      <c r="FDR23" s="52"/>
      <c r="FDS23" s="52"/>
      <c r="FDT23" s="52"/>
      <c r="FDU23" s="52"/>
      <c r="FDV23" s="52"/>
      <c r="FDW23" s="52"/>
      <c r="FDX23" s="52"/>
      <c r="FDY23" s="52"/>
      <c r="FDZ23" s="52"/>
      <c r="FEA23" s="52"/>
      <c r="FEB23" s="52"/>
      <c r="FEC23" s="52"/>
      <c r="FED23" s="52"/>
      <c r="FEE23" s="52"/>
      <c r="FEF23" s="52"/>
      <c r="FEG23" s="52"/>
      <c r="FEH23" s="52"/>
      <c r="FEI23" s="52"/>
      <c r="FEJ23" s="52"/>
      <c r="FEK23" s="52"/>
      <c r="FEL23" s="52"/>
      <c r="FEM23" s="52"/>
      <c r="FEN23" s="52"/>
      <c r="FEO23" s="52"/>
      <c r="FEP23" s="52"/>
      <c r="FEQ23" s="52"/>
      <c r="FER23" s="52"/>
      <c r="FES23" s="52"/>
      <c r="FET23" s="52"/>
      <c r="FEU23" s="52"/>
      <c r="FEV23" s="52"/>
      <c r="FEW23" s="52"/>
      <c r="FEX23" s="52"/>
      <c r="FEY23" s="52"/>
      <c r="FEZ23" s="52"/>
      <c r="FFA23" s="52"/>
      <c r="FFB23" s="52"/>
      <c r="FFC23" s="52"/>
      <c r="FFD23" s="52"/>
      <c r="FFE23" s="52"/>
      <c r="FFF23" s="52"/>
      <c r="FFG23" s="52"/>
      <c r="FFH23" s="52"/>
      <c r="FFI23" s="52"/>
      <c r="FFJ23" s="52"/>
      <c r="FFK23" s="52"/>
      <c r="FFL23" s="52"/>
      <c r="FFM23" s="52"/>
      <c r="FFN23" s="52"/>
      <c r="FFO23" s="52"/>
      <c r="FFP23" s="52"/>
      <c r="FFQ23" s="52"/>
      <c r="FFR23" s="52"/>
      <c r="FFS23" s="52"/>
      <c r="FFT23" s="52"/>
      <c r="FFU23" s="52"/>
      <c r="FFV23" s="52"/>
      <c r="FFW23" s="52"/>
      <c r="FFX23" s="52"/>
      <c r="FFY23" s="52"/>
      <c r="FFZ23" s="52"/>
      <c r="FGA23" s="52"/>
      <c r="FGB23" s="52"/>
      <c r="FGC23" s="52"/>
      <c r="FGD23" s="52"/>
      <c r="FGE23" s="52"/>
      <c r="FGF23" s="52"/>
      <c r="FGG23" s="52"/>
      <c r="FGH23" s="52"/>
      <c r="FGI23" s="52"/>
      <c r="FGJ23" s="52"/>
      <c r="FGK23" s="52"/>
      <c r="FGL23" s="52"/>
      <c r="FGM23" s="52"/>
      <c r="FGN23" s="52"/>
      <c r="FGO23" s="52"/>
      <c r="FGP23" s="52"/>
      <c r="FGQ23" s="52"/>
      <c r="FGR23" s="52"/>
      <c r="FGS23" s="52"/>
      <c r="FGT23" s="52"/>
      <c r="FGU23" s="52"/>
      <c r="FGV23" s="52"/>
      <c r="FGW23" s="52"/>
      <c r="FGX23" s="52"/>
      <c r="FGY23" s="52"/>
      <c r="FGZ23" s="52"/>
      <c r="FHA23" s="52"/>
      <c r="FHB23" s="52"/>
      <c r="FHC23" s="52"/>
      <c r="FHD23" s="52"/>
      <c r="FHE23" s="52"/>
      <c r="FHF23" s="52"/>
      <c r="FHG23" s="52"/>
      <c r="FHH23" s="52"/>
      <c r="FHI23" s="52"/>
      <c r="FHJ23" s="52"/>
      <c r="FHK23" s="52"/>
      <c r="FHL23" s="52"/>
      <c r="FHM23" s="52"/>
      <c r="FHN23" s="52"/>
      <c r="FHO23" s="52"/>
      <c r="FHP23" s="52"/>
      <c r="FHQ23" s="52"/>
      <c r="FHR23" s="52"/>
      <c r="FHS23" s="52"/>
      <c r="FHT23" s="52"/>
      <c r="FHU23" s="52"/>
      <c r="FHV23" s="52"/>
      <c r="FHW23" s="52"/>
      <c r="FHX23" s="52"/>
      <c r="FHY23" s="52"/>
      <c r="FHZ23" s="52"/>
      <c r="FIA23" s="52"/>
      <c r="FIB23" s="52"/>
      <c r="FIC23" s="52"/>
      <c r="FID23" s="52"/>
      <c r="FIE23" s="52"/>
      <c r="FIF23" s="52"/>
      <c r="FIG23" s="52"/>
      <c r="FIH23" s="52"/>
      <c r="FII23" s="52"/>
      <c r="FIJ23" s="52"/>
      <c r="FIK23" s="52"/>
      <c r="FIL23" s="52"/>
      <c r="FIM23" s="52"/>
      <c r="FIN23" s="52"/>
      <c r="FIO23" s="52"/>
      <c r="FIP23" s="52"/>
      <c r="FIQ23" s="52"/>
      <c r="FIR23" s="52"/>
      <c r="FIS23" s="52"/>
      <c r="FIT23" s="52"/>
      <c r="FIU23" s="52"/>
      <c r="FIV23" s="52"/>
      <c r="FIW23" s="52"/>
      <c r="FIX23" s="52"/>
      <c r="FIY23" s="52"/>
      <c r="FIZ23" s="52"/>
      <c r="FJA23" s="52"/>
      <c r="FJB23" s="52"/>
      <c r="FJC23" s="52"/>
      <c r="FJD23" s="52"/>
      <c r="FJE23" s="52"/>
      <c r="FJF23" s="52"/>
      <c r="FJG23" s="52"/>
      <c r="FJH23" s="52"/>
      <c r="FJI23" s="52"/>
      <c r="FJJ23" s="52"/>
      <c r="FJK23" s="52"/>
      <c r="FJL23" s="52"/>
      <c r="FJM23" s="52"/>
      <c r="FJN23" s="52"/>
      <c r="FJO23" s="52"/>
      <c r="FJP23" s="52"/>
      <c r="FJQ23" s="52"/>
      <c r="FJR23" s="52"/>
      <c r="FJS23" s="52"/>
      <c r="FJT23" s="52"/>
      <c r="FJU23" s="52"/>
      <c r="FJV23" s="52"/>
      <c r="FJW23" s="52"/>
      <c r="FJX23" s="52"/>
      <c r="FJY23" s="52"/>
      <c r="FJZ23" s="52"/>
      <c r="FKA23" s="52"/>
      <c r="FKB23" s="52"/>
      <c r="FKC23" s="52"/>
      <c r="FKD23" s="52"/>
      <c r="FKE23" s="52"/>
      <c r="FKF23" s="52"/>
      <c r="FKG23" s="52"/>
      <c r="FKH23" s="52"/>
      <c r="FKI23" s="52"/>
      <c r="FKJ23" s="52"/>
      <c r="FKK23" s="52"/>
      <c r="FKL23" s="52"/>
      <c r="FKM23" s="52"/>
      <c r="FKN23" s="52"/>
      <c r="FKO23" s="52"/>
      <c r="FKP23" s="52"/>
      <c r="FKQ23" s="52"/>
      <c r="FKR23" s="52"/>
      <c r="FKS23" s="52"/>
      <c r="FKT23" s="52"/>
      <c r="FKU23" s="52"/>
      <c r="FKV23" s="52"/>
      <c r="FKW23" s="52"/>
      <c r="FKX23" s="52"/>
      <c r="FKY23" s="52"/>
      <c r="FKZ23" s="52"/>
      <c r="FLA23" s="52"/>
      <c r="FLB23" s="52"/>
      <c r="FLC23" s="52"/>
      <c r="FLD23" s="52"/>
      <c r="FLE23" s="52"/>
      <c r="FLF23" s="52"/>
      <c r="FLG23" s="52"/>
      <c r="FLH23" s="52"/>
      <c r="FLI23" s="52"/>
      <c r="FLJ23" s="52"/>
      <c r="FLK23" s="52"/>
      <c r="FLL23" s="52"/>
      <c r="FLM23" s="52"/>
      <c r="FLN23" s="52"/>
      <c r="FLO23" s="52"/>
      <c r="FLP23" s="52"/>
      <c r="FLQ23" s="52"/>
      <c r="FLR23" s="52"/>
      <c r="FLS23" s="52"/>
      <c r="FLT23" s="52"/>
      <c r="FLU23" s="52"/>
      <c r="FLV23" s="52"/>
      <c r="FLW23" s="52"/>
      <c r="FLX23" s="52"/>
      <c r="FLY23" s="52"/>
      <c r="FLZ23" s="52"/>
      <c r="FMA23" s="52"/>
      <c r="FMB23" s="52"/>
      <c r="FMC23" s="52"/>
      <c r="FMD23" s="52"/>
      <c r="FME23" s="52"/>
      <c r="FMF23" s="52"/>
      <c r="FMG23" s="52"/>
      <c r="FMH23" s="52"/>
      <c r="FMI23" s="52"/>
      <c r="FMJ23" s="52"/>
      <c r="FMK23" s="52"/>
      <c r="FML23" s="52"/>
      <c r="FMM23" s="52"/>
      <c r="FMN23" s="52"/>
      <c r="FMO23" s="52"/>
      <c r="FMP23" s="52"/>
      <c r="FMQ23" s="52"/>
      <c r="FMR23" s="52"/>
      <c r="FMS23" s="52"/>
      <c r="FMT23" s="52"/>
      <c r="FMU23" s="52"/>
      <c r="FMV23" s="52"/>
      <c r="FMW23" s="52"/>
      <c r="FMX23" s="52"/>
      <c r="FMY23" s="52"/>
      <c r="FMZ23" s="52"/>
      <c r="FNA23" s="52"/>
      <c r="FNB23" s="52"/>
      <c r="FNC23" s="52"/>
      <c r="FND23" s="52"/>
      <c r="FNE23" s="52"/>
      <c r="FNF23" s="52"/>
      <c r="FNG23" s="52"/>
      <c r="FNH23" s="52"/>
      <c r="FNI23" s="52"/>
      <c r="FNJ23" s="52"/>
      <c r="FNK23" s="52"/>
      <c r="FNL23" s="52"/>
      <c r="FNM23" s="52"/>
      <c r="FNN23" s="52"/>
      <c r="FNO23" s="52"/>
      <c r="FNP23" s="52"/>
      <c r="FNQ23" s="52"/>
      <c r="FNR23" s="52"/>
      <c r="FNS23" s="52"/>
      <c r="FNT23" s="52"/>
      <c r="FNU23" s="52"/>
      <c r="FNV23" s="52"/>
      <c r="FNW23" s="52"/>
      <c r="FNX23" s="52"/>
      <c r="FNY23" s="52"/>
      <c r="FNZ23" s="52"/>
      <c r="FOA23" s="52"/>
      <c r="FOB23" s="52"/>
      <c r="FOC23" s="52"/>
      <c r="FOD23" s="52"/>
      <c r="FOE23" s="52"/>
      <c r="FOF23" s="52"/>
      <c r="FOG23" s="52"/>
      <c r="FOH23" s="52"/>
      <c r="FOI23" s="52"/>
      <c r="FOJ23" s="52"/>
      <c r="FOK23" s="52"/>
      <c r="FOL23" s="52"/>
      <c r="FOM23" s="52"/>
      <c r="FON23" s="52"/>
      <c r="FOO23" s="52"/>
      <c r="FOP23" s="52"/>
      <c r="FOQ23" s="52"/>
      <c r="FOR23" s="52"/>
      <c r="FOS23" s="52"/>
      <c r="FOT23" s="52"/>
      <c r="FOU23" s="52"/>
      <c r="FOV23" s="52"/>
      <c r="FOW23" s="52"/>
      <c r="FOX23" s="52"/>
      <c r="FOY23" s="52"/>
      <c r="FOZ23" s="52"/>
      <c r="FPA23" s="52"/>
      <c r="FPB23" s="52"/>
      <c r="FPC23" s="52"/>
      <c r="FPD23" s="52"/>
      <c r="FPE23" s="52"/>
      <c r="FPF23" s="52"/>
      <c r="FPG23" s="52"/>
      <c r="FPH23" s="52"/>
      <c r="FPI23" s="52"/>
      <c r="FPJ23" s="52"/>
      <c r="FPK23" s="52"/>
      <c r="FPL23" s="52"/>
      <c r="FPM23" s="52"/>
      <c r="FPN23" s="52"/>
      <c r="FPO23" s="52"/>
      <c r="FPP23" s="52"/>
      <c r="FPQ23" s="52"/>
      <c r="FPR23" s="52"/>
      <c r="FPS23" s="52"/>
      <c r="FPT23" s="52"/>
      <c r="FPU23" s="52"/>
      <c r="FPV23" s="52"/>
      <c r="FPW23" s="52"/>
      <c r="FPX23" s="52"/>
      <c r="FPY23" s="52"/>
      <c r="FPZ23" s="52"/>
      <c r="FQA23" s="52"/>
      <c r="FQB23" s="52"/>
      <c r="FQC23" s="52"/>
      <c r="FQD23" s="52"/>
      <c r="FQE23" s="52"/>
      <c r="FQF23" s="52"/>
      <c r="FQG23" s="52"/>
      <c r="FQH23" s="52"/>
      <c r="FQI23" s="52"/>
      <c r="FQJ23" s="52"/>
      <c r="FQK23" s="52"/>
      <c r="FQL23" s="52"/>
      <c r="FQM23" s="52"/>
      <c r="FQN23" s="52"/>
      <c r="FQO23" s="52"/>
      <c r="FQP23" s="52"/>
      <c r="FQQ23" s="52"/>
      <c r="FQR23" s="52"/>
      <c r="FQS23" s="52"/>
      <c r="FQT23" s="52"/>
      <c r="FQU23" s="52"/>
      <c r="FQV23" s="52"/>
      <c r="FQW23" s="52"/>
      <c r="FQX23" s="52"/>
      <c r="FQY23" s="52"/>
      <c r="FQZ23" s="52"/>
      <c r="FRA23" s="52"/>
      <c r="FRB23" s="52"/>
      <c r="FRC23" s="52"/>
      <c r="FRD23" s="52"/>
      <c r="FRE23" s="52"/>
      <c r="FRF23" s="52"/>
      <c r="FRG23" s="52"/>
      <c r="FRH23" s="52"/>
      <c r="FRI23" s="52"/>
      <c r="FRJ23" s="52"/>
      <c r="FRK23" s="52"/>
      <c r="FRL23" s="52"/>
      <c r="FRM23" s="52"/>
      <c r="FRN23" s="52"/>
      <c r="FRO23" s="52"/>
      <c r="FRP23" s="52"/>
      <c r="FRQ23" s="52"/>
      <c r="FRR23" s="52"/>
      <c r="FRS23" s="52"/>
      <c r="FRT23" s="52"/>
      <c r="FRU23" s="52"/>
      <c r="FRV23" s="52"/>
      <c r="FRW23" s="52"/>
      <c r="FRX23" s="52"/>
      <c r="FRY23" s="52"/>
      <c r="FRZ23" s="52"/>
      <c r="FSA23" s="52"/>
      <c r="FSB23" s="52"/>
      <c r="FSC23" s="52"/>
      <c r="FSD23" s="52"/>
      <c r="FSE23" s="52"/>
      <c r="FSF23" s="52"/>
      <c r="FSG23" s="52"/>
      <c r="FSH23" s="52"/>
      <c r="FSI23" s="52"/>
      <c r="FSJ23" s="52"/>
      <c r="FSK23" s="52"/>
      <c r="FSL23" s="52"/>
      <c r="FSM23" s="52"/>
      <c r="FSN23" s="52"/>
      <c r="FSO23" s="52"/>
      <c r="FSP23" s="52"/>
      <c r="FSQ23" s="52"/>
      <c r="FSR23" s="52"/>
      <c r="FSS23" s="52"/>
      <c r="FST23" s="52"/>
      <c r="FSU23" s="52"/>
      <c r="FSV23" s="52"/>
      <c r="FSW23" s="52"/>
      <c r="FSX23" s="52"/>
      <c r="FSY23" s="52"/>
      <c r="FSZ23" s="52"/>
      <c r="FTA23" s="52"/>
      <c r="FTB23" s="52"/>
      <c r="FTC23" s="52"/>
      <c r="FTD23" s="52"/>
      <c r="FTE23" s="52"/>
      <c r="FTF23" s="52"/>
      <c r="FTG23" s="52"/>
      <c r="FTH23" s="52"/>
      <c r="FTI23" s="52"/>
      <c r="FTJ23" s="52"/>
      <c r="FTK23" s="52"/>
      <c r="FTL23" s="52"/>
      <c r="FTM23" s="52"/>
      <c r="FTN23" s="52"/>
      <c r="FTO23" s="52"/>
      <c r="FTP23" s="52"/>
      <c r="FTQ23" s="52"/>
      <c r="FTR23" s="52"/>
      <c r="FTS23" s="52"/>
      <c r="FTT23" s="52"/>
      <c r="FTU23" s="52"/>
      <c r="FTV23" s="52"/>
      <c r="FTW23" s="52"/>
      <c r="FTX23" s="52"/>
      <c r="FTY23" s="52"/>
      <c r="FTZ23" s="52"/>
      <c r="FUA23" s="52"/>
      <c r="FUB23" s="52"/>
      <c r="FUC23" s="52"/>
      <c r="FUD23" s="52"/>
      <c r="FUE23" s="52"/>
      <c r="FUF23" s="52"/>
      <c r="FUG23" s="52"/>
      <c r="FUH23" s="52"/>
      <c r="FUI23" s="52"/>
      <c r="FUJ23" s="52"/>
      <c r="FUK23" s="52"/>
      <c r="FUL23" s="52"/>
      <c r="FUM23" s="52"/>
      <c r="FUN23" s="52"/>
      <c r="FUO23" s="52"/>
      <c r="FUP23" s="52"/>
      <c r="FUQ23" s="52"/>
      <c r="FUR23" s="52"/>
      <c r="FUS23" s="52"/>
      <c r="FUT23" s="52"/>
      <c r="FUU23" s="52"/>
      <c r="FUV23" s="52"/>
      <c r="FUW23" s="52"/>
      <c r="FUX23" s="52"/>
      <c r="FUY23" s="52"/>
      <c r="FUZ23" s="52"/>
      <c r="FVA23" s="52"/>
      <c r="FVB23" s="52"/>
      <c r="FVC23" s="52"/>
      <c r="FVD23" s="52"/>
      <c r="FVE23" s="52"/>
      <c r="FVF23" s="52"/>
      <c r="FVG23" s="52"/>
      <c r="FVH23" s="52"/>
      <c r="FVI23" s="52"/>
      <c r="FVJ23" s="52"/>
      <c r="FVK23" s="52"/>
      <c r="FVL23" s="52"/>
      <c r="FVM23" s="52"/>
      <c r="FVN23" s="52"/>
      <c r="FVO23" s="52"/>
      <c r="FVP23" s="52"/>
      <c r="FVQ23" s="52"/>
      <c r="FVR23" s="52"/>
      <c r="FVS23" s="52"/>
      <c r="FVT23" s="52"/>
      <c r="FVU23" s="52"/>
      <c r="FVV23" s="52"/>
      <c r="FVW23" s="52"/>
      <c r="FVX23" s="52"/>
      <c r="FVY23" s="52"/>
      <c r="FVZ23" s="52"/>
      <c r="FWA23" s="52"/>
      <c r="FWB23" s="52"/>
      <c r="FWC23" s="52"/>
      <c r="FWD23" s="52"/>
      <c r="FWE23" s="52"/>
      <c r="FWF23" s="52"/>
      <c r="FWG23" s="52"/>
      <c r="FWH23" s="52"/>
      <c r="FWI23" s="52"/>
      <c r="FWJ23" s="52"/>
      <c r="FWK23" s="52"/>
      <c r="FWL23" s="52"/>
      <c r="FWM23" s="52"/>
      <c r="FWN23" s="52"/>
      <c r="FWO23" s="52"/>
      <c r="FWP23" s="52"/>
      <c r="FWQ23" s="52"/>
      <c r="FWR23" s="52"/>
      <c r="FWS23" s="52"/>
      <c r="FWT23" s="52"/>
      <c r="FWU23" s="52"/>
      <c r="FWV23" s="52"/>
      <c r="FWW23" s="52"/>
      <c r="FWX23" s="52"/>
      <c r="FWY23" s="52"/>
      <c r="FWZ23" s="52"/>
      <c r="FXA23" s="52"/>
      <c r="FXB23" s="52"/>
      <c r="FXC23" s="52"/>
      <c r="FXD23" s="52"/>
      <c r="FXE23" s="52"/>
      <c r="FXF23" s="52"/>
      <c r="FXG23" s="52"/>
      <c r="FXH23" s="52"/>
      <c r="FXI23" s="52"/>
      <c r="FXJ23" s="52"/>
      <c r="FXK23" s="52"/>
      <c r="FXL23" s="52"/>
      <c r="FXM23" s="52"/>
      <c r="FXN23" s="52"/>
      <c r="FXO23" s="52"/>
      <c r="FXP23" s="52"/>
      <c r="FXQ23" s="52"/>
      <c r="FXR23" s="52"/>
      <c r="FXS23" s="52"/>
      <c r="FXT23" s="52"/>
      <c r="FXU23" s="52"/>
      <c r="FXV23" s="52"/>
      <c r="FXW23" s="52"/>
      <c r="FXX23" s="52"/>
      <c r="FXY23" s="52"/>
      <c r="FXZ23" s="52"/>
      <c r="FYA23" s="52"/>
      <c r="FYB23" s="52"/>
      <c r="FYC23" s="52"/>
      <c r="FYD23" s="52"/>
      <c r="FYE23" s="52"/>
      <c r="FYF23" s="52"/>
      <c r="FYG23" s="52"/>
      <c r="FYH23" s="52"/>
      <c r="FYI23" s="52"/>
      <c r="FYJ23" s="52"/>
      <c r="FYK23" s="52"/>
      <c r="FYL23" s="52"/>
      <c r="FYM23" s="52"/>
      <c r="FYN23" s="52"/>
      <c r="FYO23" s="52"/>
      <c r="FYP23" s="52"/>
      <c r="FYQ23" s="52"/>
      <c r="FYR23" s="52"/>
      <c r="FYS23" s="52"/>
      <c r="FYT23" s="52"/>
      <c r="FYU23" s="52"/>
      <c r="FYV23" s="52"/>
      <c r="FYW23" s="52"/>
      <c r="FYX23" s="52"/>
      <c r="FYY23" s="52"/>
      <c r="FYZ23" s="52"/>
      <c r="FZA23" s="52"/>
      <c r="FZB23" s="52"/>
      <c r="FZC23" s="52"/>
      <c r="FZD23" s="52"/>
      <c r="FZE23" s="52"/>
      <c r="FZF23" s="52"/>
      <c r="FZG23" s="52"/>
      <c r="FZH23" s="52"/>
      <c r="FZI23" s="52"/>
      <c r="FZJ23" s="52"/>
      <c r="FZK23" s="52"/>
      <c r="FZL23" s="52"/>
      <c r="FZM23" s="52"/>
      <c r="FZN23" s="52"/>
      <c r="FZO23" s="52"/>
      <c r="FZP23" s="52"/>
      <c r="FZQ23" s="52"/>
      <c r="FZR23" s="52"/>
      <c r="FZS23" s="52"/>
      <c r="FZT23" s="52"/>
      <c r="FZU23" s="52"/>
      <c r="FZV23" s="52"/>
      <c r="FZW23" s="52"/>
      <c r="FZX23" s="52"/>
      <c r="FZY23" s="52"/>
      <c r="FZZ23" s="52"/>
      <c r="GAA23" s="52"/>
      <c r="GAB23" s="52"/>
      <c r="GAC23" s="52"/>
      <c r="GAD23" s="52"/>
      <c r="GAE23" s="52"/>
      <c r="GAF23" s="52"/>
      <c r="GAG23" s="52"/>
      <c r="GAH23" s="52"/>
      <c r="GAI23" s="52"/>
      <c r="GAJ23" s="52"/>
      <c r="GAK23" s="52"/>
      <c r="GAL23" s="52"/>
      <c r="GAM23" s="52"/>
      <c r="GAN23" s="52"/>
      <c r="GAO23" s="52"/>
      <c r="GAP23" s="52"/>
      <c r="GAQ23" s="52"/>
      <c r="GAR23" s="52"/>
      <c r="GAS23" s="52"/>
      <c r="GAT23" s="52"/>
      <c r="GAU23" s="52"/>
      <c r="GAV23" s="52"/>
      <c r="GAW23" s="52"/>
      <c r="GAX23" s="52"/>
      <c r="GAY23" s="52"/>
      <c r="GAZ23" s="52"/>
      <c r="GBA23" s="52"/>
      <c r="GBB23" s="52"/>
      <c r="GBC23" s="52"/>
      <c r="GBD23" s="52"/>
      <c r="GBE23" s="52"/>
      <c r="GBF23" s="52"/>
      <c r="GBG23" s="52"/>
      <c r="GBH23" s="52"/>
      <c r="GBI23" s="52"/>
      <c r="GBJ23" s="52"/>
      <c r="GBK23" s="52"/>
      <c r="GBL23" s="52"/>
      <c r="GBM23" s="52"/>
      <c r="GBN23" s="52"/>
      <c r="GBO23" s="52"/>
      <c r="GBP23" s="52"/>
      <c r="GBQ23" s="52"/>
      <c r="GBR23" s="52"/>
      <c r="GBS23" s="52"/>
      <c r="GBT23" s="52"/>
      <c r="GBU23" s="52"/>
      <c r="GBV23" s="52"/>
      <c r="GBW23" s="52"/>
      <c r="GBX23" s="52"/>
      <c r="GBY23" s="52"/>
      <c r="GBZ23" s="52"/>
      <c r="GCA23" s="52"/>
      <c r="GCB23" s="52"/>
      <c r="GCC23" s="52"/>
      <c r="GCD23" s="52"/>
      <c r="GCE23" s="52"/>
      <c r="GCF23" s="52"/>
      <c r="GCG23" s="52"/>
      <c r="GCH23" s="52"/>
      <c r="GCI23" s="52"/>
      <c r="GCJ23" s="52"/>
      <c r="GCK23" s="52"/>
      <c r="GCL23" s="52"/>
      <c r="GCM23" s="52"/>
      <c r="GCN23" s="52"/>
      <c r="GCO23" s="52"/>
      <c r="GCP23" s="52"/>
      <c r="GCQ23" s="52"/>
      <c r="GCR23" s="52"/>
      <c r="GCS23" s="52"/>
      <c r="GCT23" s="52"/>
      <c r="GCU23" s="52"/>
      <c r="GCV23" s="52"/>
      <c r="GCW23" s="52"/>
      <c r="GCX23" s="52"/>
      <c r="GCY23" s="52"/>
      <c r="GCZ23" s="52"/>
      <c r="GDA23" s="52"/>
      <c r="GDB23" s="52"/>
      <c r="GDC23" s="52"/>
      <c r="GDD23" s="52"/>
      <c r="GDE23" s="52"/>
      <c r="GDF23" s="52"/>
      <c r="GDG23" s="52"/>
      <c r="GDH23" s="52"/>
      <c r="GDI23" s="52"/>
      <c r="GDJ23" s="52"/>
      <c r="GDK23" s="52"/>
      <c r="GDL23" s="52"/>
      <c r="GDM23" s="52"/>
      <c r="GDN23" s="52"/>
      <c r="GDO23" s="52"/>
      <c r="GDP23" s="52"/>
      <c r="GDQ23" s="52"/>
      <c r="GDR23" s="52"/>
      <c r="GDS23" s="52"/>
      <c r="GDT23" s="52"/>
      <c r="GDU23" s="52"/>
      <c r="GDV23" s="52"/>
      <c r="GDW23" s="52"/>
      <c r="GDX23" s="52"/>
      <c r="GDY23" s="52"/>
      <c r="GDZ23" s="52"/>
      <c r="GEA23" s="52"/>
      <c r="GEB23" s="52"/>
      <c r="GEC23" s="52"/>
      <c r="GED23" s="52"/>
      <c r="GEE23" s="52"/>
      <c r="GEF23" s="52"/>
      <c r="GEG23" s="52"/>
      <c r="GEH23" s="52"/>
      <c r="GEI23" s="52"/>
      <c r="GEJ23" s="52"/>
      <c r="GEK23" s="52"/>
      <c r="GEL23" s="52"/>
      <c r="GEM23" s="52"/>
      <c r="GEN23" s="52"/>
      <c r="GEO23" s="52"/>
      <c r="GEP23" s="52"/>
      <c r="GEQ23" s="52"/>
      <c r="GER23" s="52"/>
      <c r="GES23" s="52"/>
      <c r="GET23" s="52"/>
      <c r="GEU23" s="52"/>
      <c r="GEV23" s="52"/>
      <c r="GEW23" s="52"/>
      <c r="GEX23" s="52"/>
      <c r="GEY23" s="52"/>
      <c r="GEZ23" s="52"/>
      <c r="GFA23" s="52"/>
      <c r="GFB23" s="52"/>
      <c r="GFC23" s="52"/>
      <c r="GFD23" s="52"/>
      <c r="GFE23" s="52"/>
      <c r="GFF23" s="52"/>
      <c r="GFG23" s="52"/>
      <c r="GFH23" s="52"/>
      <c r="GFI23" s="52"/>
      <c r="GFJ23" s="52"/>
      <c r="GFK23" s="52"/>
      <c r="GFL23" s="52"/>
      <c r="GFM23" s="52"/>
      <c r="GFN23" s="52"/>
      <c r="GFO23" s="52"/>
      <c r="GFP23" s="52"/>
      <c r="GFQ23" s="52"/>
      <c r="GFR23" s="52"/>
      <c r="GFS23" s="52"/>
      <c r="GFT23" s="52"/>
      <c r="GFU23" s="52"/>
      <c r="GFV23" s="52"/>
      <c r="GFW23" s="52"/>
      <c r="GFX23" s="52"/>
      <c r="GFY23" s="52"/>
      <c r="GFZ23" s="52"/>
      <c r="GGA23" s="52"/>
      <c r="GGB23" s="52"/>
      <c r="GGC23" s="52"/>
      <c r="GGD23" s="52"/>
      <c r="GGE23" s="52"/>
      <c r="GGF23" s="52"/>
      <c r="GGG23" s="52"/>
      <c r="GGH23" s="52"/>
      <c r="GGI23" s="52"/>
      <c r="GGJ23" s="52"/>
      <c r="GGK23" s="52"/>
      <c r="GGL23" s="52"/>
      <c r="GGM23" s="52"/>
      <c r="GGN23" s="52"/>
      <c r="GGO23" s="52"/>
      <c r="GGP23" s="52"/>
      <c r="GGQ23" s="52"/>
      <c r="GGR23" s="52"/>
      <c r="GGS23" s="52"/>
      <c r="GGT23" s="52"/>
      <c r="GGU23" s="52"/>
      <c r="GGV23" s="52"/>
      <c r="GGW23" s="52"/>
      <c r="GGX23" s="52"/>
      <c r="GGY23" s="52"/>
      <c r="GGZ23" s="52"/>
      <c r="GHA23" s="52"/>
      <c r="GHB23" s="52"/>
      <c r="GHC23" s="52"/>
      <c r="GHD23" s="52"/>
      <c r="GHE23" s="52"/>
      <c r="GHF23" s="52"/>
      <c r="GHG23" s="52"/>
      <c r="GHH23" s="52"/>
      <c r="GHI23" s="52"/>
      <c r="GHJ23" s="52"/>
      <c r="GHK23" s="52"/>
      <c r="GHL23" s="52"/>
      <c r="GHM23" s="52"/>
      <c r="GHN23" s="52"/>
      <c r="GHO23" s="52"/>
      <c r="GHP23" s="52"/>
      <c r="GHQ23" s="52"/>
      <c r="GHR23" s="52"/>
      <c r="GHS23" s="52"/>
      <c r="GHT23" s="52"/>
      <c r="GHU23" s="52"/>
      <c r="GHV23" s="52"/>
      <c r="GHW23" s="52"/>
      <c r="GHX23" s="52"/>
      <c r="GHY23" s="52"/>
      <c r="GHZ23" s="52"/>
      <c r="GIA23" s="52"/>
      <c r="GIB23" s="52"/>
      <c r="GIC23" s="52"/>
      <c r="GID23" s="52"/>
      <c r="GIE23" s="52"/>
      <c r="GIF23" s="52"/>
      <c r="GIG23" s="52"/>
      <c r="GIH23" s="52"/>
      <c r="GII23" s="52"/>
      <c r="GIJ23" s="52"/>
      <c r="GIK23" s="52"/>
      <c r="GIL23" s="52"/>
      <c r="GIM23" s="52"/>
      <c r="GIN23" s="52"/>
      <c r="GIO23" s="52"/>
      <c r="GIP23" s="52"/>
      <c r="GIQ23" s="52"/>
      <c r="GIR23" s="52"/>
      <c r="GIS23" s="52"/>
      <c r="GIT23" s="52"/>
      <c r="GIU23" s="52"/>
      <c r="GIV23" s="52"/>
      <c r="GIW23" s="52"/>
      <c r="GIX23" s="52"/>
      <c r="GIY23" s="52"/>
      <c r="GIZ23" s="52"/>
      <c r="GJA23" s="52"/>
      <c r="GJB23" s="52"/>
      <c r="GJC23" s="52"/>
      <c r="GJD23" s="52"/>
      <c r="GJE23" s="52"/>
      <c r="GJF23" s="52"/>
      <c r="GJG23" s="52"/>
      <c r="GJH23" s="52"/>
      <c r="GJI23" s="52"/>
      <c r="GJJ23" s="52"/>
      <c r="GJK23" s="52"/>
      <c r="GJL23" s="52"/>
      <c r="GJM23" s="52"/>
      <c r="GJN23" s="52"/>
      <c r="GJO23" s="52"/>
      <c r="GJP23" s="52"/>
      <c r="GJQ23" s="52"/>
      <c r="GJR23" s="52"/>
      <c r="GJS23" s="52"/>
      <c r="GJT23" s="52"/>
      <c r="GJU23" s="52"/>
      <c r="GJV23" s="52"/>
      <c r="GJW23" s="52"/>
      <c r="GJX23" s="52"/>
      <c r="GJY23" s="52"/>
      <c r="GJZ23" s="52"/>
      <c r="GKA23" s="52"/>
      <c r="GKB23" s="52"/>
      <c r="GKC23" s="52"/>
      <c r="GKD23" s="52"/>
      <c r="GKE23" s="52"/>
      <c r="GKF23" s="52"/>
      <c r="GKG23" s="52"/>
      <c r="GKH23" s="52"/>
      <c r="GKI23" s="52"/>
      <c r="GKJ23" s="52"/>
      <c r="GKK23" s="52"/>
      <c r="GKL23" s="52"/>
      <c r="GKM23" s="52"/>
      <c r="GKN23" s="52"/>
      <c r="GKO23" s="52"/>
      <c r="GKP23" s="52"/>
      <c r="GKQ23" s="52"/>
      <c r="GKR23" s="52"/>
      <c r="GKS23" s="52"/>
      <c r="GKT23" s="52"/>
      <c r="GKU23" s="52"/>
      <c r="GKV23" s="52"/>
      <c r="GKW23" s="52"/>
      <c r="GKX23" s="52"/>
      <c r="GKY23" s="52"/>
      <c r="GKZ23" s="52"/>
      <c r="GLA23" s="52"/>
      <c r="GLB23" s="52"/>
      <c r="GLC23" s="52"/>
      <c r="GLD23" s="52"/>
      <c r="GLE23" s="52"/>
      <c r="GLF23" s="52"/>
      <c r="GLG23" s="52"/>
      <c r="GLH23" s="52"/>
      <c r="GLI23" s="52"/>
      <c r="GLJ23" s="52"/>
      <c r="GLK23" s="52"/>
      <c r="GLL23" s="52"/>
      <c r="GLM23" s="52"/>
      <c r="GLN23" s="52"/>
      <c r="GLO23" s="52"/>
      <c r="GLP23" s="52"/>
      <c r="GLQ23" s="52"/>
      <c r="GLR23" s="52"/>
      <c r="GLS23" s="52"/>
      <c r="GLT23" s="52"/>
      <c r="GLU23" s="52"/>
      <c r="GLV23" s="52"/>
      <c r="GLW23" s="52"/>
      <c r="GLX23" s="52"/>
      <c r="GLY23" s="52"/>
      <c r="GLZ23" s="52"/>
      <c r="GMA23" s="52"/>
      <c r="GMB23" s="52"/>
      <c r="GMC23" s="52"/>
      <c r="GMD23" s="52"/>
      <c r="GME23" s="52"/>
      <c r="GMF23" s="52"/>
      <c r="GMG23" s="52"/>
      <c r="GMH23" s="52"/>
      <c r="GMI23" s="52"/>
      <c r="GMJ23" s="52"/>
      <c r="GMK23" s="52"/>
      <c r="GML23" s="52"/>
      <c r="GMM23" s="52"/>
      <c r="GMN23" s="52"/>
      <c r="GMO23" s="52"/>
      <c r="GMP23" s="52"/>
      <c r="GMQ23" s="52"/>
      <c r="GMR23" s="52"/>
      <c r="GMS23" s="52"/>
      <c r="GMT23" s="52"/>
      <c r="GMU23" s="52"/>
      <c r="GMV23" s="52"/>
      <c r="GMW23" s="52"/>
      <c r="GMX23" s="52"/>
      <c r="GMY23" s="52"/>
      <c r="GMZ23" s="52"/>
      <c r="GNA23" s="52"/>
      <c r="GNB23" s="52"/>
      <c r="GNC23" s="52"/>
      <c r="GND23" s="52"/>
      <c r="GNE23" s="52"/>
      <c r="GNF23" s="52"/>
      <c r="GNG23" s="52"/>
      <c r="GNH23" s="52"/>
      <c r="GNI23" s="52"/>
      <c r="GNJ23" s="52"/>
      <c r="GNK23" s="52"/>
      <c r="GNL23" s="52"/>
      <c r="GNM23" s="52"/>
      <c r="GNN23" s="52"/>
      <c r="GNO23" s="52"/>
      <c r="GNP23" s="52"/>
      <c r="GNQ23" s="52"/>
      <c r="GNR23" s="52"/>
      <c r="GNS23" s="52"/>
      <c r="GNT23" s="52"/>
      <c r="GNU23" s="52"/>
      <c r="GNV23" s="52"/>
      <c r="GNW23" s="52"/>
      <c r="GNX23" s="52"/>
      <c r="GNY23" s="52"/>
      <c r="GNZ23" s="52"/>
      <c r="GOA23" s="52"/>
      <c r="GOB23" s="52"/>
      <c r="GOC23" s="52"/>
      <c r="GOD23" s="52"/>
      <c r="GOE23" s="52"/>
      <c r="GOF23" s="52"/>
      <c r="GOG23" s="52"/>
      <c r="GOH23" s="52"/>
      <c r="GOI23" s="52"/>
      <c r="GOJ23" s="52"/>
      <c r="GOK23" s="52"/>
      <c r="GOL23" s="52"/>
      <c r="GOM23" s="52"/>
      <c r="GON23" s="52"/>
      <c r="GOO23" s="52"/>
      <c r="GOP23" s="52"/>
      <c r="GOQ23" s="52"/>
      <c r="GOR23" s="52"/>
      <c r="GOS23" s="52"/>
      <c r="GOT23" s="52"/>
      <c r="GOU23" s="52"/>
      <c r="GOV23" s="52"/>
      <c r="GOW23" s="52"/>
      <c r="GOX23" s="52"/>
      <c r="GOY23" s="52"/>
      <c r="GOZ23" s="52"/>
      <c r="GPA23" s="52"/>
      <c r="GPB23" s="52"/>
      <c r="GPC23" s="52"/>
      <c r="GPD23" s="52"/>
      <c r="GPE23" s="52"/>
      <c r="GPF23" s="52"/>
      <c r="GPG23" s="52"/>
      <c r="GPH23" s="52"/>
      <c r="GPI23" s="52"/>
      <c r="GPJ23" s="52"/>
      <c r="GPK23" s="52"/>
      <c r="GPL23" s="52"/>
      <c r="GPM23" s="52"/>
      <c r="GPN23" s="52"/>
      <c r="GPO23" s="52"/>
      <c r="GPP23" s="52"/>
      <c r="GPQ23" s="52"/>
      <c r="GPR23" s="52"/>
      <c r="GPS23" s="52"/>
      <c r="GPT23" s="52"/>
      <c r="GPU23" s="52"/>
      <c r="GPV23" s="52"/>
      <c r="GPW23" s="52"/>
      <c r="GPX23" s="52"/>
      <c r="GPY23" s="52"/>
      <c r="GPZ23" s="52"/>
      <c r="GQA23" s="52"/>
      <c r="GQB23" s="52"/>
      <c r="GQC23" s="52"/>
      <c r="GQD23" s="52"/>
      <c r="GQE23" s="52"/>
      <c r="GQF23" s="52"/>
      <c r="GQG23" s="52"/>
      <c r="GQH23" s="52"/>
      <c r="GQI23" s="52"/>
      <c r="GQJ23" s="52"/>
      <c r="GQK23" s="52"/>
      <c r="GQL23" s="52"/>
      <c r="GQM23" s="52"/>
      <c r="GQN23" s="52"/>
      <c r="GQO23" s="52"/>
      <c r="GQP23" s="52"/>
      <c r="GQQ23" s="52"/>
      <c r="GQR23" s="52"/>
      <c r="GQS23" s="52"/>
      <c r="GQT23" s="52"/>
      <c r="GQU23" s="52"/>
      <c r="GQV23" s="52"/>
      <c r="GQW23" s="52"/>
      <c r="GQX23" s="52"/>
      <c r="GQY23" s="52"/>
      <c r="GQZ23" s="52"/>
      <c r="GRA23" s="52"/>
      <c r="GRB23" s="52"/>
      <c r="GRC23" s="52"/>
      <c r="GRD23" s="52"/>
      <c r="GRE23" s="52"/>
      <c r="GRF23" s="52"/>
      <c r="GRG23" s="52"/>
      <c r="GRH23" s="52"/>
      <c r="GRI23" s="52"/>
      <c r="GRJ23" s="52"/>
      <c r="GRK23" s="52"/>
      <c r="GRL23" s="52"/>
      <c r="GRM23" s="52"/>
      <c r="GRN23" s="52"/>
      <c r="GRO23" s="52"/>
      <c r="GRP23" s="52"/>
      <c r="GRQ23" s="52"/>
      <c r="GRR23" s="52"/>
      <c r="GRS23" s="52"/>
      <c r="GRT23" s="52"/>
      <c r="GRU23" s="52"/>
      <c r="GRV23" s="52"/>
      <c r="GRW23" s="52"/>
      <c r="GRX23" s="52"/>
      <c r="GRY23" s="52"/>
      <c r="GRZ23" s="52"/>
      <c r="GSA23" s="52"/>
      <c r="GSB23" s="52"/>
      <c r="GSC23" s="52"/>
      <c r="GSD23" s="52"/>
      <c r="GSE23" s="52"/>
      <c r="GSF23" s="52"/>
      <c r="GSG23" s="52"/>
      <c r="GSH23" s="52"/>
      <c r="GSI23" s="52"/>
      <c r="GSJ23" s="52"/>
      <c r="GSK23" s="52"/>
      <c r="GSL23" s="52"/>
      <c r="GSM23" s="52"/>
      <c r="GSN23" s="52"/>
      <c r="GSO23" s="52"/>
      <c r="GSP23" s="52"/>
      <c r="GSQ23" s="52"/>
      <c r="GSR23" s="52"/>
      <c r="GSS23" s="52"/>
      <c r="GST23" s="52"/>
      <c r="GSU23" s="52"/>
      <c r="GSV23" s="52"/>
      <c r="GSW23" s="52"/>
      <c r="GSX23" s="52"/>
      <c r="GSY23" s="52"/>
      <c r="GSZ23" s="52"/>
      <c r="GTA23" s="52"/>
      <c r="GTB23" s="52"/>
      <c r="GTC23" s="52"/>
      <c r="GTD23" s="52"/>
      <c r="GTE23" s="52"/>
      <c r="GTF23" s="52"/>
      <c r="GTG23" s="52"/>
      <c r="GTH23" s="52"/>
      <c r="GTI23" s="52"/>
      <c r="GTJ23" s="52"/>
      <c r="GTK23" s="52"/>
      <c r="GTL23" s="52"/>
      <c r="GTM23" s="52"/>
      <c r="GTN23" s="52"/>
      <c r="GTO23" s="52"/>
      <c r="GTP23" s="52"/>
      <c r="GTQ23" s="52"/>
      <c r="GTR23" s="52"/>
      <c r="GTS23" s="52"/>
      <c r="GTT23" s="52"/>
      <c r="GTU23" s="52"/>
      <c r="GTV23" s="52"/>
      <c r="GTW23" s="52"/>
      <c r="GTX23" s="52"/>
      <c r="GTY23" s="52"/>
      <c r="GTZ23" s="52"/>
      <c r="GUA23" s="52"/>
      <c r="GUB23" s="52"/>
      <c r="GUC23" s="52"/>
      <c r="GUD23" s="52"/>
      <c r="GUE23" s="52"/>
      <c r="GUF23" s="52"/>
      <c r="GUG23" s="52"/>
      <c r="GUH23" s="52"/>
      <c r="GUI23" s="52"/>
      <c r="GUJ23" s="52"/>
      <c r="GUK23" s="52"/>
      <c r="GUL23" s="52"/>
      <c r="GUM23" s="52"/>
      <c r="GUN23" s="52"/>
      <c r="GUO23" s="52"/>
      <c r="GUP23" s="52"/>
      <c r="GUQ23" s="52"/>
      <c r="GUR23" s="52"/>
      <c r="GUS23" s="52"/>
      <c r="GUT23" s="52"/>
      <c r="GUU23" s="52"/>
      <c r="GUV23" s="52"/>
      <c r="GUW23" s="52"/>
      <c r="GUX23" s="52"/>
      <c r="GUY23" s="52"/>
      <c r="GUZ23" s="52"/>
      <c r="GVA23" s="52"/>
      <c r="GVB23" s="52"/>
      <c r="GVC23" s="52"/>
      <c r="GVD23" s="52"/>
      <c r="GVE23" s="52"/>
      <c r="GVF23" s="52"/>
      <c r="GVG23" s="52"/>
      <c r="GVH23" s="52"/>
      <c r="GVI23" s="52"/>
      <c r="GVJ23" s="52"/>
      <c r="GVK23" s="52"/>
      <c r="GVL23" s="52"/>
      <c r="GVM23" s="52"/>
      <c r="GVN23" s="52"/>
      <c r="GVO23" s="52"/>
      <c r="GVP23" s="52"/>
      <c r="GVQ23" s="52"/>
      <c r="GVR23" s="52"/>
      <c r="GVS23" s="52"/>
      <c r="GVT23" s="52"/>
      <c r="GVU23" s="52"/>
      <c r="GVV23" s="52"/>
      <c r="GVW23" s="52"/>
      <c r="GVX23" s="52"/>
      <c r="GVY23" s="52"/>
      <c r="GVZ23" s="52"/>
      <c r="GWA23" s="52"/>
      <c r="GWB23" s="52"/>
      <c r="GWC23" s="52"/>
      <c r="GWD23" s="52"/>
      <c r="GWE23" s="52"/>
      <c r="GWF23" s="52"/>
      <c r="GWG23" s="52"/>
      <c r="GWH23" s="52"/>
      <c r="GWI23" s="52"/>
      <c r="GWJ23" s="52"/>
      <c r="GWK23" s="52"/>
      <c r="GWL23" s="52"/>
      <c r="GWM23" s="52"/>
      <c r="GWN23" s="52"/>
      <c r="GWO23" s="52"/>
      <c r="GWP23" s="52"/>
      <c r="GWQ23" s="52"/>
      <c r="GWR23" s="52"/>
      <c r="GWS23" s="52"/>
      <c r="GWT23" s="52"/>
      <c r="GWU23" s="52"/>
      <c r="GWV23" s="52"/>
      <c r="GWW23" s="52"/>
      <c r="GWX23" s="52"/>
      <c r="GWY23" s="52"/>
      <c r="GWZ23" s="52"/>
      <c r="GXA23" s="52"/>
      <c r="GXB23" s="52"/>
      <c r="GXC23" s="52"/>
      <c r="GXD23" s="52"/>
      <c r="GXE23" s="52"/>
      <c r="GXF23" s="52"/>
      <c r="GXG23" s="52"/>
      <c r="GXH23" s="52"/>
      <c r="GXI23" s="52"/>
      <c r="GXJ23" s="52"/>
      <c r="GXK23" s="52"/>
      <c r="GXL23" s="52"/>
      <c r="GXM23" s="52"/>
      <c r="GXN23" s="52"/>
      <c r="GXO23" s="52"/>
      <c r="GXP23" s="52"/>
      <c r="GXQ23" s="52"/>
      <c r="GXR23" s="52"/>
      <c r="GXS23" s="52"/>
      <c r="GXT23" s="52"/>
      <c r="GXU23" s="52"/>
      <c r="GXV23" s="52"/>
      <c r="GXW23" s="52"/>
      <c r="GXX23" s="52"/>
      <c r="GXY23" s="52"/>
      <c r="GXZ23" s="52"/>
      <c r="GYA23" s="52"/>
      <c r="GYB23" s="52"/>
      <c r="GYC23" s="52"/>
      <c r="GYD23" s="52"/>
      <c r="GYE23" s="52"/>
      <c r="GYF23" s="52"/>
      <c r="GYG23" s="52"/>
      <c r="GYH23" s="52"/>
      <c r="GYI23" s="52"/>
      <c r="GYJ23" s="52"/>
      <c r="GYK23" s="52"/>
      <c r="GYL23" s="52"/>
      <c r="GYM23" s="52"/>
      <c r="GYN23" s="52"/>
      <c r="GYO23" s="52"/>
      <c r="GYP23" s="52"/>
      <c r="GYQ23" s="52"/>
      <c r="GYR23" s="52"/>
      <c r="GYS23" s="52"/>
      <c r="GYT23" s="52"/>
      <c r="GYU23" s="52"/>
      <c r="GYV23" s="52"/>
      <c r="GYW23" s="52"/>
      <c r="GYX23" s="52"/>
      <c r="GYY23" s="52"/>
      <c r="GYZ23" s="52"/>
      <c r="GZA23" s="52"/>
      <c r="GZB23" s="52"/>
      <c r="GZC23" s="52"/>
      <c r="GZD23" s="52"/>
      <c r="GZE23" s="52"/>
      <c r="GZF23" s="52"/>
      <c r="GZG23" s="52"/>
      <c r="GZH23" s="52"/>
      <c r="GZI23" s="52"/>
      <c r="GZJ23" s="52"/>
      <c r="GZK23" s="52"/>
      <c r="GZL23" s="52"/>
      <c r="GZM23" s="52"/>
      <c r="GZN23" s="52"/>
      <c r="GZO23" s="52"/>
      <c r="GZP23" s="52"/>
      <c r="GZQ23" s="52"/>
      <c r="GZR23" s="52"/>
      <c r="GZS23" s="52"/>
      <c r="GZT23" s="52"/>
      <c r="GZU23" s="52"/>
      <c r="GZV23" s="52"/>
      <c r="GZW23" s="52"/>
      <c r="GZX23" s="52"/>
      <c r="GZY23" s="52"/>
      <c r="GZZ23" s="52"/>
      <c r="HAA23" s="52"/>
      <c r="HAB23" s="52"/>
      <c r="HAC23" s="52"/>
      <c r="HAD23" s="52"/>
      <c r="HAE23" s="52"/>
      <c r="HAF23" s="52"/>
      <c r="HAG23" s="52"/>
      <c r="HAH23" s="52"/>
      <c r="HAI23" s="52"/>
      <c r="HAJ23" s="52"/>
      <c r="HAK23" s="52"/>
      <c r="HAL23" s="52"/>
      <c r="HAM23" s="52"/>
      <c r="HAN23" s="52"/>
      <c r="HAO23" s="52"/>
      <c r="HAP23" s="52"/>
      <c r="HAQ23" s="52"/>
      <c r="HAR23" s="52"/>
      <c r="HAS23" s="52"/>
      <c r="HAT23" s="52"/>
      <c r="HAU23" s="52"/>
      <c r="HAV23" s="52"/>
      <c r="HAW23" s="52"/>
      <c r="HAX23" s="52"/>
      <c r="HAY23" s="52"/>
      <c r="HAZ23" s="52"/>
      <c r="HBA23" s="52"/>
      <c r="HBB23" s="52"/>
      <c r="HBC23" s="52"/>
      <c r="HBD23" s="52"/>
      <c r="HBE23" s="52"/>
      <c r="HBF23" s="52"/>
      <c r="HBG23" s="52"/>
      <c r="HBH23" s="52"/>
      <c r="HBI23" s="52"/>
      <c r="HBJ23" s="52"/>
      <c r="HBK23" s="52"/>
      <c r="HBL23" s="52"/>
      <c r="HBM23" s="52"/>
      <c r="HBN23" s="52"/>
      <c r="HBO23" s="52"/>
      <c r="HBP23" s="52"/>
      <c r="HBQ23" s="52"/>
      <c r="HBR23" s="52"/>
      <c r="HBS23" s="52"/>
      <c r="HBT23" s="52"/>
      <c r="HBU23" s="52"/>
      <c r="HBV23" s="52"/>
      <c r="HBW23" s="52"/>
      <c r="HBX23" s="52"/>
      <c r="HBY23" s="52"/>
      <c r="HBZ23" s="52"/>
      <c r="HCA23" s="52"/>
      <c r="HCB23" s="52"/>
      <c r="HCC23" s="52"/>
      <c r="HCD23" s="52"/>
      <c r="HCE23" s="52"/>
      <c r="HCF23" s="52"/>
      <c r="HCG23" s="52"/>
      <c r="HCH23" s="52"/>
      <c r="HCI23" s="52"/>
      <c r="HCJ23" s="52"/>
      <c r="HCK23" s="52"/>
      <c r="HCL23" s="52"/>
      <c r="HCM23" s="52"/>
      <c r="HCN23" s="52"/>
      <c r="HCO23" s="52"/>
      <c r="HCP23" s="52"/>
      <c r="HCQ23" s="52"/>
      <c r="HCR23" s="52"/>
      <c r="HCS23" s="52"/>
      <c r="HCT23" s="52"/>
      <c r="HCU23" s="52"/>
      <c r="HCV23" s="52"/>
      <c r="HCW23" s="52"/>
      <c r="HCX23" s="52"/>
      <c r="HCY23" s="52"/>
      <c r="HCZ23" s="52"/>
      <c r="HDA23" s="52"/>
      <c r="HDB23" s="52"/>
      <c r="HDC23" s="52"/>
      <c r="HDD23" s="52"/>
      <c r="HDE23" s="52"/>
      <c r="HDF23" s="52"/>
      <c r="HDG23" s="52"/>
      <c r="HDH23" s="52"/>
      <c r="HDI23" s="52"/>
      <c r="HDJ23" s="52"/>
      <c r="HDK23" s="52"/>
      <c r="HDL23" s="52"/>
      <c r="HDM23" s="52"/>
      <c r="HDN23" s="52"/>
      <c r="HDO23" s="52"/>
      <c r="HDP23" s="52"/>
      <c r="HDQ23" s="52"/>
      <c r="HDR23" s="52"/>
      <c r="HDS23" s="52"/>
      <c r="HDT23" s="52"/>
      <c r="HDU23" s="52"/>
      <c r="HDV23" s="52"/>
      <c r="HDW23" s="52"/>
      <c r="HDX23" s="52"/>
      <c r="HDY23" s="52"/>
      <c r="HDZ23" s="52"/>
      <c r="HEA23" s="52"/>
      <c r="HEB23" s="52"/>
      <c r="HEC23" s="52"/>
      <c r="HED23" s="52"/>
      <c r="HEE23" s="52"/>
      <c r="HEF23" s="52"/>
      <c r="HEG23" s="52"/>
      <c r="HEH23" s="52"/>
      <c r="HEI23" s="52"/>
      <c r="HEJ23" s="52"/>
      <c r="HEK23" s="52"/>
      <c r="HEL23" s="52"/>
      <c r="HEM23" s="52"/>
      <c r="HEN23" s="52"/>
      <c r="HEO23" s="52"/>
      <c r="HEP23" s="52"/>
      <c r="HEQ23" s="52"/>
      <c r="HER23" s="52"/>
      <c r="HES23" s="52"/>
      <c r="HET23" s="52"/>
      <c r="HEU23" s="52"/>
      <c r="HEV23" s="52"/>
      <c r="HEW23" s="52"/>
      <c r="HEX23" s="52"/>
      <c r="HEY23" s="52"/>
      <c r="HEZ23" s="52"/>
      <c r="HFA23" s="52"/>
      <c r="HFB23" s="52"/>
      <c r="HFC23" s="52"/>
      <c r="HFD23" s="52"/>
      <c r="HFE23" s="52"/>
      <c r="HFF23" s="52"/>
      <c r="HFG23" s="52"/>
      <c r="HFH23" s="52"/>
      <c r="HFI23" s="52"/>
      <c r="HFJ23" s="52"/>
      <c r="HFK23" s="52"/>
      <c r="HFL23" s="52"/>
      <c r="HFM23" s="52"/>
      <c r="HFN23" s="52"/>
      <c r="HFO23" s="52"/>
      <c r="HFP23" s="52"/>
      <c r="HFQ23" s="52"/>
      <c r="HFR23" s="52"/>
      <c r="HFS23" s="52"/>
      <c r="HFT23" s="52"/>
      <c r="HFU23" s="52"/>
      <c r="HFV23" s="52"/>
      <c r="HFW23" s="52"/>
      <c r="HFX23" s="52"/>
      <c r="HFY23" s="52"/>
      <c r="HFZ23" s="52"/>
      <c r="HGA23" s="52"/>
      <c r="HGB23" s="52"/>
      <c r="HGC23" s="52"/>
      <c r="HGD23" s="52"/>
      <c r="HGE23" s="52"/>
      <c r="HGF23" s="52"/>
      <c r="HGG23" s="52"/>
      <c r="HGH23" s="52"/>
      <c r="HGI23" s="52"/>
      <c r="HGJ23" s="52"/>
      <c r="HGK23" s="52"/>
      <c r="HGL23" s="52"/>
      <c r="HGM23" s="52"/>
      <c r="HGN23" s="52"/>
      <c r="HGO23" s="52"/>
      <c r="HGP23" s="52"/>
      <c r="HGQ23" s="52"/>
      <c r="HGR23" s="52"/>
      <c r="HGS23" s="52"/>
      <c r="HGT23" s="52"/>
      <c r="HGU23" s="52"/>
      <c r="HGV23" s="52"/>
      <c r="HGW23" s="52"/>
      <c r="HGX23" s="52"/>
      <c r="HGY23" s="52"/>
      <c r="HGZ23" s="52"/>
      <c r="HHA23" s="52"/>
      <c r="HHB23" s="52"/>
      <c r="HHC23" s="52"/>
      <c r="HHD23" s="52"/>
      <c r="HHE23" s="52"/>
      <c r="HHF23" s="52"/>
      <c r="HHG23" s="52"/>
      <c r="HHH23" s="52"/>
      <c r="HHI23" s="52"/>
      <c r="HHJ23" s="52"/>
      <c r="HHK23" s="52"/>
      <c r="HHL23" s="52"/>
      <c r="HHM23" s="52"/>
      <c r="HHN23" s="52"/>
      <c r="HHO23" s="52"/>
      <c r="HHP23" s="52"/>
      <c r="HHQ23" s="52"/>
      <c r="HHR23" s="52"/>
      <c r="HHS23" s="52"/>
      <c r="HHT23" s="52"/>
      <c r="HHU23" s="52"/>
      <c r="HHV23" s="52"/>
      <c r="HHW23" s="52"/>
      <c r="HHX23" s="52"/>
      <c r="HHY23" s="52"/>
      <c r="HHZ23" s="52"/>
      <c r="HIA23" s="52"/>
      <c r="HIB23" s="52"/>
      <c r="HIC23" s="52"/>
      <c r="HID23" s="52"/>
      <c r="HIE23" s="52"/>
      <c r="HIF23" s="52"/>
      <c r="HIG23" s="52"/>
      <c r="HIH23" s="52"/>
      <c r="HII23" s="52"/>
      <c r="HIJ23" s="52"/>
      <c r="HIK23" s="52"/>
      <c r="HIL23" s="52"/>
      <c r="HIM23" s="52"/>
      <c r="HIN23" s="52"/>
      <c r="HIO23" s="52"/>
      <c r="HIP23" s="52"/>
      <c r="HIQ23" s="52"/>
      <c r="HIR23" s="52"/>
      <c r="HIS23" s="52"/>
      <c r="HIT23" s="52"/>
      <c r="HIU23" s="52"/>
      <c r="HIV23" s="52"/>
      <c r="HIW23" s="52"/>
      <c r="HIX23" s="52"/>
      <c r="HIY23" s="52"/>
      <c r="HIZ23" s="52"/>
      <c r="HJA23" s="52"/>
      <c r="HJB23" s="52"/>
      <c r="HJC23" s="52"/>
      <c r="HJD23" s="52"/>
      <c r="HJE23" s="52"/>
      <c r="HJF23" s="52"/>
      <c r="HJG23" s="52"/>
      <c r="HJH23" s="52"/>
      <c r="HJI23" s="52"/>
      <c r="HJJ23" s="52"/>
      <c r="HJK23" s="52"/>
      <c r="HJL23" s="52"/>
      <c r="HJM23" s="52"/>
      <c r="HJN23" s="52"/>
      <c r="HJO23" s="52"/>
      <c r="HJP23" s="52"/>
      <c r="HJQ23" s="52"/>
      <c r="HJR23" s="52"/>
      <c r="HJS23" s="52"/>
      <c r="HJT23" s="52"/>
      <c r="HJU23" s="52"/>
      <c r="HJV23" s="52"/>
      <c r="HJW23" s="52"/>
      <c r="HJX23" s="52"/>
      <c r="HJY23" s="52"/>
      <c r="HJZ23" s="52"/>
      <c r="HKA23" s="52"/>
      <c r="HKB23" s="52"/>
      <c r="HKC23" s="52"/>
      <c r="HKD23" s="52"/>
      <c r="HKE23" s="52"/>
      <c r="HKF23" s="52"/>
      <c r="HKG23" s="52"/>
      <c r="HKH23" s="52"/>
      <c r="HKI23" s="52"/>
      <c r="HKJ23" s="52"/>
      <c r="HKK23" s="52"/>
      <c r="HKL23" s="52"/>
      <c r="HKM23" s="52"/>
      <c r="HKN23" s="52"/>
      <c r="HKO23" s="52"/>
      <c r="HKP23" s="52"/>
      <c r="HKQ23" s="52"/>
      <c r="HKR23" s="52"/>
      <c r="HKS23" s="52"/>
      <c r="HKT23" s="52"/>
      <c r="HKU23" s="52"/>
      <c r="HKV23" s="52"/>
      <c r="HKW23" s="52"/>
      <c r="HKX23" s="52"/>
      <c r="HKY23" s="52"/>
      <c r="HKZ23" s="52"/>
      <c r="HLA23" s="52"/>
      <c r="HLB23" s="52"/>
      <c r="HLC23" s="52"/>
      <c r="HLD23" s="52"/>
      <c r="HLE23" s="52"/>
      <c r="HLF23" s="52"/>
      <c r="HLG23" s="52"/>
      <c r="HLH23" s="52"/>
      <c r="HLI23" s="52"/>
      <c r="HLJ23" s="52"/>
      <c r="HLK23" s="52"/>
      <c r="HLL23" s="52"/>
      <c r="HLM23" s="52"/>
      <c r="HLN23" s="52"/>
      <c r="HLO23" s="52"/>
      <c r="HLP23" s="52"/>
      <c r="HLQ23" s="52"/>
      <c r="HLR23" s="52"/>
      <c r="HLS23" s="52"/>
      <c r="HLT23" s="52"/>
      <c r="HLU23" s="52"/>
      <c r="HLV23" s="52"/>
      <c r="HLW23" s="52"/>
      <c r="HLX23" s="52"/>
      <c r="HLY23" s="52"/>
      <c r="HLZ23" s="52"/>
      <c r="HMA23" s="52"/>
      <c r="HMB23" s="52"/>
      <c r="HMC23" s="52"/>
      <c r="HMD23" s="52"/>
      <c r="HME23" s="52"/>
      <c r="HMF23" s="52"/>
      <c r="HMG23" s="52"/>
      <c r="HMH23" s="52"/>
      <c r="HMI23" s="52"/>
      <c r="HMJ23" s="52"/>
      <c r="HMK23" s="52"/>
      <c r="HML23" s="52"/>
      <c r="HMM23" s="52"/>
      <c r="HMN23" s="52"/>
      <c r="HMO23" s="52"/>
      <c r="HMP23" s="52"/>
      <c r="HMQ23" s="52"/>
      <c r="HMR23" s="52"/>
      <c r="HMS23" s="52"/>
      <c r="HMT23" s="52"/>
      <c r="HMU23" s="52"/>
      <c r="HMV23" s="52"/>
      <c r="HMW23" s="52"/>
      <c r="HMX23" s="52"/>
      <c r="HMY23" s="52"/>
      <c r="HMZ23" s="52"/>
      <c r="HNA23" s="52"/>
      <c r="HNB23" s="52"/>
      <c r="HNC23" s="52"/>
      <c r="HND23" s="52"/>
      <c r="HNE23" s="52"/>
      <c r="HNF23" s="52"/>
      <c r="HNG23" s="52"/>
      <c r="HNH23" s="52"/>
      <c r="HNI23" s="52"/>
      <c r="HNJ23" s="52"/>
      <c r="HNK23" s="52"/>
      <c r="HNL23" s="52"/>
      <c r="HNM23" s="52"/>
      <c r="HNN23" s="52"/>
      <c r="HNO23" s="52"/>
      <c r="HNP23" s="52"/>
      <c r="HNQ23" s="52"/>
      <c r="HNR23" s="52"/>
      <c r="HNS23" s="52"/>
      <c r="HNT23" s="52"/>
      <c r="HNU23" s="52"/>
      <c r="HNV23" s="52"/>
      <c r="HNW23" s="52"/>
      <c r="HNX23" s="52"/>
      <c r="HNY23" s="52"/>
      <c r="HNZ23" s="52"/>
      <c r="HOA23" s="52"/>
      <c r="HOB23" s="52"/>
      <c r="HOC23" s="52"/>
      <c r="HOD23" s="52"/>
      <c r="HOE23" s="52"/>
      <c r="HOF23" s="52"/>
      <c r="HOG23" s="52"/>
      <c r="HOH23" s="52"/>
      <c r="HOI23" s="52"/>
      <c r="HOJ23" s="52"/>
      <c r="HOK23" s="52"/>
      <c r="HOL23" s="52"/>
      <c r="HOM23" s="52"/>
      <c r="HON23" s="52"/>
      <c r="HOO23" s="52"/>
      <c r="HOP23" s="52"/>
      <c r="HOQ23" s="52"/>
      <c r="HOR23" s="52"/>
      <c r="HOS23" s="52"/>
      <c r="HOT23" s="52"/>
      <c r="HOU23" s="52"/>
      <c r="HOV23" s="52"/>
      <c r="HOW23" s="52"/>
      <c r="HOX23" s="52"/>
      <c r="HOY23" s="52"/>
      <c r="HOZ23" s="52"/>
      <c r="HPA23" s="52"/>
      <c r="HPB23" s="52"/>
      <c r="HPC23" s="52"/>
      <c r="HPD23" s="52"/>
      <c r="HPE23" s="52"/>
      <c r="HPF23" s="52"/>
      <c r="HPG23" s="52"/>
      <c r="HPH23" s="52"/>
      <c r="HPI23" s="52"/>
      <c r="HPJ23" s="52"/>
      <c r="HPK23" s="52"/>
      <c r="HPL23" s="52"/>
      <c r="HPM23" s="52"/>
      <c r="HPN23" s="52"/>
      <c r="HPO23" s="52"/>
      <c r="HPP23" s="52"/>
      <c r="HPQ23" s="52"/>
      <c r="HPR23" s="52"/>
      <c r="HPS23" s="52"/>
      <c r="HPT23" s="52"/>
      <c r="HPU23" s="52"/>
      <c r="HPV23" s="52"/>
      <c r="HPW23" s="52"/>
      <c r="HPX23" s="52"/>
      <c r="HPY23" s="52"/>
      <c r="HPZ23" s="52"/>
      <c r="HQA23" s="52"/>
      <c r="HQB23" s="52"/>
      <c r="HQC23" s="52"/>
      <c r="HQD23" s="52"/>
      <c r="HQE23" s="52"/>
      <c r="HQF23" s="52"/>
      <c r="HQG23" s="52"/>
      <c r="HQH23" s="52"/>
      <c r="HQI23" s="52"/>
      <c r="HQJ23" s="52"/>
      <c r="HQK23" s="52"/>
      <c r="HQL23" s="52"/>
      <c r="HQM23" s="52"/>
      <c r="HQN23" s="52"/>
      <c r="HQO23" s="52"/>
      <c r="HQP23" s="52"/>
      <c r="HQQ23" s="52"/>
      <c r="HQR23" s="52"/>
      <c r="HQS23" s="52"/>
      <c r="HQT23" s="52"/>
      <c r="HQU23" s="52"/>
      <c r="HQV23" s="52"/>
      <c r="HQW23" s="52"/>
      <c r="HQX23" s="52"/>
      <c r="HQY23" s="52"/>
      <c r="HQZ23" s="52"/>
      <c r="HRA23" s="52"/>
      <c r="HRB23" s="52"/>
      <c r="HRC23" s="52"/>
      <c r="HRD23" s="52"/>
      <c r="HRE23" s="52"/>
      <c r="HRF23" s="52"/>
      <c r="HRG23" s="52"/>
      <c r="HRH23" s="52"/>
      <c r="HRI23" s="52"/>
      <c r="HRJ23" s="52"/>
      <c r="HRK23" s="52"/>
      <c r="HRL23" s="52"/>
      <c r="HRM23" s="52"/>
      <c r="HRN23" s="52"/>
      <c r="HRO23" s="52"/>
      <c r="HRP23" s="52"/>
      <c r="HRQ23" s="52"/>
      <c r="HRR23" s="52"/>
      <c r="HRS23" s="52"/>
      <c r="HRT23" s="52"/>
      <c r="HRU23" s="52"/>
      <c r="HRV23" s="52"/>
      <c r="HRW23" s="52"/>
      <c r="HRX23" s="52"/>
      <c r="HRY23" s="52"/>
      <c r="HRZ23" s="52"/>
      <c r="HSA23" s="52"/>
      <c r="HSB23" s="52"/>
      <c r="HSC23" s="52"/>
      <c r="HSD23" s="52"/>
      <c r="HSE23" s="52"/>
      <c r="HSF23" s="52"/>
      <c r="HSG23" s="52"/>
      <c r="HSH23" s="52"/>
      <c r="HSI23" s="52"/>
      <c r="HSJ23" s="52"/>
      <c r="HSK23" s="52"/>
      <c r="HSL23" s="52"/>
      <c r="HSM23" s="52"/>
      <c r="HSN23" s="52"/>
      <c r="HSO23" s="52"/>
      <c r="HSP23" s="52"/>
      <c r="HSQ23" s="52"/>
      <c r="HSR23" s="52"/>
      <c r="HSS23" s="52"/>
      <c r="HST23" s="52"/>
      <c r="HSU23" s="52"/>
      <c r="HSV23" s="52"/>
      <c r="HSW23" s="52"/>
      <c r="HSX23" s="52"/>
      <c r="HSY23" s="52"/>
      <c r="HSZ23" s="52"/>
      <c r="HTA23" s="52"/>
      <c r="HTB23" s="52"/>
      <c r="HTC23" s="52"/>
      <c r="HTD23" s="52"/>
      <c r="HTE23" s="52"/>
      <c r="HTF23" s="52"/>
      <c r="HTG23" s="52"/>
      <c r="HTH23" s="52"/>
      <c r="HTI23" s="52"/>
      <c r="HTJ23" s="52"/>
      <c r="HTK23" s="52"/>
      <c r="HTL23" s="52"/>
      <c r="HTM23" s="52"/>
      <c r="HTN23" s="52"/>
      <c r="HTO23" s="52"/>
      <c r="HTP23" s="52"/>
      <c r="HTQ23" s="52"/>
      <c r="HTR23" s="52"/>
      <c r="HTS23" s="52"/>
      <c r="HTT23" s="52"/>
      <c r="HTU23" s="52"/>
      <c r="HTV23" s="52"/>
      <c r="HTW23" s="52"/>
      <c r="HTX23" s="52"/>
      <c r="HTY23" s="52"/>
      <c r="HTZ23" s="52"/>
      <c r="HUA23" s="52"/>
      <c r="HUB23" s="52"/>
      <c r="HUC23" s="52"/>
      <c r="HUD23" s="52"/>
      <c r="HUE23" s="52"/>
      <c r="HUF23" s="52"/>
      <c r="HUG23" s="52"/>
      <c r="HUH23" s="52"/>
      <c r="HUI23" s="52"/>
      <c r="HUJ23" s="52"/>
      <c r="HUK23" s="52"/>
      <c r="HUL23" s="52"/>
      <c r="HUM23" s="52"/>
      <c r="HUN23" s="52"/>
      <c r="HUO23" s="52"/>
      <c r="HUP23" s="52"/>
      <c r="HUQ23" s="52"/>
      <c r="HUR23" s="52"/>
      <c r="HUS23" s="52"/>
      <c r="HUT23" s="52"/>
      <c r="HUU23" s="52"/>
      <c r="HUV23" s="52"/>
      <c r="HUW23" s="52"/>
      <c r="HUX23" s="52"/>
      <c r="HUY23" s="52"/>
      <c r="HUZ23" s="52"/>
      <c r="HVA23" s="52"/>
      <c r="HVB23" s="52"/>
      <c r="HVC23" s="52"/>
      <c r="HVD23" s="52"/>
      <c r="HVE23" s="52"/>
      <c r="HVF23" s="52"/>
      <c r="HVG23" s="52"/>
      <c r="HVH23" s="52"/>
      <c r="HVI23" s="52"/>
      <c r="HVJ23" s="52"/>
      <c r="HVK23" s="52"/>
      <c r="HVL23" s="52"/>
      <c r="HVM23" s="52"/>
      <c r="HVN23" s="52"/>
      <c r="HVO23" s="52"/>
      <c r="HVP23" s="52"/>
      <c r="HVQ23" s="52"/>
      <c r="HVR23" s="52"/>
      <c r="HVS23" s="52"/>
      <c r="HVT23" s="52"/>
      <c r="HVU23" s="52"/>
      <c r="HVV23" s="52"/>
      <c r="HVW23" s="52"/>
      <c r="HVX23" s="52"/>
      <c r="HVY23" s="52"/>
      <c r="HVZ23" s="52"/>
      <c r="HWA23" s="52"/>
      <c r="HWB23" s="52"/>
      <c r="HWC23" s="52"/>
      <c r="HWD23" s="52"/>
      <c r="HWE23" s="52"/>
      <c r="HWF23" s="52"/>
      <c r="HWG23" s="52"/>
      <c r="HWH23" s="52"/>
      <c r="HWI23" s="52"/>
      <c r="HWJ23" s="52"/>
      <c r="HWK23" s="52"/>
      <c r="HWL23" s="52"/>
      <c r="HWM23" s="52"/>
      <c r="HWN23" s="52"/>
      <c r="HWO23" s="52"/>
      <c r="HWP23" s="52"/>
      <c r="HWQ23" s="52"/>
      <c r="HWR23" s="52"/>
      <c r="HWS23" s="52"/>
      <c r="HWT23" s="52"/>
      <c r="HWU23" s="52"/>
      <c r="HWV23" s="52"/>
      <c r="HWW23" s="52"/>
      <c r="HWX23" s="52"/>
      <c r="HWY23" s="52"/>
      <c r="HWZ23" s="52"/>
      <c r="HXA23" s="52"/>
      <c r="HXB23" s="52"/>
      <c r="HXC23" s="52"/>
      <c r="HXD23" s="52"/>
      <c r="HXE23" s="52"/>
      <c r="HXF23" s="52"/>
      <c r="HXG23" s="52"/>
      <c r="HXH23" s="52"/>
      <c r="HXI23" s="52"/>
      <c r="HXJ23" s="52"/>
      <c r="HXK23" s="52"/>
      <c r="HXL23" s="52"/>
      <c r="HXM23" s="52"/>
      <c r="HXN23" s="52"/>
      <c r="HXO23" s="52"/>
      <c r="HXP23" s="52"/>
      <c r="HXQ23" s="52"/>
      <c r="HXR23" s="52"/>
      <c r="HXS23" s="52"/>
      <c r="HXT23" s="52"/>
      <c r="HXU23" s="52"/>
      <c r="HXV23" s="52"/>
      <c r="HXW23" s="52"/>
      <c r="HXX23" s="52"/>
      <c r="HXY23" s="52"/>
      <c r="HXZ23" s="52"/>
      <c r="HYA23" s="52"/>
      <c r="HYB23" s="52"/>
      <c r="HYC23" s="52"/>
      <c r="HYD23" s="52"/>
      <c r="HYE23" s="52"/>
      <c r="HYF23" s="52"/>
      <c r="HYG23" s="52"/>
      <c r="HYH23" s="52"/>
      <c r="HYI23" s="52"/>
      <c r="HYJ23" s="52"/>
      <c r="HYK23" s="52"/>
      <c r="HYL23" s="52"/>
      <c r="HYM23" s="52"/>
      <c r="HYN23" s="52"/>
      <c r="HYO23" s="52"/>
      <c r="HYP23" s="52"/>
      <c r="HYQ23" s="52"/>
      <c r="HYR23" s="52"/>
      <c r="HYS23" s="52"/>
      <c r="HYT23" s="52"/>
      <c r="HYU23" s="52"/>
      <c r="HYV23" s="52"/>
      <c r="HYW23" s="52"/>
      <c r="HYX23" s="52"/>
      <c r="HYY23" s="52"/>
      <c r="HYZ23" s="52"/>
      <c r="HZA23" s="52"/>
      <c r="HZB23" s="52"/>
      <c r="HZC23" s="52"/>
      <c r="HZD23" s="52"/>
      <c r="HZE23" s="52"/>
      <c r="HZF23" s="52"/>
      <c r="HZG23" s="52"/>
      <c r="HZH23" s="52"/>
      <c r="HZI23" s="52"/>
      <c r="HZJ23" s="52"/>
      <c r="HZK23" s="52"/>
      <c r="HZL23" s="52"/>
      <c r="HZM23" s="52"/>
      <c r="HZN23" s="52"/>
      <c r="HZO23" s="52"/>
      <c r="HZP23" s="52"/>
      <c r="HZQ23" s="52"/>
      <c r="HZR23" s="52"/>
      <c r="HZS23" s="52"/>
      <c r="HZT23" s="52"/>
      <c r="HZU23" s="52"/>
      <c r="HZV23" s="52"/>
      <c r="HZW23" s="52"/>
      <c r="HZX23" s="52"/>
      <c r="HZY23" s="52"/>
      <c r="HZZ23" s="52"/>
      <c r="IAA23" s="52"/>
      <c r="IAB23" s="52"/>
      <c r="IAC23" s="52"/>
      <c r="IAD23" s="52"/>
      <c r="IAE23" s="52"/>
      <c r="IAF23" s="52"/>
      <c r="IAG23" s="52"/>
      <c r="IAH23" s="52"/>
      <c r="IAI23" s="52"/>
      <c r="IAJ23" s="52"/>
      <c r="IAK23" s="52"/>
      <c r="IAL23" s="52"/>
      <c r="IAM23" s="52"/>
      <c r="IAN23" s="52"/>
      <c r="IAO23" s="52"/>
      <c r="IAP23" s="52"/>
      <c r="IAQ23" s="52"/>
      <c r="IAR23" s="52"/>
      <c r="IAS23" s="52"/>
      <c r="IAT23" s="52"/>
      <c r="IAU23" s="52"/>
      <c r="IAV23" s="52"/>
      <c r="IAW23" s="52"/>
      <c r="IAX23" s="52"/>
      <c r="IAY23" s="52"/>
      <c r="IAZ23" s="52"/>
      <c r="IBA23" s="52"/>
      <c r="IBB23" s="52"/>
      <c r="IBC23" s="52"/>
      <c r="IBD23" s="52"/>
      <c r="IBE23" s="52"/>
      <c r="IBF23" s="52"/>
      <c r="IBG23" s="52"/>
      <c r="IBH23" s="52"/>
      <c r="IBI23" s="52"/>
      <c r="IBJ23" s="52"/>
      <c r="IBK23" s="52"/>
      <c r="IBL23" s="52"/>
      <c r="IBM23" s="52"/>
      <c r="IBN23" s="52"/>
      <c r="IBO23" s="52"/>
      <c r="IBP23" s="52"/>
      <c r="IBQ23" s="52"/>
      <c r="IBR23" s="52"/>
      <c r="IBS23" s="52"/>
      <c r="IBT23" s="52"/>
      <c r="IBU23" s="52"/>
      <c r="IBV23" s="52"/>
      <c r="IBW23" s="52"/>
      <c r="IBX23" s="52"/>
      <c r="IBY23" s="52"/>
      <c r="IBZ23" s="52"/>
      <c r="ICA23" s="52"/>
      <c r="ICB23" s="52"/>
      <c r="ICC23" s="52"/>
      <c r="ICD23" s="52"/>
      <c r="ICE23" s="52"/>
      <c r="ICF23" s="52"/>
      <c r="ICG23" s="52"/>
      <c r="ICH23" s="52"/>
      <c r="ICI23" s="52"/>
      <c r="ICJ23" s="52"/>
      <c r="ICK23" s="52"/>
      <c r="ICL23" s="52"/>
      <c r="ICM23" s="52"/>
      <c r="ICN23" s="52"/>
      <c r="ICO23" s="52"/>
      <c r="ICP23" s="52"/>
      <c r="ICQ23" s="52"/>
      <c r="ICR23" s="52"/>
      <c r="ICS23" s="52"/>
      <c r="ICT23" s="52"/>
      <c r="ICU23" s="52"/>
      <c r="ICV23" s="52"/>
      <c r="ICW23" s="52"/>
      <c r="ICX23" s="52"/>
      <c r="ICY23" s="52"/>
      <c r="ICZ23" s="52"/>
      <c r="IDA23" s="52"/>
      <c r="IDB23" s="52"/>
      <c r="IDC23" s="52"/>
      <c r="IDD23" s="52"/>
      <c r="IDE23" s="52"/>
      <c r="IDF23" s="52"/>
      <c r="IDG23" s="52"/>
      <c r="IDH23" s="52"/>
      <c r="IDI23" s="52"/>
      <c r="IDJ23" s="52"/>
      <c r="IDK23" s="52"/>
      <c r="IDL23" s="52"/>
      <c r="IDM23" s="52"/>
      <c r="IDN23" s="52"/>
      <c r="IDO23" s="52"/>
      <c r="IDP23" s="52"/>
      <c r="IDQ23" s="52"/>
      <c r="IDR23" s="52"/>
      <c r="IDS23" s="52"/>
      <c r="IDT23" s="52"/>
      <c r="IDU23" s="52"/>
      <c r="IDV23" s="52"/>
      <c r="IDW23" s="52"/>
      <c r="IDX23" s="52"/>
      <c r="IDY23" s="52"/>
      <c r="IDZ23" s="52"/>
      <c r="IEA23" s="52"/>
      <c r="IEB23" s="52"/>
      <c r="IEC23" s="52"/>
      <c r="IED23" s="52"/>
      <c r="IEE23" s="52"/>
      <c r="IEF23" s="52"/>
      <c r="IEG23" s="52"/>
      <c r="IEH23" s="52"/>
      <c r="IEI23" s="52"/>
      <c r="IEJ23" s="52"/>
      <c r="IEK23" s="52"/>
      <c r="IEL23" s="52"/>
      <c r="IEM23" s="52"/>
      <c r="IEN23" s="52"/>
      <c r="IEO23" s="52"/>
      <c r="IEP23" s="52"/>
      <c r="IEQ23" s="52"/>
      <c r="IER23" s="52"/>
      <c r="IES23" s="52"/>
      <c r="IET23" s="52"/>
      <c r="IEU23" s="52"/>
      <c r="IEV23" s="52"/>
      <c r="IEW23" s="52"/>
      <c r="IEX23" s="52"/>
      <c r="IEY23" s="52"/>
      <c r="IEZ23" s="52"/>
      <c r="IFA23" s="52"/>
      <c r="IFB23" s="52"/>
      <c r="IFC23" s="52"/>
      <c r="IFD23" s="52"/>
      <c r="IFE23" s="52"/>
      <c r="IFF23" s="52"/>
      <c r="IFG23" s="52"/>
      <c r="IFH23" s="52"/>
      <c r="IFI23" s="52"/>
      <c r="IFJ23" s="52"/>
      <c r="IFK23" s="52"/>
      <c r="IFL23" s="52"/>
      <c r="IFM23" s="52"/>
      <c r="IFN23" s="52"/>
      <c r="IFO23" s="52"/>
      <c r="IFP23" s="52"/>
      <c r="IFQ23" s="52"/>
      <c r="IFR23" s="52"/>
      <c r="IFS23" s="52"/>
      <c r="IFT23" s="52"/>
      <c r="IFU23" s="52"/>
      <c r="IFV23" s="52"/>
      <c r="IFW23" s="52"/>
      <c r="IFX23" s="52"/>
      <c r="IFY23" s="52"/>
      <c r="IFZ23" s="52"/>
      <c r="IGA23" s="52"/>
      <c r="IGB23" s="52"/>
      <c r="IGC23" s="52"/>
      <c r="IGD23" s="52"/>
      <c r="IGE23" s="52"/>
      <c r="IGF23" s="52"/>
      <c r="IGG23" s="52"/>
      <c r="IGH23" s="52"/>
      <c r="IGI23" s="52"/>
      <c r="IGJ23" s="52"/>
      <c r="IGK23" s="52"/>
      <c r="IGL23" s="52"/>
      <c r="IGM23" s="52"/>
      <c r="IGN23" s="52"/>
      <c r="IGO23" s="52"/>
      <c r="IGP23" s="52"/>
      <c r="IGQ23" s="52"/>
      <c r="IGR23" s="52"/>
      <c r="IGS23" s="52"/>
      <c r="IGT23" s="52"/>
      <c r="IGU23" s="52"/>
      <c r="IGV23" s="52"/>
      <c r="IGW23" s="52"/>
      <c r="IGX23" s="52"/>
      <c r="IGY23" s="52"/>
      <c r="IGZ23" s="52"/>
      <c r="IHA23" s="52"/>
      <c r="IHB23" s="52"/>
      <c r="IHC23" s="52"/>
      <c r="IHD23" s="52"/>
      <c r="IHE23" s="52"/>
      <c r="IHF23" s="52"/>
      <c r="IHG23" s="52"/>
      <c r="IHH23" s="52"/>
      <c r="IHI23" s="52"/>
      <c r="IHJ23" s="52"/>
      <c r="IHK23" s="52"/>
      <c r="IHL23" s="52"/>
      <c r="IHM23" s="52"/>
      <c r="IHN23" s="52"/>
      <c r="IHO23" s="52"/>
      <c r="IHP23" s="52"/>
      <c r="IHQ23" s="52"/>
      <c r="IHR23" s="52"/>
      <c r="IHS23" s="52"/>
      <c r="IHT23" s="52"/>
      <c r="IHU23" s="52"/>
      <c r="IHV23" s="52"/>
      <c r="IHW23" s="52"/>
      <c r="IHX23" s="52"/>
      <c r="IHY23" s="52"/>
      <c r="IHZ23" s="52"/>
      <c r="IIA23" s="52"/>
      <c r="IIB23" s="52"/>
      <c r="IIC23" s="52"/>
      <c r="IID23" s="52"/>
      <c r="IIE23" s="52"/>
      <c r="IIF23" s="52"/>
      <c r="IIG23" s="52"/>
      <c r="IIH23" s="52"/>
      <c r="III23" s="52"/>
      <c r="IIJ23" s="52"/>
      <c r="IIK23" s="52"/>
      <c r="IIL23" s="52"/>
      <c r="IIM23" s="52"/>
      <c r="IIN23" s="52"/>
      <c r="IIO23" s="52"/>
      <c r="IIP23" s="52"/>
      <c r="IIQ23" s="52"/>
      <c r="IIR23" s="52"/>
      <c r="IIS23" s="52"/>
      <c r="IIT23" s="52"/>
      <c r="IIU23" s="52"/>
      <c r="IIV23" s="52"/>
      <c r="IIW23" s="52"/>
      <c r="IIX23" s="52"/>
      <c r="IIY23" s="52"/>
      <c r="IIZ23" s="52"/>
      <c r="IJA23" s="52"/>
      <c r="IJB23" s="52"/>
      <c r="IJC23" s="52"/>
      <c r="IJD23" s="52"/>
      <c r="IJE23" s="52"/>
      <c r="IJF23" s="52"/>
      <c r="IJG23" s="52"/>
      <c r="IJH23" s="52"/>
      <c r="IJI23" s="52"/>
      <c r="IJJ23" s="52"/>
      <c r="IJK23" s="52"/>
      <c r="IJL23" s="52"/>
      <c r="IJM23" s="52"/>
      <c r="IJN23" s="52"/>
      <c r="IJO23" s="52"/>
      <c r="IJP23" s="52"/>
      <c r="IJQ23" s="52"/>
      <c r="IJR23" s="52"/>
      <c r="IJS23" s="52"/>
      <c r="IJT23" s="52"/>
      <c r="IJU23" s="52"/>
      <c r="IJV23" s="52"/>
      <c r="IJW23" s="52"/>
      <c r="IJX23" s="52"/>
      <c r="IJY23" s="52"/>
      <c r="IJZ23" s="52"/>
      <c r="IKA23" s="52"/>
      <c r="IKB23" s="52"/>
      <c r="IKC23" s="52"/>
      <c r="IKD23" s="52"/>
      <c r="IKE23" s="52"/>
      <c r="IKF23" s="52"/>
      <c r="IKG23" s="52"/>
      <c r="IKH23" s="52"/>
      <c r="IKI23" s="52"/>
      <c r="IKJ23" s="52"/>
      <c r="IKK23" s="52"/>
      <c r="IKL23" s="52"/>
      <c r="IKM23" s="52"/>
      <c r="IKN23" s="52"/>
      <c r="IKO23" s="52"/>
      <c r="IKP23" s="52"/>
      <c r="IKQ23" s="52"/>
      <c r="IKR23" s="52"/>
      <c r="IKS23" s="52"/>
      <c r="IKT23" s="52"/>
      <c r="IKU23" s="52"/>
      <c r="IKV23" s="52"/>
      <c r="IKW23" s="52"/>
      <c r="IKX23" s="52"/>
      <c r="IKY23" s="52"/>
      <c r="IKZ23" s="52"/>
      <c r="ILA23" s="52"/>
      <c r="ILB23" s="52"/>
      <c r="ILC23" s="52"/>
      <c r="ILD23" s="52"/>
      <c r="ILE23" s="52"/>
      <c r="ILF23" s="52"/>
      <c r="ILG23" s="52"/>
      <c r="ILH23" s="52"/>
      <c r="ILI23" s="52"/>
      <c r="ILJ23" s="52"/>
      <c r="ILK23" s="52"/>
      <c r="ILL23" s="52"/>
      <c r="ILM23" s="52"/>
      <c r="ILN23" s="52"/>
      <c r="ILO23" s="52"/>
      <c r="ILP23" s="52"/>
      <c r="ILQ23" s="52"/>
      <c r="ILR23" s="52"/>
      <c r="ILS23" s="52"/>
      <c r="ILT23" s="52"/>
      <c r="ILU23" s="52"/>
      <c r="ILV23" s="52"/>
      <c r="ILW23" s="52"/>
      <c r="ILX23" s="52"/>
      <c r="ILY23" s="52"/>
      <c r="ILZ23" s="52"/>
      <c r="IMA23" s="52"/>
      <c r="IMB23" s="52"/>
      <c r="IMC23" s="52"/>
      <c r="IMD23" s="52"/>
      <c r="IME23" s="52"/>
      <c r="IMF23" s="52"/>
      <c r="IMG23" s="52"/>
      <c r="IMH23" s="52"/>
      <c r="IMI23" s="52"/>
      <c r="IMJ23" s="52"/>
      <c r="IMK23" s="52"/>
      <c r="IML23" s="52"/>
      <c r="IMM23" s="52"/>
      <c r="IMN23" s="52"/>
      <c r="IMO23" s="52"/>
      <c r="IMP23" s="52"/>
      <c r="IMQ23" s="52"/>
      <c r="IMR23" s="52"/>
      <c r="IMS23" s="52"/>
      <c r="IMT23" s="52"/>
      <c r="IMU23" s="52"/>
      <c r="IMV23" s="52"/>
      <c r="IMW23" s="52"/>
      <c r="IMX23" s="52"/>
      <c r="IMY23" s="52"/>
      <c r="IMZ23" s="52"/>
      <c r="INA23" s="52"/>
      <c r="INB23" s="52"/>
      <c r="INC23" s="52"/>
      <c r="IND23" s="52"/>
      <c r="INE23" s="52"/>
      <c r="INF23" s="52"/>
      <c r="ING23" s="52"/>
      <c r="INH23" s="52"/>
      <c r="INI23" s="52"/>
      <c r="INJ23" s="52"/>
      <c r="INK23" s="52"/>
      <c r="INL23" s="52"/>
      <c r="INM23" s="52"/>
      <c r="INN23" s="52"/>
      <c r="INO23" s="52"/>
      <c r="INP23" s="52"/>
      <c r="INQ23" s="52"/>
      <c r="INR23" s="52"/>
      <c r="INS23" s="52"/>
      <c r="INT23" s="52"/>
      <c r="INU23" s="52"/>
      <c r="INV23" s="52"/>
      <c r="INW23" s="52"/>
      <c r="INX23" s="52"/>
      <c r="INY23" s="52"/>
      <c r="INZ23" s="52"/>
      <c r="IOA23" s="52"/>
      <c r="IOB23" s="52"/>
      <c r="IOC23" s="52"/>
      <c r="IOD23" s="52"/>
      <c r="IOE23" s="52"/>
      <c r="IOF23" s="52"/>
      <c r="IOG23" s="52"/>
      <c r="IOH23" s="52"/>
      <c r="IOI23" s="52"/>
      <c r="IOJ23" s="52"/>
      <c r="IOK23" s="52"/>
      <c r="IOL23" s="52"/>
      <c r="IOM23" s="52"/>
      <c r="ION23" s="52"/>
      <c r="IOO23" s="52"/>
      <c r="IOP23" s="52"/>
      <c r="IOQ23" s="52"/>
      <c r="IOR23" s="52"/>
      <c r="IOS23" s="52"/>
      <c r="IOT23" s="52"/>
      <c r="IOU23" s="52"/>
      <c r="IOV23" s="52"/>
      <c r="IOW23" s="52"/>
      <c r="IOX23" s="52"/>
      <c r="IOY23" s="52"/>
      <c r="IOZ23" s="52"/>
      <c r="IPA23" s="52"/>
      <c r="IPB23" s="52"/>
      <c r="IPC23" s="52"/>
      <c r="IPD23" s="52"/>
      <c r="IPE23" s="52"/>
      <c r="IPF23" s="52"/>
      <c r="IPG23" s="52"/>
      <c r="IPH23" s="52"/>
      <c r="IPI23" s="52"/>
      <c r="IPJ23" s="52"/>
      <c r="IPK23" s="52"/>
      <c r="IPL23" s="52"/>
      <c r="IPM23" s="52"/>
      <c r="IPN23" s="52"/>
      <c r="IPO23" s="52"/>
      <c r="IPP23" s="52"/>
      <c r="IPQ23" s="52"/>
      <c r="IPR23" s="52"/>
      <c r="IPS23" s="52"/>
      <c r="IPT23" s="52"/>
      <c r="IPU23" s="52"/>
      <c r="IPV23" s="52"/>
      <c r="IPW23" s="52"/>
      <c r="IPX23" s="52"/>
      <c r="IPY23" s="52"/>
      <c r="IPZ23" s="52"/>
      <c r="IQA23" s="52"/>
      <c r="IQB23" s="52"/>
      <c r="IQC23" s="52"/>
      <c r="IQD23" s="52"/>
      <c r="IQE23" s="52"/>
      <c r="IQF23" s="52"/>
      <c r="IQG23" s="52"/>
      <c r="IQH23" s="52"/>
      <c r="IQI23" s="52"/>
      <c r="IQJ23" s="52"/>
      <c r="IQK23" s="52"/>
      <c r="IQL23" s="52"/>
      <c r="IQM23" s="52"/>
      <c r="IQN23" s="52"/>
      <c r="IQO23" s="52"/>
      <c r="IQP23" s="52"/>
      <c r="IQQ23" s="52"/>
      <c r="IQR23" s="52"/>
      <c r="IQS23" s="52"/>
      <c r="IQT23" s="52"/>
      <c r="IQU23" s="52"/>
      <c r="IQV23" s="52"/>
      <c r="IQW23" s="52"/>
      <c r="IQX23" s="52"/>
      <c r="IQY23" s="52"/>
      <c r="IQZ23" s="52"/>
      <c r="IRA23" s="52"/>
      <c r="IRB23" s="52"/>
      <c r="IRC23" s="52"/>
      <c r="IRD23" s="52"/>
      <c r="IRE23" s="52"/>
      <c r="IRF23" s="52"/>
      <c r="IRG23" s="52"/>
      <c r="IRH23" s="52"/>
      <c r="IRI23" s="52"/>
      <c r="IRJ23" s="52"/>
      <c r="IRK23" s="52"/>
      <c r="IRL23" s="52"/>
      <c r="IRM23" s="52"/>
      <c r="IRN23" s="52"/>
      <c r="IRO23" s="52"/>
      <c r="IRP23" s="52"/>
      <c r="IRQ23" s="52"/>
      <c r="IRR23" s="52"/>
      <c r="IRS23" s="52"/>
      <c r="IRT23" s="52"/>
      <c r="IRU23" s="52"/>
      <c r="IRV23" s="52"/>
      <c r="IRW23" s="52"/>
      <c r="IRX23" s="52"/>
      <c r="IRY23" s="52"/>
      <c r="IRZ23" s="52"/>
      <c r="ISA23" s="52"/>
      <c r="ISB23" s="52"/>
      <c r="ISC23" s="52"/>
      <c r="ISD23" s="52"/>
      <c r="ISE23" s="52"/>
      <c r="ISF23" s="52"/>
      <c r="ISG23" s="52"/>
      <c r="ISH23" s="52"/>
      <c r="ISI23" s="52"/>
      <c r="ISJ23" s="52"/>
      <c r="ISK23" s="52"/>
      <c r="ISL23" s="52"/>
      <c r="ISM23" s="52"/>
      <c r="ISN23" s="52"/>
      <c r="ISO23" s="52"/>
      <c r="ISP23" s="52"/>
      <c r="ISQ23" s="52"/>
      <c r="ISR23" s="52"/>
      <c r="ISS23" s="52"/>
      <c r="IST23" s="52"/>
      <c r="ISU23" s="52"/>
      <c r="ISV23" s="52"/>
      <c r="ISW23" s="52"/>
      <c r="ISX23" s="52"/>
      <c r="ISY23" s="52"/>
      <c r="ISZ23" s="52"/>
      <c r="ITA23" s="52"/>
      <c r="ITB23" s="52"/>
      <c r="ITC23" s="52"/>
      <c r="ITD23" s="52"/>
      <c r="ITE23" s="52"/>
      <c r="ITF23" s="52"/>
      <c r="ITG23" s="52"/>
      <c r="ITH23" s="52"/>
      <c r="ITI23" s="52"/>
      <c r="ITJ23" s="52"/>
      <c r="ITK23" s="52"/>
      <c r="ITL23" s="52"/>
      <c r="ITM23" s="52"/>
      <c r="ITN23" s="52"/>
      <c r="ITO23" s="52"/>
      <c r="ITP23" s="52"/>
      <c r="ITQ23" s="52"/>
      <c r="ITR23" s="52"/>
      <c r="ITS23" s="52"/>
      <c r="ITT23" s="52"/>
      <c r="ITU23" s="52"/>
      <c r="ITV23" s="52"/>
      <c r="ITW23" s="52"/>
      <c r="ITX23" s="52"/>
      <c r="ITY23" s="52"/>
      <c r="ITZ23" s="52"/>
      <c r="IUA23" s="52"/>
      <c r="IUB23" s="52"/>
      <c r="IUC23" s="52"/>
      <c r="IUD23" s="52"/>
      <c r="IUE23" s="52"/>
      <c r="IUF23" s="52"/>
      <c r="IUG23" s="52"/>
      <c r="IUH23" s="52"/>
      <c r="IUI23" s="52"/>
      <c r="IUJ23" s="52"/>
      <c r="IUK23" s="52"/>
      <c r="IUL23" s="52"/>
      <c r="IUM23" s="52"/>
      <c r="IUN23" s="52"/>
      <c r="IUO23" s="52"/>
      <c r="IUP23" s="52"/>
      <c r="IUQ23" s="52"/>
      <c r="IUR23" s="52"/>
      <c r="IUS23" s="52"/>
      <c r="IUT23" s="52"/>
      <c r="IUU23" s="52"/>
      <c r="IUV23" s="52"/>
      <c r="IUW23" s="52"/>
      <c r="IUX23" s="52"/>
      <c r="IUY23" s="52"/>
      <c r="IUZ23" s="52"/>
      <c r="IVA23" s="52"/>
      <c r="IVB23" s="52"/>
      <c r="IVC23" s="52"/>
      <c r="IVD23" s="52"/>
      <c r="IVE23" s="52"/>
      <c r="IVF23" s="52"/>
      <c r="IVG23" s="52"/>
      <c r="IVH23" s="52"/>
      <c r="IVI23" s="52"/>
      <c r="IVJ23" s="52"/>
      <c r="IVK23" s="52"/>
      <c r="IVL23" s="52"/>
      <c r="IVM23" s="52"/>
      <c r="IVN23" s="52"/>
      <c r="IVO23" s="52"/>
      <c r="IVP23" s="52"/>
      <c r="IVQ23" s="52"/>
      <c r="IVR23" s="52"/>
      <c r="IVS23" s="52"/>
      <c r="IVT23" s="52"/>
      <c r="IVU23" s="52"/>
      <c r="IVV23" s="52"/>
      <c r="IVW23" s="52"/>
      <c r="IVX23" s="52"/>
      <c r="IVY23" s="52"/>
      <c r="IVZ23" s="52"/>
      <c r="IWA23" s="52"/>
      <c r="IWB23" s="52"/>
      <c r="IWC23" s="52"/>
      <c r="IWD23" s="52"/>
      <c r="IWE23" s="52"/>
      <c r="IWF23" s="52"/>
      <c r="IWG23" s="52"/>
      <c r="IWH23" s="52"/>
      <c r="IWI23" s="52"/>
      <c r="IWJ23" s="52"/>
      <c r="IWK23" s="52"/>
      <c r="IWL23" s="52"/>
      <c r="IWM23" s="52"/>
      <c r="IWN23" s="52"/>
      <c r="IWO23" s="52"/>
      <c r="IWP23" s="52"/>
      <c r="IWQ23" s="52"/>
      <c r="IWR23" s="52"/>
      <c r="IWS23" s="52"/>
      <c r="IWT23" s="52"/>
      <c r="IWU23" s="52"/>
      <c r="IWV23" s="52"/>
      <c r="IWW23" s="52"/>
      <c r="IWX23" s="52"/>
      <c r="IWY23" s="52"/>
      <c r="IWZ23" s="52"/>
      <c r="IXA23" s="52"/>
      <c r="IXB23" s="52"/>
      <c r="IXC23" s="52"/>
      <c r="IXD23" s="52"/>
      <c r="IXE23" s="52"/>
      <c r="IXF23" s="52"/>
      <c r="IXG23" s="52"/>
      <c r="IXH23" s="52"/>
      <c r="IXI23" s="52"/>
      <c r="IXJ23" s="52"/>
      <c r="IXK23" s="52"/>
      <c r="IXL23" s="52"/>
      <c r="IXM23" s="52"/>
      <c r="IXN23" s="52"/>
      <c r="IXO23" s="52"/>
      <c r="IXP23" s="52"/>
      <c r="IXQ23" s="52"/>
      <c r="IXR23" s="52"/>
      <c r="IXS23" s="52"/>
      <c r="IXT23" s="52"/>
      <c r="IXU23" s="52"/>
      <c r="IXV23" s="52"/>
      <c r="IXW23" s="52"/>
      <c r="IXX23" s="52"/>
      <c r="IXY23" s="52"/>
      <c r="IXZ23" s="52"/>
      <c r="IYA23" s="52"/>
      <c r="IYB23" s="52"/>
      <c r="IYC23" s="52"/>
      <c r="IYD23" s="52"/>
      <c r="IYE23" s="52"/>
      <c r="IYF23" s="52"/>
      <c r="IYG23" s="52"/>
      <c r="IYH23" s="52"/>
      <c r="IYI23" s="52"/>
      <c r="IYJ23" s="52"/>
      <c r="IYK23" s="52"/>
      <c r="IYL23" s="52"/>
      <c r="IYM23" s="52"/>
      <c r="IYN23" s="52"/>
      <c r="IYO23" s="52"/>
      <c r="IYP23" s="52"/>
      <c r="IYQ23" s="52"/>
      <c r="IYR23" s="52"/>
      <c r="IYS23" s="52"/>
      <c r="IYT23" s="52"/>
      <c r="IYU23" s="52"/>
      <c r="IYV23" s="52"/>
      <c r="IYW23" s="52"/>
      <c r="IYX23" s="52"/>
      <c r="IYY23" s="52"/>
      <c r="IYZ23" s="52"/>
      <c r="IZA23" s="52"/>
      <c r="IZB23" s="52"/>
      <c r="IZC23" s="52"/>
      <c r="IZD23" s="52"/>
      <c r="IZE23" s="52"/>
      <c r="IZF23" s="52"/>
      <c r="IZG23" s="52"/>
      <c r="IZH23" s="52"/>
      <c r="IZI23" s="52"/>
      <c r="IZJ23" s="52"/>
      <c r="IZK23" s="52"/>
      <c r="IZL23" s="52"/>
      <c r="IZM23" s="52"/>
      <c r="IZN23" s="52"/>
      <c r="IZO23" s="52"/>
      <c r="IZP23" s="52"/>
      <c r="IZQ23" s="52"/>
      <c r="IZR23" s="52"/>
      <c r="IZS23" s="52"/>
      <c r="IZT23" s="52"/>
      <c r="IZU23" s="52"/>
      <c r="IZV23" s="52"/>
      <c r="IZW23" s="52"/>
      <c r="IZX23" s="52"/>
      <c r="IZY23" s="52"/>
      <c r="IZZ23" s="52"/>
      <c r="JAA23" s="52"/>
      <c r="JAB23" s="52"/>
      <c r="JAC23" s="52"/>
      <c r="JAD23" s="52"/>
      <c r="JAE23" s="52"/>
      <c r="JAF23" s="52"/>
      <c r="JAG23" s="52"/>
      <c r="JAH23" s="52"/>
      <c r="JAI23" s="52"/>
      <c r="JAJ23" s="52"/>
      <c r="JAK23" s="52"/>
      <c r="JAL23" s="52"/>
      <c r="JAM23" s="52"/>
      <c r="JAN23" s="52"/>
      <c r="JAO23" s="52"/>
      <c r="JAP23" s="52"/>
      <c r="JAQ23" s="52"/>
      <c r="JAR23" s="52"/>
      <c r="JAS23" s="52"/>
      <c r="JAT23" s="52"/>
      <c r="JAU23" s="52"/>
      <c r="JAV23" s="52"/>
      <c r="JAW23" s="52"/>
      <c r="JAX23" s="52"/>
      <c r="JAY23" s="52"/>
      <c r="JAZ23" s="52"/>
      <c r="JBA23" s="52"/>
      <c r="JBB23" s="52"/>
      <c r="JBC23" s="52"/>
      <c r="JBD23" s="52"/>
      <c r="JBE23" s="52"/>
      <c r="JBF23" s="52"/>
      <c r="JBG23" s="52"/>
      <c r="JBH23" s="52"/>
      <c r="JBI23" s="52"/>
      <c r="JBJ23" s="52"/>
      <c r="JBK23" s="52"/>
      <c r="JBL23" s="52"/>
      <c r="JBM23" s="52"/>
      <c r="JBN23" s="52"/>
      <c r="JBO23" s="52"/>
      <c r="JBP23" s="52"/>
      <c r="JBQ23" s="52"/>
      <c r="JBR23" s="52"/>
      <c r="JBS23" s="52"/>
      <c r="JBT23" s="52"/>
      <c r="JBU23" s="52"/>
      <c r="JBV23" s="52"/>
      <c r="JBW23" s="52"/>
      <c r="JBX23" s="52"/>
      <c r="JBY23" s="52"/>
      <c r="JBZ23" s="52"/>
      <c r="JCA23" s="52"/>
      <c r="JCB23" s="52"/>
      <c r="JCC23" s="52"/>
      <c r="JCD23" s="52"/>
      <c r="JCE23" s="52"/>
      <c r="JCF23" s="52"/>
      <c r="JCG23" s="52"/>
      <c r="JCH23" s="52"/>
      <c r="JCI23" s="52"/>
      <c r="JCJ23" s="52"/>
      <c r="JCK23" s="52"/>
      <c r="JCL23" s="52"/>
      <c r="JCM23" s="52"/>
      <c r="JCN23" s="52"/>
      <c r="JCO23" s="52"/>
      <c r="JCP23" s="52"/>
      <c r="JCQ23" s="52"/>
      <c r="JCR23" s="52"/>
      <c r="JCS23" s="52"/>
      <c r="JCT23" s="52"/>
      <c r="JCU23" s="52"/>
      <c r="JCV23" s="52"/>
      <c r="JCW23" s="52"/>
      <c r="JCX23" s="52"/>
      <c r="JCY23" s="52"/>
      <c r="JCZ23" s="52"/>
      <c r="JDA23" s="52"/>
      <c r="JDB23" s="52"/>
      <c r="JDC23" s="52"/>
      <c r="JDD23" s="52"/>
      <c r="JDE23" s="52"/>
      <c r="JDF23" s="52"/>
      <c r="JDG23" s="52"/>
      <c r="JDH23" s="52"/>
      <c r="JDI23" s="52"/>
      <c r="JDJ23" s="52"/>
      <c r="JDK23" s="52"/>
      <c r="JDL23" s="52"/>
      <c r="JDM23" s="52"/>
      <c r="JDN23" s="52"/>
      <c r="JDO23" s="52"/>
      <c r="JDP23" s="52"/>
      <c r="JDQ23" s="52"/>
      <c r="JDR23" s="52"/>
      <c r="JDS23" s="52"/>
      <c r="JDT23" s="52"/>
      <c r="JDU23" s="52"/>
      <c r="JDV23" s="52"/>
      <c r="JDW23" s="52"/>
      <c r="JDX23" s="52"/>
      <c r="JDY23" s="52"/>
      <c r="JDZ23" s="52"/>
      <c r="JEA23" s="52"/>
      <c r="JEB23" s="52"/>
      <c r="JEC23" s="52"/>
      <c r="JED23" s="52"/>
      <c r="JEE23" s="52"/>
      <c r="JEF23" s="52"/>
      <c r="JEG23" s="52"/>
      <c r="JEH23" s="52"/>
      <c r="JEI23" s="52"/>
      <c r="JEJ23" s="52"/>
      <c r="JEK23" s="52"/>
      <c r="JEL23" s="52"/>
      <c r="JEM23" s="52"/>
      <c r="JEN23" s="52"/>
      <c r="JEO23" s="52"/>
      <c r="JEP23" s="52"/>
      <c r="JEQ23" s="52"/>
      <c r="JER23" s="52"/>
      <c r="JES23" s="52"/>
      <c r="JET23" s="52"/>
      <c r="JEU23" s="52"/>
      <c r="JEV23" s="52"/>
      <c r="JEW23" s="52"/>
      <c r="JEX23" s="52"/>
      <c r="JEY23" s="52"/>
      <c r="JEZ23" s="52"/>
      <c r="JFA23" s="52"/>
      <c r="JFB23" s="52"/>
      <c r="JFC23" s="52"/>
      <c r="JFD23" s="52"/>
      <c r="JFE23" s="52"/>
      <c r="JFF23" s="52"/>
      <c r="JFG23" s="52"/>
      <c r="JFH23" s="52"/>
      <c r="JFI23" s="52"/>
      <c r="JFJ23" s="52"/>
      <c r="JFK23" s="52"/>
      <c r="JFL23" s="52"/>
      <c r="JFM23" s="52"/>
      <c r="JFN23" s="52"/>
      <c r="JFO23" s="52"/>
      <c r="JFP23" s="52"/>
      <c r="JFQ23" s="52"/>
      <c r="JFR23" s="52"/>
      <c r="JFS23" s="52"/>
      <c r="JFT23" s="52"/>
      <c r="JFU23" s="52"/>
      <c r="JFV23" s="52"/>
      <c r="JFW23" s="52"/>
      <c r="JFX23" s="52"/>
      <c r="JFY23" s="52"/>
      <c r="JFZ23" s="52"/>
      <c r="JGA23" s="52"/>
      <c r="JGB23" s="52"/>
      <c r="JGC23" s="52"/>
      <c r="JGD23" s="52"/>
      <c r="JGE23" s="52"/>
      <c r="JGF23" s="52"/>
      <c r="JGG23" s="52"/>
      <c r="JGH23" s="52"/>
      <c r="JGI23" s="52"/>
      <c r="JGJ23" s="52"/>
      <c r="JGK23" s="52"/>
      <c r="JGL23" s="52"/>
      <c r="JGM23" s="52"/>
      <c r="JGN23" s="52"/>
      <c r="JGO23" s="52"/>
      <c r="JGP23" s="52"/>
      <c r="JGQ23" s="52"/>
      <c r="JGR23" s="52"/>
      <c r="JGS23" s="52"/>
      <c r="JGT23" s="52"/>
      <c r="JGU23" s="52"/>
      <c r="JGV23" s="52"/>
      <c r="JGW23" s="52"/>
      <c r="JGX23" s="52"/>
      <c r="JGY23" s="52"/>
      <c r="JGZ23" s="52"/>
      <c r="JHA23" s="52"/>
      <c r="JHB23" s="52"/>
      <c r="JHC23" s="52"/>
      <c r="JHD23" s="52"/>
      <c r="JHE23" s="52"/>
      <c r="JHF23" s="52"/>
      <c r="JHG23" s="52"/>
      <c r="JHH23" s="52"/>
      <c r="JHI23" s="52"/>
      <c r="JHJ23" s="52"/>
      <c r="JHK23" s="52"/>
      <c r="JHL23" s="52"/>
      <c r="JHM23" s="52"/>
      <c r="JHN23" s="52"/>
      <c r="JHO23" s="52"/>
      <c r="JHP23" s="52"/>
      <c r="JHQ23" s="52"/>
      <c r="JHR23" s="52"/>
      <c r="JHS23" s="52"/>
      <c r="JHT23" s="52"/>
      <c r="JHU23" s="52"/>
      <c r="JHV23" s="52"/>
      <c r="JHW23" s="52"/>
      <c r="JHX23" s="52"/>
      <c r="JHY23" s="52"/>
      <c r="JHZ23" s="52"/>
      <c r="JIA23" s="52"/>
      <c r="JIB23" s="52"/>
      <c r="JIC23" s="52"/>
      <c r="JID23" s="52"/>
      <c r="JIE23" s="52"/>
      <c r="JIF23" s="52"/>
      <c r="JIG23" s="52"/>
      <c r="JIH23" s="52"/>
      <c r="JII23" s="52"/>
      <c r="JIJ23" s="52"/>
      <c r="JIK23" s="52"/>
      <c r="JIL23" s="52"/>
      <c r="JIM23" s="52"/>
      <c r="JIN23" s="52"/>
      <c r="JIO23" s="52"/>
      <c r="JIP23" s="52"/>
      <c r="JIQ23" s="52"/>
      <c r="JIR23" s="52"/>
      <c r="JIS23" s="52"/>
      <c r="JIT23" s="52"/>
      <c r="JIU23" s="52"/>
      <c r="JIV23" s="52"/>
      <c r="JIW23" s="52"/>
      <c r="JIX23" s="52"/>
      <c r="JIY23" s="52"/>
      <c r="JIZ23" s="52"/>
      <c r="JJA23" s="52"/>
      <c r="JJB23" s="52"/>
      <c r="JJC23" s="52"/>
      <c r="JJD23" s="52"/>
      <c r="JJE23" s="52"/>
      <c r="JJF23" s="52"/>
      <c r="JJG23" s="52"/>
      <c r="JJH23" s="52"/>
      <c r="JJI23" s="52"/>
      <c r="JJJ23" s="52"/>
      <c r="JJK23" s="52"/>
      <c r="JJL23" s="52"/>
      <c r="JJM23" s="52"/>
      <c r="JJN23" s="52"/>
      <c r="JJO23" s="52"/>
      <c r="JJP23" s="52"/>
      <c r="JJQ23" s="52"/>
      <c r="JJR23" s="52"/>
      <c r="JJS23" s="52"/>
      <c r="JJT23" s="52"/>
      <c r="JJU23" s="52"/>
      <c r="JJV23" s="52"/>
      <c r="JJW23" s="52"/>
      <c r="JJX23" s="52"/>
      <c r="JJY23" s="52"/>
      <c r="JJZ23" s="52"/>
      <c r="JKA23" s="52"/>
      <c r="JKB23" s="52"/>
      <c r="JKC23" s="52"/>
      <c r="JKD23" s="52"/>
      <c r="JKE23" s="52"/>
      <c r="JKF23" s="52"/>
      <c r="JKG23" s="52"/>
      <c r="JKH23" s="52"/>
      <c r="JKI23" s="52"/>
      <c r="JKJ23" s="52"/>
      <c r="JKK23" s="52"/>
      <c r="JKL23" s="52"/>
      <c r="JKM23" s="52"/>
      <c r="JKN23" s="52"/>
      <c r="JKO23" s="52"/>
      <c r="JKP23" s="52"/>
      <c r="JKQ23" s="52"/>
      <c r="JKR23" s="52"/>
      <c r="JKS23" s="52"/>
      <c r="JKT23" s="52"/>
      <c r="JKU23" s="52"/>
      <c r="JKV23" s="52"/>
      <c r="JKW23" s="52"/>
      <c r="JKX23" s="52"/>
      <c r="JKY23" s="52"/>
      <c r="JKZ23" s="52"/>
      <c r="JLA23" s="52"/>
      <c r="JLB23" s="52"/>
      <c r="JLC23" s="52"/>
      <c r="JLD23" s="52"/>
      <c r="JLE23" s="52"/>
      <c r="JLF23" s="52"/>
      <c r="JLG23" s="52"/>
      <c r="JLH23" s="52"/>
      <c r="JLI23" s="52"/>
      <c r="JLJ23" s="52"/>
      <c r="JLK23" s="52"/>
      <c r="JLL23" s="52"/>
      <c r="JLM23" s="52"/>
      <c r="JLN23" s="52"/>
      <c r="JLO23" s="52"/>
      <c r="JLP23" s="52"/>
      <c r="JLQ23" s="52"/>
      <c r="JLR23" s="52"/>
      <c r="JLS23" s="52"/>
      <c r="JLT23" s="52"/>
      <c r="JLU23" s="52"/>
      <c r="JLV23" s="52"/>
      <c r="JLW23" s="52"/>
      <c r="JLX23" s="52"/>
      <c r="JLY23" s="52"/>
      <c r="JLZ23" s="52"/>
      <c r="JMA23" s="52"/>
      <c r="JMB23" s="52"/>
      <c r="JMC23" s="52"/>
      <c r="JMD23" s="52"/>
      <c r="JME23" s="52"/>
      <c r="JMF23" s="52"/>
      <c r="JMG23" s="52"/>
      <c r="JMH23" s="52"/>
      <c r="JMI23" s="52"/>
      <c r="JMJ23" s="52"/>
      <c r="JMK23" s="52"/>
      <c r="JML23" s="52"/>
      <c r="JMM23" s="52"/>
      <c r="JMN23" s="52"/>
      <c r="JMO23" s="52"/>
      <c r="JMP23" s="52"/>
      <c r="JMQ23" s="52"/>
      <c r="JMR23" s="52"/>
      <c r="JMS23" s="52"/>
      <c r="JMT23" s="52"/>
      <c r="JMU23" s="52"/>
      <c r="JMV23" s="52"/>
      <c r="JMW23" s="52"/>
      <c r="JMX23" s="52"/>
      <c r="JMY23" s="52"/>
      <c r="JMZ23" s="52"/>
      <c r="JNA23" s="52"/>
      <c r="JNB23" s="52"/>
      <c r="JNC23" s="52"/>
      <c r="JND23" s="52"/>
      <c r="JNE23" s="52"/>
      <c r="JNF23" s="52"/>
      <c r="JNG23" s="52"/>
      <c r="JNH23" s="52"/>
      <c r="JNI23" s="52"/>
      <c r="JNJ23" s="52"/>
      <c r="JNK23" s="52"/>
      <c r="JNL23" s="52"/>
      <c r="JNM23" s="52"/>
      <c r="JNN23" s="52"/>
      <c r="JNO23" s="52"/>
      <c r="JNP23" s="52"/>
      <c r="JNQ23" s="52"/>
      <c r="JNR23" s="52"/>
      <c r="JNS23" s="52"/>
      <c r="JNT23" s="52"/>
      <c r="JNU23" s="52"/>
      <c r="JNV23" s="52"/>
      <c r="JNW23" s="52"/>
      <c r="JNX23" s="52"/>
      <c r="JNY23" s="52"/>
      <c r="JNZ23" s="52"/>
      <c r="JOA23" s="52"/>
      <c r="JOB23" s="52"/>
      <c r="JOC23" s="52"/>
      <c r="JOD23" s="52"/>
      <c r="JOE23" s="52"/>
      <c r="JOF23" s="52"/>
      <c r="JOG23" s="52"/>
      <c r="JOH23" s="52"/>
      <c r="JOI23" s="52"/>
      <c r="JOJ23" s="52"/>
      <c r="JOK23" s="52"/>
      <c r="JOL23" s="52"/>
      <c r="JOM23" s="52"/>
      <c r="JON23" s="52"/>
      <c r="JOO23" s="52"/>
      <c r="JOP23" s="52"/>
      <c r="JOQ23" s="52"/>
      <c r="JOR23" s="52"/>
      <c r="JOS23" s="52"/>
      <c r="JOT23" s="52"/>
      <c r="JOU23" s="52"/>
      <c r="JOV23" s="52"/>
      <c r="JOW23" s="52"/>
      <c r="JOX23" s="52"/>
      <c r="JOY23" s="52"/>
      <c r="JOZ23" s="52"/>
      <c r="JPA23" s="52"/>
      <c r="JPB23" s="52"/>
      <c r="JPC23" s="52"/>
      <c r="JPD23" s="52"/>
      <c r="JPE23" s="52"/>
      <c r="JPF23" s="52"/>
      <c r="JPG23" s="52"/>
      <c r="JPH23" s="52"/>
      <c r="JPI23" s="52"/>
      <c r="JPJ23" s="52"/>
      <c r="JPK23" s="52"/>
      <c r="JPL23" s="52"/>
      <c r="JPM23" s="52"/>
      <c r="JPN23" s="52"/>
      <c r="JPO23" s="52"/>
      <c r="JPP23" s="52"/>
      <c r="JPQ23" s="52"/>
      <c r="JPR23" s="52"/>
      <c r="JPS23" s="52"/>
      <c r="JPT23" s="52"/>
      <c r="JPU23" s="52"/>
      <c r="JPV23" s="52"/>
      <c r="JPW23" s="52"/>
      <c r="JPX23" s="52"/>
      <c r="JPY23" s="52"/>
      <c r="JPZ23" s="52"/>
      <c r="JQA23" s="52"/>
      <c r="JQB23" s="52"/>
      <c r="JQC23" s="52"/>
      <c r="JQD23" s="52"/>
      <c r="JQE23" s="52"/>
      <c r="JQF23" s="52"/>
      <c r="JQG23" s="52"/>
      <c r="JQH23" s="52"/>
      <c r="JQI23" s="52"/>
      <c r="JQJ23" s="52"/>
      <c r="JQK23" s="52"/>
      <c r="JQL23" s="52"/>
      <c r="JQM23" s="52"/>
      <c r="JQN23" s="52"/>
      <c r="JQO23" s="52"/>
      <c r="JQP23" s="52"/>
      <c r="JQQ23" s="52"/>
      <c r="JQR23" s="52"/>
      <c r="JQS23" s="52"/>
      <c r="JQT23" s="52"/>
      <c r="JQU23" s="52"/>
      <c r="JQV23" s="52"/>
      <c r="JQW23" s="52"/>
      <c r="JQX23" s="52"/>
      <c r="JQY23" s="52"/>
      <c r="JQZ23" s="52"/>
      <c r="JRA23" s="52"/>
      <c r="JRB23" s="52"/>
      <c r="JRC23" s="52"/>
      <c r="JRD23" s="52"/>
      <c r="JRE23" s="52"/>
      <c r="JRF23" s="52"/>
      <c r="JRG23" s="52"/>
      <c r="JRH23" s="52"/>
      <c r="JRI23" s="52"/>
      <c r="JRJ23" s="52"/>
      <c r="JRK23" s="52"/>
      <c r="JRL23" s="52"/>
      <c r="JRM23" s="52"/>
      <c r="JRN23" s="52"/>
      <c r="JRO23" s="52"/>
      <c r="JRP23" s="52"/>
      <c r="JRQ23" s="52"/>
      <c r="JRR23" s="52"/>
      <c r="JRS23" s="52"/>
      <c r="JRT23" s="52"/>
      <c r="JRU23" s="52"/>
      <c r="JRV23" s="52"/>
      <c r="JRW23" s="52"/>
      <c r="JRX23" s="52"/>
      <c r="JRY23" s="52"/>
      <c r="JRZ23" s="52"/>
      <c r="JSA23" s="52"/>
      <c r="JSB23" s="52"/>
      <c r="JSC23" s="52"/>
      <c r="JSD23" s="52"/>
      <c r="JSE23" s="52"/>
      <c r="JSF23" s="52"/>
      <c r="JSG23" s="52"/>
      <c r="JSH23" s="52"/>
      <c r="JSI23" s="52"/>
      <c r="JSJ23" s="52"/>
      <c r="JSK23" s="52"/>
      <c r="JSL23" s="52"/>
      <c r="JSM23" s="52"/>
      <c r="JSN23" s="52"/>
      <c r="JSO23" s="52"/>
      <c r="JSP23" s="52"/>
      <c r="JSQ23" s="52"/>
      <c r="JSR23" s="52"/>
      <c r="JSS23" s="52"/>
      <c r="JST23" s="52"/>
      <c r="JSU23" s="52"/>
      <c r="JSV23" s="52"/>
      <c r="JSW23" s="52"/>
      <c r="JSX23" s="52"/>
      <c r="JSY23" s="52"/>
      <c r="JSZ23" s="52"/>
      <c r="JTA23" s="52"/>
      <c r="JTB23" s="52"/>
      <c r="JTC23" s="52"/>
      <c r="JTD23" s="52"/>
      <c r="JTE23" s="52"/>
      <c r="JTF23" s="52"/>
      <c r="JTG23" s="52"/>
      <c r="JTH23" s="52"/>
      <c r="JTI23" s="52"/>
      <c r="JTJ23" s="52"/>
      <c r="JTK23" s="52"/>
      <c r="JTL23" s="52"/>
      <c r="JTM23" s="52"/>
      <c r="JTN23" s="52"/>
      <c r="JTO23" s="52"/>
      <c r="JTP23" s="52"/>
      <c r="JTQ23" s="52"/>
      <c r="JTR23" s="52"/>
      <c r="JTS23" s="52"/>
      <c r="JTT23" s="52"/>
      <c r="JTU23" s="52"/>
      <c r="JTV23" s="52"/>
      <c r="JTW23" s="52"/>
      <c r="JTX23" s="52"/>
      <c r="JTY23" s="52"/>
      <c r="JTZ23" s="52"/>
      <c r="JUA23" s="52"/>
      <c r="JUB23" s="52"/>
      <c r="JUC23" s="52"/>
      <c r="JUD23" s="52"/>
      <c r="JUE23" s="52"/>
      <c r="JUF23" s="52"/>
      <c r="JUG23" s="52"/>
      <c r="JUH23" s="52"/>
      <c r="JUI23" s="52"/>
      <c r="JUJ23" s="52"/>
      <c r="JUK23" s="52"/>
      <c r="JUL23" s="52"/>
      <c r="JUM23" s="52"/>
      <c r="JUN23" s="52"/>
      <c r="JUO23" s="52"/>
      <c r="JUP23" s="52"/>
      <c r="JUQ23" s="52"/>
      <c r="JUR23" s="52"/>
      <c r="JUS23" s="52"/>
      <c r="JUT23" s="52"/>
      <c r="JUU23" s="52"/>
      <c r="JUV23" s="52"/>
      <c r="JUW23" s="52"/>
      <c r="JUX23" s="52"/>
      <c r="JUY23" s="52"/>
      <c r="JUZ23" s="52"/>
      <c r="JVA23" s="52"/>
      <c r="JVB23" s="52"/>
      <c r="JVC23" s="52"/>
      <c r="JVD23" s="52"/>
      <c r="JVE23" s="52"/>
      <c r="JVF23" s="52"/>
      <c r="JVG23" s="52"/>
      <c r="JVH23" s="52"/>
      <c r="JVI23" s="52"/>
      <c r="JVJ23" s="52"/>
      <c r="JVK23" s="52"/>
      <c r="JVL23" s="52"/>
      <c r="JVM23" s="52"/>
      <c r="JVN23" s="52"/>
      <c r="JVO23" s="52"/>
      <c r="JVP23" s="52"/>
      <c r="JVQ23" s="52"/>
      <c r="JVR23" s="52"/>
      <c r="JVS23" s="52"/>
      <c r="JVT23" s="52"/>
      <c r="JVU23" s="52"/>
      <c r="JVV23" s="52"/>
      <c r="JVW23" s="52"/>
      <c r="JVX23" s="52"/>
      <c r="JVY23" s="52"/>
      <c r="JVZ23" s="52"/>
      <c r="JWA23" s="52"/>
      <c r="JWB23" s="52"/>
      <c r="JWC23" s="52"/>
      <c r="JWD23" s="52"/>
      <c r="JWE23" s="52"/>
      <c r="JWF23" s="52"/>
      <c r="JWG23" s="52"/>
      <c r="JWH23" s="52"/>
      <c r="JWI23" s="52"/>
      <c r="JWJ23" s="52"/>
      <c r="JWK23" s="52"/>
      <c r="JWL23" s="52"/>
      <c r="JWM23" s="52"/>
      <c r="JWN23" s="52"/>
      <c r="JWO23" s="52"/>
      <c r="JWP23" s="52"/>
      <c r="JWQ23" s="52"/>
      <c r="JWR23" s="52"/>
      <c r="JWS23" s="52"/>
      <c r="JWT23" s="52"/>
      <c r="JWU23" s="52"/>
      <c r="JWV23" s="52"/>
      <c r="JWW23" s="52"/>
      <c r="JWX23" s="52"/>
      <c r="JWY23" s="52"/>
      <c r="JWZ23" s="52"/>
      <c r="JXA23" s="52"/>
      <c r="JXB23" s="52"/>
      <c r="JXC23" s="52"/>
      <c r="JXD23" s="52"/>
      <c r="JXE23" s="52"/>
      <c r="JXF23" s="52"/>
      <c r="JXG23" s="52"/>
      <c r="JXH23" s="52"/>
      <c r="JXI23" s="52"/>
      <c r="JXJ23" s="52"/>
      <c r="JXK23" s="52"/>
      <c r="JXL23" s="52"/>
      <c r="JXM23" s="52"/>
      <c r="JXN23" s="52"/>
      <c r="JXO23" s="52"/>
      <c r="JXP23" s="52"/>
      <c r="JXQ23" s="52"/>
      <c r="JXR23" s="52"/>
      <c r="JXS23" s="52"/>
      <c r="JXT23" s="52"/>
      <c r="JXU23" s="52"/>
      <c r="JXV23" s="52"/>
      <c r="JXW23" s="52"/>
      <c r="JXX23" s="52"/>
      <c r="JXY23" s="52"/>
      <c r="JXZ23" s="52"/>
      <c r="JYA23" s="52"/>
      <c r="JYB23" s="52"/>
      <c r="JYC23" s="52"/>
      <c r="JYD23" s="52"/>
      <c r="JYE23" s="52"/>
      <c r="JYF23" s="52"/>
      <c r="JYG23" s="52"/>
      <c r="JYH23" s="52"/>
      <c r="JYI23" s="52"/>
      <c r="JYJ23" s="52"/>
      <c r="JYK23" s="52"/>
      <c r="JYL23" s="52"/>
      <c r="JYM23" s="52"/>
      <c r="JYN23" s="52"/>
      <c r="JYO23" s="52"/>
      <c r="JYP23" s="52"/>
      <c r="JYQ23" s="52"/>
      <c r="JYR23" s="52"/>
      <c r="JYS23" s="52"/>
      <c r="JYT23" s="52"/>
      <c r="JYU23" s="52"/>
      <c r="JYV23" s="52"/>
      <c r="JYW23" s="52"/>
      <c r="JYX23" s="52"/>
      <c r="JYY23" s="52"/>
      <c r="JYZ23" s="52"/>
      <c r="JZA23" s="52"/>
      <c r="JZB23" s="52"/>
      <c r="JZC23" s="52"/>
      <c r="JZD23" s="52"/>
      <c r="JZE23" s="52"/>
      <c r="JZF23" s="52"/>
      <c r="JZG23" s="52"/>
      <c r="JZH23" s="52"/>
      <c r="JZI23" s="52"/>
      <c r="JZJ23" s="52"/>
      <c r="JZK23" s="52"/>
      <c r="JZL23" s="52"/>
      <c r="JZM23" s="52"/>
      <c r="JZN23" s="52"/>
      <c r="JZO23" s="52"/>
      <c r="JZP23" s="52"/>
      <c r="JZQ23" s="52"/>
      <c r="JZR23" s="52"/>
      <c r="JZS23" s="52"/>
      <c r="JZT23" s="52"/>
      <c r="JZU23" s="52"/>
      <c r="JZV23" s="52"/>
      <c r="JZW23" s="52"/>
      <c r="JZX23" s="52"/>
      <c r="JZY23" s="52"/>
      <c r="JZZ23" s="52"/>
      <c r="KAA23" s="52"/>
      <c r="KAB23" s="52"/>
      <c r="KAC23" s="52"/>
      <c r="KAD23" s="52"/>
      <c r="KAE23" s="52"/>
      <c r="KAF23" s="52"/>
      <c r="KAG23" s="52"/>
      <c r="KAH23" s="52"/>
      <c r="KAI23" s="52"/>
      <c r="KAJ23" s="52"/>
      <c r="KAK23" s="52"/>
      <c r="KAL23" s="52"/>
      <c r="KAM23" s="52"/>
      <c r="KAN23" s="52"/>
      <c r="KAO23" s="52"/>
      <c r="KAP23" s="52"/>
      <c r="KAQ23" s="52"/>
      <c r="KAR23" s="52"/>
      <c r="KAS23" s="52"/>
      <c r="KAT23" s="52"/>
      <c r="KAU23" s="52"/>
      <c r="KAV23" s="52"/>
      <c r="KAW23" s="52"/>
      <c r="KAX23" s="52"/>
      <c r="KAY23" s="52"/>
      <c r="KAZ23" s="52"/>
      <c r="KBA23" s="52"/>
      <c r="KBB23" s="52"/>
      <c r="KBC23" s="52"/>
      <c r="KBD23" s="52"/>
      <c r="KBE23" s="52"/>
      <c r="KBF23" s="52"/>
      <c r="KBG23" s="52"/>
      <c r="KBH23" s="52"/>
      <c r="KBI23" s="52"/>
      <c r="KBJ23" s="52"/>
      <c r="KBK23" s="52"/>
      <c r="KBL23" s="52"/>
      <c r="KBM23" s="52"/>
      <c r="KBN23" s="52"/>
      <c r="KBO23" s="52"/>
      <c r="KBP23" s="52"/>
      <c r="KBQ23" s="52"/>
      <c r="KBR23" s="52"/>
      <c r="KBS23" s="52"/>
      <c r="KBT23" s="52"/>
      <c r="KBU23" s="52"/>
      <c r="KBV23" s="52"/>
      <c r="KBW23" s="52"/>
      <c r="KBX23" s="52"/>
      <c r="KBY23" s="52"/>
      <c r="KBZ23" s="52"/>
      <c r="KCA23" s="52"/>
      <c r="KCB23" s="52"/>
      <c r="KCC23" s="52"/>
      <c r="KCD23" s="52"/>
      <c r="KCE23" s="52"/>
      <c r="KCF23" s="52"/>
      <c r="KCG23" s="52"/>
      <c r="KCH23" s="52"/>
      <c r="KCI23" s="52"/>
      <c r="KCJ23" s="52"/>
      <c r="KCK23" s="52"/>
      <c r="KCL23" s="52"/>
      <c r="KCM23" s="52"/>
      <c r="KCN23" s="52"/>
      <c r="KCO23" s="52"/>
      <c r="KCP23" s="52"/>
      <c r="KCQ23" s="52"/>
      <c r="KCR23" s="52"/>
      <c r="KCS23" s="52"/>
      <c r="KCT23" s="52"/>
      <c r="KCU23" s="52"/>
      <c r="KCV23" s="52"/>
      <c r="KCW23" s="52"/>
      <c r="KCX23" s="52"/>
      <c r="KCY23" s="52"/>
      <c r="KCZ23" s="52"/>
      <c r="KDA23" s="52"/>
      <c r="KDB23" s="52"/>
      <c r="KDC23" s="52"/>
      <c r="KDD23" s="52"/>
      <c r="KDE23" s="52"/>
      <c r="KDF23" s="52"/>
      <c r="KDG23" s="52"/>
      <c r="KDH23" s="52"/>
      <c r="KDI23" s="52"/>
      <c r="KDJ23" s="52"/>
      <c r="KDK23" s="52"/>
      <c r="KDL23" s="52"/>
      <c r="KDM23" s="52"/>
      <c r="KDN23" s="52"/>
      <c r="KDO23" s="52"/>
      <c r="KDP23" s="52"/>
      <c r="KDQ23" s="52"/>
      <c r="KDR23" s="52"/>
      <c r="KDS23" s="52"/>
      <c r="KDT23" s="52"/>
      <c r="KDU23" s="52"/>
      <c r="KDV23" s="52"/>
      <c r="KDW23" s="52"/>
      <c r="KDX23" s="52"/>
      <c r="KDY23" s="52"/>
      <c r="KDZ23" s="52"/>
      <c r="KEA23" s="52"/>
      <c r="KEB23" s="52"/>
      <c r="KEC23" s="52"/>
      <c r="KED23" s="52"/>
      <c r="KEE23" s="52"/>
      <c r="KEF23" s="52"/>
      <c r="KEG23" s="52"/>
      <c r="KEH23" s="52"/>
      <c r="KEI23" s="52"/>
      <c r="KEJ23" s="52"/>
      <c r="KEK23" s="52"/>
      <c r="KEL23" s="52"/>
      <c r="KEM23" s="52"/>
      <c r="KEN23" s="52"/>
      <c r="KEO23" s="52"/>
      <c r="KEP23" s="52"/>
      <c r="KEQ23" s="52"/>
      <c r="KER23" s="52"/>
      <c r="KES23" s="52"/>
      <c r="KET23" s="52"/>
      <c r="KEU23" s="52"/>
      <c r="KEV23" s="52"/>
      <c r="KEW23" s="52"/>
      <c r="KEX23" s="52"/>
      <c r="KEY23" s="52"/>
      <c r="KEZ23" s="52"/>
      <c r="KFA23" s="52"/>
      <c r="KFB23" s="52"/>
      <c r="KFC23" s="52"/>
      <c r="KFD23" s="52"/>
      <c r="KFE23" s="52"/>
      <c r="KFF23" s="52"/>
      <c r="KFG23" s="52"/>
      <c r="KFH23" s="52"/>
      <c r="KFI23" s="52"/>
      <c r="KFJ23" s="52"/>
      <c r="KFK23" s="52"/>
      <c r="KFL23" s="52"/>
      <c r="KFM23" s="52"/>
      <c r="KFN23" s="52"/>
      <c r="KFO23" s="52"/>
      <c r="KFP23" s="52"/>
      <c r="KFQ23" s="52"/>
      <c r="KFR23" s="52"/>
      <c r="KFS23" s="52"/>
      <c r="KFT23" s="52"/>
      <c r="KFU23" s="52"/>
      <c r="KFV23" s="52"/>
      <c r="KFW23" s="52"/>
      <c r="KFX23" s="52"/>
      <c r="KFY23" s="52"/>
      <c r="KFZ23" s="52"/>
      <c r="KGA23" s="52"/>
      <c r="KGB23" s="52"/>
      <c r="KGC23" s="52"/>
      <c r="KGD23" s="52"/>
      <c r="KGE23" s="52"/>
      <c r="KGF23" s="52"/>
      <c r="KGG23" s="52"/>
      <c r="KGH23" s="52"/>
      <c r="KGI23" s="52"/>
      <c r="KGJ23" s="52"/>
      <c r="KGK23" s="52"/>
      <c r="KGL23" s="52"/>
      <c r="KGM23" s="52"/>
      <c r="KGN23" s="52"/>
      <c r="KGO23" s="52"/>
      <c r="KGP23" s="52"/>
      <c r="KGQ23" s="52"/>
      <c r="KGR23" s="52"/>
      <c r="KGS23" s="52"/>
      <c r="KGT23" s="52"/>
      <c r="KGU23" s="52"/>
      <c r="KGV23" s="52"/>
      <c r="KGW23" s="52"/>
      <c r="KGX23" s="52"/>
      <c r="KGY23" s="52"/>
      <c r="KGZ23" s="52"/>
      <c r="KHA23" s="52"/>
      <c r="KHB23" s="52"/>
      <c r="KHC23" s="52"/>
      <c r="KHD23" s="52"/>
      <c r="KHE23" s="52"/>
      <c r="KHF23" s="52"/>
      <c r="KHG23" s="52"/>
      <c r="KHH23" s="52"/>
      <c r="KHI23" s="52"/>
      <c r="KHJ23" s="52"/>
      <c r="KHK23" s="52"/>
      <c r="KHL23" s="52"/>
      <c r="KHM23" s="52"/>
      <c r="KHN23" s="52"/>
      <c r="KHO23" s="52"/>
      <c r="KHP23" s="52"/>
      <c r="KHQ23" s="52"/>
      <c r="KHR23" s="52"/>
      <c r="KHS23" s="52"/>
      <c r="KHT23" s="52"/>
      <c r="KHU23" s="52"/>
      <c r="KHV23" s="52"/>
      <c r="KHW23" s="52"/>
      <c r="KHX23" s="52"/>
      <c r="KHY23" s="52"/>
      <c r="KHZ23" s="52"/>
      <c r="KIA23" s="52"/>
      <c r="KIB23" s="52"/>
      <c r="KIC23" s="52"/>
      <c r="KID23" s="52"/>
      <c r="KIE23" s="52"/>
      <c r="KIF23" s="52"/>
      <c r="KIG23" s="52"/>
      <c r="KIH23" s="52"/>
      <c r="KII23" s="52"/>
      <c r="KIJ23" s="52"/>
      <c r="KIK23" s="52"/>
      <c r="KIL23" s="52"/>
      <c r="KIM23" s="52"/>
      <c r="KIN23" s="52"/>
      <c r="KIO23" s="52"/>
      <c r="KIP23" s="52"/>
      <c r="KIQ23" s="52"/>
      <c r="KIR23" s="52"/>
      <c r="KIS23" s="52"/>
      <c r="KIT23" s="52"/>
      <c r="KIU23" s="52"/>
      <c r="KIV23" s="52"/>
      <c r="KIW23" s="52"/>
      <c r="KIX23" s="52"/>
      <c r="KIY23" s="52"/>
      <c r="KIZ23" s="52"/>
      <c r="KJA23" s="52"/>
      <c r="KJB23" s="52"/>
      <c r="KJC23" s="52"/>
      <c r="KJD23" s="52"/>
      <c r="KJE23" s="52"/>
      <c r="KJF23" s="52"/>
      <c r="KJG23" s="52"/>
      <c r="KJH23" s="52"/>
      <c r="KJI23" s="52"/>
      <c r="KJJ23" s="52"/>
      <c r="KJK23" s="52"/>
      <c r="KJL23" s="52"/>
      <c r="KJM23" s="52"/>
      <c r="KJN23" s="52"/>
      <c r="KJO23" s="52"/>
      <c r="KJP23" s="52"/>
      <c r="KJQ23" s="52"/>
      <c r="KJR23" s="52"/>
      <c r="KJS23" s="52"/>
      <c r="KJT23" s="52"/>
      <c r="KJU23" s="52"/>
      <c r="KJV23" s="52"/>
      <c r="KJW23" s="52"/>
      <c r="KJX23" s="52"/>
      <c r="KJY23" s="52"/>
      <c r="KJZ23" s="52"/>
      <c r="KKA23" s="52"/>
      <c r="KKB23" s="52"/>
      <c r="KKC23" s="52"/>
      <c r="KKD23" s="52"/>
      <c r="KKE23" s="52"/>
      <c r="KKF23" s="52"/>
      <c r="KKG23" s="52"/>
      <c r="KKH23" s="52"/>
      <c r="KKI23" s="52"/>
      <c r="KKJ23" s="52"/>
      <c r="KKK23" s="52"/>
      <c r="KKL23" s="52"/>
      <c r="KKM23" s="52"/>
      <c r="KKN23" s="52"/>
      <c r="KKO23" s="52"/>
      <c r="KKP23" s="52"/>
      <c r="KKQ23" s="52"/>
      <c r="KKR23" s="52"/>
      <c r="KKS23" s="52"/>
      <c r="KKT23" s="52"/>
      <c r="KKU23" s="52"/>
      <c r="KKV23" s="52"/>
      <c r="KKW23" s="52"/>
      <c r="KKX23" s="52"/>
      <c r="KKY23" s="52"/>
      <c r="KKZ23" s="52"/>
      <c r="KLA23" s="52"/>
      <c r="KLB23" s="52"/>
      <c r="KLC23" s="52"/>
      <c r="KLD23" s="52"/>
      <c r="KLE23" s="52"/>
      <c r="KLF23" s="52"/>
      <c r="KLG23" s="52"/>
      <c r="KLH23" s="52"/>
      <c r="KLI23" s="52"/>
      <c r="KLJ23" s="52"/>
      <c r="KLK23" s="52"/>
      <c r="KLL23" s="52"/>
      <c r="KLM23" s="52"/>
      <c r="KLN23" s="52"/>
      <c r="KLO23" s="52"/>
      <c r="KLP23" s="52"/>
      <c r="KLQ23" s="52"/>
      <c r="KLR23" s="52"/>
      <c r="KLS23" s="52"/>
      <c r="KLT23" s="52"/>
      <c r="KLU23" s="52"/>
      <c r="KLV23" s="52"/>
      <c r="KLW23" s="52"/>
      <c r="KLX23" s="52"/>
      <c r="KLY23" s="52"/>
      <c r="KLZ23" s="52"/>
      <c r="KMA23" s="52"/>
      <c r="KMB23" s="52"/>
      <c r="KMC23" s="52"/>
      <c r="KMD23" s="52"/>
      <c r="KME23" s="52"/>
      <c r="KMF23" s="52"/>
      <c r="KMG23" s="52"/>
      <c r="KMH23" s="52"/>
      <c r="KMI23" s="52"/>
      <c r="KMJ23" s="52"/>
      <c r="KMK23" s="52"/>
      <c r="KML23" s="52"/>
      <c r="KMM23" s="52"/>
      <c r="KMN23" s="52"/>
      <c r="KMO23" s="52"/>
      <c r="KMP23" s="52"/>
      <c r="KMQ23" s="52"/>
      <c r="KMR23" s="52"/>
      <c r="KMS23" s="52"/>
      <c r="KMT23" s="52"/>
      <c r="KMU23" s="52"/>
      <c r="KMV23" s="52"/>
      <c r="KMW23" s="52"/>
      <c r="KMX23" s="52"/>
      <c r="KMY23" s="52"/>
      <c r="KMZ23" s="52"/>
      <c r="KNA23" s="52"/>
      <c r="KNB23" s="52"/>
      <c r="KNC23" s="52"/>
      <c r="KND23" s="52"/>
      <c r="KNE23" s="52"/>
      <c r="KNF23" s="52"/>
      <c r="KNG23" s="52"/>
      <c r="KNH23" s="52"/>
      <c r="KNI23" s="52"/>
      <c r="KNJ23" s="52"/>
      <c r="KNK23" s="52"/>
      <c r="KNL23" s="52"/>
      <c r="KNM23" s="52"/>
      <c r="KNN23" s="52"/>
      <c r="KNO23" s="52"/>
      <c r="KNP23" s="52"/>
      <c r="KNQ23" s="52"/>
      <c r="KNR23" s="52"/>
      <c r="KNS23" s="52"/>
      <c r="KNT23" s="52"/>
      <c r="KNU23" s="52"/>
      <c r="KNV23" s="52"/>
      <c r="KNW23" s="52"/>
      <c r="KNX23" s="52"/>
      <c r="KNY23" s="52"/>
      <c r="KNZ23" s="52"/>
      <c r="KOA23" s="52"/>
      <c r="KOB23" s="52"/>
      <c r="KOC23" s="52"/>
      <c r="KOD23" s="52"/>
      <c r="KOE23" s="52"/>
      <c r="KOF23" s="52"/>
      <c r="KOG23" s="52"/>
      <c r="KOH23" s="52"/>
      <c r="KOI23" s="52"/>
      <c r="KOJ23" s="52"/>
      <c r="KOK23" s="52"/>
      <c r="KOL23" s="52"/>
      <c r="KOM23" s="52"/>
      <c r="KON23" s="52"/>
      <c r="KOO23" s="52"/>
      <c r="KOP23" s="52"/>
      <c r="KOQ23" s="52"/>
      <c r="KOR23" s="52"/>
      <c r="KOS23" s="52"/>
      <c r="KOT23" s="52"/>
      <c r="KOU23" s="52"/>
      <c r="KOV23" s="52"/>
      <c r="KOW23" s="52"/>
      <c r="KOX23" s="52"/>
      <c r="KOY23" s="52"/>
      <c r="KOZ23" s="52"/>
      <c r="KPA23" s="52"/>
      <c r="KPB23" s="52"/>
      <c r="KPC23" s="52"/>
      <c r="KPD23" s="52"/>
      <c r="KPE23" s="52"/>
      <c r="KPF23" s="52"/>
      <c r="KPG23" s="52"/>
      <c r="KPH23" s="52"/>
      <c r="KPI23" s="52"/>
      <c r="KPJ23" s="52"/>
      <c r="KPK23" s="52"/>
      <c r="KPL23" s="52"/>
      <c r="KPM23" s="52"/>
      <c r="KPN23" s="52"/>
      <c r="KPO23" s="52"/>
      <c r="KPP23" s="52"/>
      <c r="KPQ23" s="52"/>
      <c r="KPR23" s="52"/>
      <c r="KPS23" s="52"/>
      <c r="KPT23" s="52"/>
      <c r="KPU23" s="52"/>
      <c r="KPV23" s="52"/>
      <c r="KPW23" s="52"/>
      <c r="KPX23" s="52"/>
      <c r="KPY23" s="52"/>
      <c r="KPZ23" s="52"/>
      <c r="KQA23" s="52"/>
      <c r="KQB23" s="52"/>
      <c r="KQC23" s="52"/>
      <c r="KQD23" s="52"/>
      <c r="KQE23" s="52"/>
      <c r="KQF23" s="52"/>
      <c r="KQG23" s="52"/>
      <c r="KQH23" s="52"/>
      <c r="KQI23" s="52"/>
      <c r="KQJ23" s="52"/>
      <c r="KQK23" s="52"/>
      <c r="KQL23" s="52"/>
      <c r="KQM23" s="52"/>
      <c r="KQN23" s="52"/>
      <c r="KQO23" s="52"/>
      <c r="KQP23" s="52"/>
      <c r="KQQ23" s="52"/>
      <c r="KQR23" s="52"/>
      <c r="KQS23" s="52"/>
      <c r="KQT23" s="52"/>
      <c r="KQU23" s="52"/>
      <c r="KQV23" s="52"/>
      <c r="KQW23" s="52"/>
      <c r="KQX23" s="52"/>
      <c r="KQY23" s="52"/>
      <c r="KQZ23" s="52"/>
      <c r="KRA23" s="52"/>
      <c r="KRB23" s="52"/>
      <c r="KRC23" s="52"/>
      <c r="KRD23" s="52"/>
      <c r="KRE23" s="52"/>
      <c r="KRF23" s="52"/>
      <c r="KRG23" s="52"/>
      <c r="KRH23" s="52"/>
      <c r="KRI23" s="52"/>
      <c r="KRJ23" s="52"/>
      <c r="KRK23" s="52"/>
      <c r="KRL23" s="52"/>
      <c r="KRM23" s="52"/>
      <c r="KRN23" s="52"/>
      <c r="KRO23" s="52"/>
      <c r="KRP23" s="52"/>
      <c r="KRQ23" s="52"/>
      <c r="KRR23" s="52"/>
      <c r="KRS23" s="52"/>
      <c r="KRT23" s="52"/>
      <c r="KRU23" s="52"/>
      <c r="KRV23" s="52"/>
      <c r="KRW23" s="52"/>
      <c r="KRX23" s="52"/>
      <c r="KRY23" s="52"/>
      <c r="KRZ23" s="52"/>
      <c r="KSA23" s="52"/>
      <c r="KSB23" s="52"/>
      <c r="KSC23" s="52"/>
      <c r="KSD23" s="52"/>
      <c r="KSE23" s="52"/>
      <c r="KSF23" s="52"/>
      <c r="KSG23" s="52"/>
      <c r="KSH23" s="52"/>
      <c r="KSI23" s="52"/>
      <c r="KSJ23" s="52"/>
      <c r="KSK23" s="52"/>
      <c r="KSL23" s="52"/>
      <c r="KSM23" s="52"/>
      <c r="KSN23" s="52"/>
      <c r="KSO23" s="52"/>
      <c r="KSP23" s="52"/>
      <c r="KSQ23" s="52"/>
      <c r="KSR23" s="52"/>
      <c r="KSS23" s="52"/>
      <c r="KST23" s="52"/>
      <c r="KSU23" s="52"/>
      <c r="KSV23" s="52"/>
      <c r="KSW23" s="52"/>
      <c r="KSX23" s="52"/>
      <c r="KSY23" s="52"/>
      <c r="KSZ23" s="52"/>
      <c r="KTA23" s="52"/>
      <c r="KTB23" s="52"/>
      <c r="KTC23" s="52"/>
      <c r="KTD23" s="52"/>
      <c r="KTE23" s="52"/>
      <c r="KTF23" s="52"/>
      <c r="KTG23" s="52"/>
      <c r="KTH23" s="52"/>
      <c r="KTI23" s="52"/>
      <c r="KTJ23" s="52"/>
      <c r="KTK23" s="52"/>
      <c r="KTL23" s="52"/>
      <c r="KTM23" s="52"/>
      <c r="KTN23" s="52"/>
      <c r="KTO23" s="52"/>
      <c r="KTP23" s="52"/>
      <c r="KTQ23" s="52"/>
      <c r="KTR23" s="52"/>
      <c r="KTS23" s="52"/>
      <c r="KTT23" s="52"/>
      <c r="KTU23" s="52"/>
      <c r="KTV23" s="52"/>
      <c r="KTW23" s="52"/>
      <c r="KTX23" s="52"/>
      <c r="KTY23" s="52"/>
      <c r="KTZ23" s="52"/>
      <c r="KUA23" s="52"/>
      <c r="KUB23" s="52"/>
      <c r="KUC23" s="52"/>
      <c r="KUD23" s="52"/>
      <c r="KUE23" s="52"/>
      <c r="KUF23" s="52"/>
      <c r="KUG23" s="52"/>
      <c r="KUH23" s="52"/>
      <c r="KUI23" s="52"/>
      <c r="KUJ23" s="52"/>
      <c r="KUK23" s="52"/>
      <c r="KUL23" s="52"/>
      <c r="KUM23" s="52"/>
      <c r="KUN23" s="52"/>
      <c r="KUO23" s="52"/>
      <c r="KUP23" s="52"/>
      <c r="KUQ23" s="52"/>
      <c r="KUR23" s="52"/>
      <c r="KUS23" s="52"/>
      <c r="KUT23" s="52"/>
      <c r="KUU23" s="52"/>
      <c r="KUV23" s="52"/>
      <c r="KUW23" s="52"/>
      <c r="KUX23" s="52"/>
      <c r="KUY23" s="52"/>
      <c r="KUZ23" s="52"/>
      <c r="KVA23" s="52"/>
      <c r="KVB23" s="52"/>
      <c r="KVC23" s="52"/>
      <c r="KVD23" s="52"/>
      <c r="KVE23" s="52"/>
      <c r="KVF23" s="52"/>
      <c r="KVG23" s="52"/>
      <c r="KVH23" s="52"/>
      <c r="KVI23" s="52"/>
      <c r="KVJ23" s="52"/>
      <c r="KVK23" s="52"/>
      <c r="KVL23" s="52"/>
      <c r="KVM23" s="52"/>
      <c r="KVN23" s="52"/>
      <c r="KVO23" s="52"/>
      <c r="KVP23" s="52"/>
      <c r="KVQ23" s="52"/>
      <c r="KVR23" s="52"/>
      <c r="KVS23" s="52"/>
      <c r="KVT23" s="52"/>
      <c r="KVU23" s="52"/>
      <c r="KVV23" s="52"/>
      <c r="KVW23" s="52"/>
      <c r="KVX23" s="52"/>
      <c r="KVY23" s="52"/>
      <c r="KVZ23" s="52"/>
      <c r="KWA23" s="52"/>
      <c r="KWB23" s="52"/>
      <c r="KWC23" s="52"/>
      <c r="KWD23" s="52"/>
      <c r="KWE23" s="52"/>
      <c r="KWF23" s="52"/>
      <c r="KWG23" s="52"/>
      <c r="KWH23" s="52"/>
      <c r="KWI23" s="52"/>
      <c r="KWJ23" s="52"/>
      <c r="KWK23" s="52"/>
      <c r="KWL23" s="52"/>
      <c r="KWM23" s="52"/>
      <c r="KWN23" s="52"/>
      <c r="KWO23" s="52"/>
      <c r="KWP23" s="52"/>
      <c r="KWQ23" s="52"/>
      <c r="KWR23" s="52"/>
      <c r="KWS23" s="52"/>
      <c r="KWT23" s="52"/>
      <c r="KWU23" s="52"/>
      <c r="KWV23" s="52"/>
      <c r="KWW23" s="52"/>
      <c r="KWX23" s="52"/>
      <c r="KWY23" s="52"/>
      <c r="KWZ23" s="52"/>
      <c r="KXA23" s="52"/>
      <c r="KXB23" s="52"/>
      <c r="KXC23" s="52"/>
      <c r="KXD23" s="52"/>
      <c r="KXE23" s="52"/>
      <c r="KXF23" s="52"/>
      <c r="KXG23" s="52"/>
      <c r="KXH23" s="52"/>
      <c r="KXI23" s="52"/>
      <c r="KXJ23" s="52"/>
      <c r="KXK23" s="52"/>
      <c r="KXL23" s="52"/>
      <c r="KXM23" s="52"/>
      <c r="KXN23" s="52"/>
      <c r="KXO23" s="52"/>
      <c r="KXP23" s="52"/>
      <c r="KXQ23" s="52"/>
      <c r="KXR23" s="52"/>
      <c r="KXS23" s="52"/>
      <c r="KXT23" s="52"/>
      <c r="KXU23" s="52"/>
      <c r="KXV23" s="52"/>
      <c r="KXW23" s="52"/>
      <c r="KXX23" s="52"/>
      <c r="KXY23" s="52"/>
      <c r="KXZ23" s="52"/>
      <c r="KYA23" s="52"/>
      <c r="KYB23" s="52"/>
      <c r="KYC23" s="52"/>
      <c r="KYD23" s="52"/>
      <c r="KYE23" s="52"/>
      <c r="KYF23" s="52"/>
      <c r="KYG23" s="52"/>
      <c r="KYH23" s="52"/>
      <c r="KYI23" s="52"/>
      <c r="KYJ23" s="52"/>
      <c r="KYK23" s="52"/>
      <c r="KYL23" s="52"/>
      <c r="KYM23" s="52"/>
      <c r="KYN23" s="52"/>
      <c r="KYO23" s="52"/>
      <c r="KYP23" s="52"/>
      <c r="KYQ23" s="52"/>
      <c r="KYR23" s="52"/>
      <c r="KYS23" s="52"/>
      <c r="KYT23" s="52"/>
      <c r="KYU23" s="52"/>
      <c r="KYV23" s="52"/>
      <c r="KYW23" s="52"/>
      <c r="KYX23" s="52"/>
      <c r="KYY23" s="52"/>
      <c r="KYZ23" s="52"/>
      <c r="KZA23" s="52"/>
      <c r="KZB23" s="52"/>
      <c r="KZC23" s="52"/>
      <c r="KZD23" s="52"/>
      <c r="KZE23" s="52"/>
      <c r="KZF23" s="52"/>
      <c r="KZG23" s="52"/>
      <c r="KZH23" s="52"/>
      <c r="KZI23" s="52"/>
      <c r="KZJ23" s="52"/>
      <c r="KZK23" s="52"/>
      <c r="KZL23" s="52"/>
      <c r="KZM23" s="52"/>
      <c r="KZN23" s="52"/>
      <c r="KZO23" s="52"/>
      <c r="KZP23" s="52"/>
      <c r="KZQ23" s="52"/>
      <c r="KZR23" s="52"/>
      <c r="KZS23" s="52"/>
      <c r="KZT23" s="52"/>
      <c r="KZU23" s="52"/>
      <c r="KZV23" s="52"/>
      <c r="KZW23" s="52"/>
      <c r="KZX23" s="52"/>
      <c r="KZY23" s="52"/>
      <c r="KZZ23" s="52"/>
      <c r="LAA23" s="52"/>
      <c r="LAB23" s="52"/>
      <c r="LAC23" s="52"/>
      <c r="LAD23" s="52"/>
      <c r="LAE23" s="52"/>
      <c r="LAF23" s="52"/>
      <c r="LAG23" s="52"/>
      <c r="LAH23" s="52"/>
      <c r="LAI23" s="52"/>
      <c r="LAJ23" s="52"/>
      <c r="LAK23" s="52"/>
      <c r="LAL23" s="52"/>
      <c r="LAM23" s="52"/>
      <c r="LAN23" s="52"/>
      <c r="LAO23" s="52"/>
      <c r="LAP23" s="52"/>
      <c r="LAQ23" s="52"/>
      <c r="LAR23" s="52"/>
      <c r="LAS23" s="52"/>
      <c r="LAT23" s="52"/>
      <c r="LAU23" s="52"/>
      <c r="LAV23" s="52"/>
      <c r="LAW23" s="52"/>
      <c r="LAX23" s="52"/>
      <c r="LAY23" s="52"/>
      <c r="LAZ23" s="52"/>
      <c r="LBA23" s="52"/>
      <c r="LBB23" s="52"/>
      <c r="LBC23" s="52"/>
      <c r="LBD23" s="52"/>
      <c r="LBE23" s="52"/>
      <c r="LBF23" s="52"/>
      <c r="LBG23" s="52"/>
      <c r="LBH23" s="52"/>
      <c r="LBI23" s="52"/>
      <c r="LBJ23" s="52"/>
      <c r="LBK23" s="52"/>
      <c r="LBL23" s="52"/>
      <c r="LBM23" s="52"/>
      <c r="LBN23" s="52"/>
      <c r="LBO23" s="52"/>
      <c r="LBP23" s="52"/>
      <c r="LBQ23" s="52"/>
      <c r="LBR23" s="52"/>
      <c r="LBS23" s="52"/>
      <c r="LBT23" s="52"/>
      <c r="LBU23" s="52"/>
      <c r="LBV23" s="52"/>
      <c r="LBW23" s="52"/>
      <c r="LBX23" s="52"/>
      <c r="LBY23" s="52"/>
      <c r="LBZ23" s="52"/>
      <c r="LCA23" s="52"/>
      <c r="LCB23" s="52"/>
      <c r="LCC23" s="52"/>
      <c r="LCD23" s="52"/>
      <c r="LCE23" s="52"/>
      <c r="LCF23" s="52"/>
      <c r="LCG23" s="52"/>
      <c r="LCH23" s="52"/>
      <c r="LCI23" s="52"/>
      <c r="LCJ23" s="52"/>
      <c r="LCK23" s="52"/>
      <c r="LCL23" s="52"/>
      <c r="LCM23" s="52"/>
      <c r="LCN23" s="52"/>
      <c r="LCO23" s="52"/>
      <c r="LCP23" s="52"/>
      <c r="LCQ23" s="52"/>
      <c r="LCR23" s="52"/>
      <c r="LCS23" s="52"/>
      <c r="LCT23" s="52"/>
      <c r="LCU23" s="52"/>
      <c r="LCV23" s="52"/>
      <c r="LCW23" s="52"/>
      <c r="LCX23" s="52"/>
      <c r="LCY23" s="52"/>
      <c r="LCZ23" s="52"/>
      <c r="LDA23" s="52"/>
      <c r="LDB23" s="52"/>
      <c r="LDC23" s="52"/>
      <c r="LDD23" s="52"/>
      <c r="LDE23" s="52"/>
      <c r="LDF23" s="52"/>
      <c r="LDG23" s="52"/>
      <c r="LDH23" s="52"/>
      <c r="LDI23" s="52"/>
      <c r="LDJ23" s="52"/>
      <c r="LDK23" s="52"/>
      <c r="LDL23" s="52"/>
      <c r="LDM23" s="52"/>
      <c r="LDN23" s="52"/>
      <c r="LDO23" s="52"/>
      <c r="LDP23" s="52"/>
      <c r="LDQ23" s="52"/>
      <c r="LDR23" s="52"/>
      <c r="LDS23" s="52"/>
      <c r="LDT23" s="52"/>
      <c r="LDU23" s="52"/>
      <c r="LDV23" s="52"/>
      <c r="LDW23" s="52"/>
      <c r="LDX23" s="52"/>
      <c r="LDY23" s="52"/>
      <c r="LDZ23" s="52"/>
      <c r="LEA23" s="52"/>
      <c r="LEB23" s="52"/>
      <c r="LEC23" s="52"/>
      <c r="LED23" s="52"/>
      <c r="LEE23" s="52"/>
      <c r="LEF23" s="52"/>
      <c r="LEG23" s="52"/>
      <c r="LEH23" s="52"/>
      <c r="LEI23" s="52"/>
      <c r="LEJ23" s="52"/>
      <c r="LEK23" s="52"/>
      <c r="LEL23" s="52"/>
      <c r="LEM23" s="52"/>
      <c r="LEN23" s="52"/>
      <c r="LEO23" s="52"/>
      <c r="LEP23" s="52"/>
      <c r="LEQ23" s="52"/>
      <c r="LER23" s="52"/>
      <c r="LES23" s="52"/>
      <c r="LET23" s="52"/>
      <c r="LEU23" s="52"/>
      <c r="LEV23" s="52"/>
      <c r="LEW23" s="52"/>
      <c r="LEX23" s="52"/>
      <c r="LEY23" s="52"/>
      <c r="LEZ23" s="52"/>
      <c r="LFA23" s="52"/>
      <c r="LFB23" s="52"/>
      <c r="LFC23" s="52"/>
      <c r="LFD23" s="52"/>
      <c r="LFE23" s="52"/>
      <c r="LFF23" s="52"/>
      <c r="LFG23" s="52"/>
      <c r="LFH23" s="52"/>
      <c r="LFI23" s="52"/>
      <c r="LFJ23" s="52"/>
      <c r="LFK23" s="52"/>
      <c r="LFL23" s="52"/>
      <c r="LFM23" s="52"/>
      <c r="LFN23" s="52"/>
      <c r="LFO23" s="52"/>
      <c r="LFP23" s="52"/>
      <c r="LFQ23" s="52"/>
      <c r="LFR23" s="52"/>
      <c r="LFS23" s="52"/>
      <c r="LFT23" s="52"/>
      <c r="LFU23" s="52"/>
      <c r="LFV23" s="52"/>
      <c r="LFW23" s="52"/>
      <c r="LFX23" s="52"/>
      <c r="LFY23" s="52"/>
      <c r="LFZ23" s="52"/>
      <c r="LGA23" s="52"/>
      <c r="LGB23" s="52"/>
      <c r="LGC23" s="52"/>
      <c r="LGD23" s="52"/>
      <c r="LGE23" s="52"/>
      <c r="LGF23" s="52"/>
      <c r="LGG23" s="52"/>
      <c r="LGH23" s="52"/>
      <c r="LGI23" s="52"/>
      <c r="LGJ23" s="52"/>
      <c r="LGK23" s="52"/>
      <c r="LGL23" s="52"/>
      <c r="LGM23" s="52"/>
      <c r="LGN23" s="52"/>
      <c r="LGO23" s="52"/>
      <c r="LGP23" s="52"/>
      <c r="LGQ23" s="52"/>
      <c r="LGR23" s="52"/>
      <c r="LGS23" s="52"/>
      <c r="LGT23" s="52"/>
      <c r="LGU23" s="52"/>
      <c r="LGV23" s="52"/>
      <c r="LGW23" s="52"/>
      <c r="LGX23" s="52"/>
      <c r="LGY23" s="52"/>
      <c r="LGZ23" s="52"/>
      <c r="LHA23" s="52"/>
      <c r="LHB23" s="52"/>
      <c r="LHC23" s="52"/>
      <c r="LHD23" s="52"/>
      <c r="LHE23" s="52"/>
      <c r="LHF23" s="52"/>
      <c r="LHG23" s="52"/>
      <c r="LHH23" s="52"/>
      <c r="LHI23" s="52"/>
      <c r="LHJ23" s="52"/>
      <c r="LHK23" s="52"/>
      <c r="LHL23" s="52"/>
      <c r="LHM23" s="52"/>
      <c r="LHN23" s="52"/>
      <c r="LHO23" s="52"/>
      <c r="LHP23" s="52"/>
      <c r="LHQ23" s="52"/>
      <c r="LHR23" s="52"/>
      <c r="LHS23" s="52"/>
      <c r="LHT23" s="52"/>
      <c r="LHU23" s="52"/>
      <c r="LHV23" s="52"/>
      <c r="LHW23" s="52"/>
      <c r="LHX23" s="52"/>
      <c r="LHY23" s="52"/>
      <c r="LHZ23" s="52"/>
      <c r="LIA23" s="52"/>
      <c r="LIB23" s="52"/>
      <c r="LIC23" s="52"/>
      <c r="LID23" s="52"/>
      <c r="LIE23" s="52"/>
      <c r="LIF23" s="52"/>
      <c r="LIG23" s="52"/>
      <c r="LIH23" s="52"/>
      <c r="LII23" s="52"/>
      <c r="LIJ23" s="52"/>
      <c r="LIK23" s="52"/>
      <c r="LIL23" s="52"/>
      <c r="LIM23" s="52"/>
      <c r="LIN23" s="52"/>
      <c r="LIO23" s="52"/>
      <c r="LIP23" s="52"/>
      <c r="LIQ23" s="52"/>
      <c r="LIR23" s="52"/>
      <c r="LIS23" s="52"/>
      <c r="LIT23" s="52"/>
      <c r="LIU23" s="52"/>
      <c r="LIV23" s="52"/>
      <c r="LIW23" s="52"/>
      <c r="LIX23" s="52"/>
      <c r="LIY23" s="52"/>
      <c r="LIZ23" s="52"/>
      <c r="LJA23" s="52"/>
      <c r="LJB23" s="52"/>
      <c r="LJC23" s="52"/>
      <c r="LJD23" s="52"/>
      <c r="LJE23" s="52"/>
      <c r="LJF23" s="52"/>
      <c r="LJG23" s="52"/>
      <c r="LJH23" s="52"/>
      <c r="LJI23" s="52"/>
      <c r="LJJ23" s="52"/>
      <c r="LJK23" s="52"/>
      <c r="LJL23" s="52"/>
      <c r="LJM23" s="52"/>
      <c r="LJN23" s="52"/>
      <c r="LJO23" s="52"/>
      <c r="LJP23" s="52"/>
      <c r="LJQ23" s="52"/>
      <c r="LJR23" s="52"/>
      <c r="LJS23" s="52"/>
      <c r="LJT23" s="52"/>
      <c r="LJU23" s="52"/>
      <c r="LJV23" s="52"/>
      <c r="LJW23" s="52"/>
      <c r="LJX23" s="52"/>
      <c r="LJY23" s="52"/>
      <c r="LJZ23" s="52"/>
      <c r="LKA23" s="52"/>
      <c r="LKB23" s="52"/>
      <c r="LKC23" s="52"/>
      <c r="LKD23" s="52"/>
      <c r="LKE23" s="52"/>
      <c r="LKF23" s="52"/>
      <c r="LKG23" s="52"/>
      <c r="LKH23" s="52"/>
      <c r="LKI23" s="52"/>
      <c r="LKJ23" s="52"/>
      <c r="LKK23" s="52"/>
      <c r="LKL23" s="52"/>
      <c r="LKM23" s="52"/>
      <c r="LKN23" s="52"/>
      <c r="LKO23" s="52"/>
      <c r="LKP23" s="52"/>
      <c r="LKQ23" s="52"/>
      <c r="LKR23" s="52"/>
      <c r="LKS23" s="52"/>
      <c r="LKT23" s="52"/>
      <c r="LKU23" s="52"/>
      <c r="LKV23" s="52"/>
      <c r="LKW23" s="52"/>
      <c r="LKX23" s="52"/>
      <c r="LKY23" s="52"/>
      <c r="LKZ23" s="52"/>
      <c r="LLA23" s="52"/>
      <c r="LLB23" s="52"/>
      <c r="LLC23" s="52"/>
      <c r="LLD23" s="52"/>
      <c r="LLE23" s="52"/>
      <c r="LLF23" s="52"/>
      <c r="LLG23" s="52"/>
      <c r="LLH23" s="52"/>
      <c r="LLI23" s="52"/>
      <c r="LLJ23" s="52"/>
      <c r="LLK23" s="52"/>
      <c r="LLL23" s="52"/>
      <c r="LLM23" s="52"/>
      <c r="LLN23" s="52"/>
      <c r="LLO23" s="52"/>
      <c r="LLP23" s="52"/>
      <c r="LLQ23" s="52"/>
      <c r="LLR23" s="52"/>
      <c r="LLS23" s="52"/>
      <c r="LLT23" s="52"/>
      <c r="LLU23" s="52"/>
      <c r="LLV23" s="52"/>
      <c r="LLW23" s="52"/>
      <c r="LLX23" s="52"/>
      <c r="LLY23" s="52"/>
      <c r="LLZ23" s="52"/>
      <c r="LMA23" s="52"/>
      <c r="LMB23" s="52"/>
      <c r="LMC23" s="52"/>
      <c r="LMD23" s="52"/>
      <c r="LME23" s="52"/>
      <c r="LMF23" s="52"/>
      <c r="LMG23" s="52"/>
      <c r="LMH23" s="52"/>
      <c r="LMI23" s="52"/>
      <c r="LMJ23" s="52"/>
      <c r="LMK23" s="52"/>
      <c r="LML23" s="52"/>
      <c r="LMM23" s="52"/>
      <c r="LMN23" s="52"/>
      <c r="LMO23" s="52"/>
      <c r="LMP23" s="52"/>
      <c r="LMQ23" s="52"/>
      <c r="LMR23" s="52"/>
      <c r="LMS23" s="52"/>
      <c r="LMT23" s="52"/>
      <c r="LMU23" s="52"/>
      <c r="LMV23" s="52"/>
      <c r="LMW23" s="52"/>
      <c r="LMX23" s="52"/>
      <c r="LMY23" s="52"/>
      <c r="LMZ23" s="52"/>
      <c r="LNA23" s="52"/>
      <c r="LNB23" s="52"/>
      <c r="LNC23" s="52"/>
      <c r="LND23" s="52"/>
      <c r="LNE23" s="52"/>
      <c r="LNF23" s="52"/>
      <c r="LNG23" s="52"/>
      <c r="LNH23" s="52"/>
      <c r="LNI23" s="52"/>
      <c r="LNJ23" s="52"/>
      <c r="LNK23" s="52"/>
      <c r="LNL23" s="52"/>
      <c r="LNM23" s="52"/>
      <c r="LNN23" s="52"/>
      <c r="LNO23" s="52"/>
      <c r="LNP23" s="52"/>
      <c r="LNQ23" s="52"/>
      <c r="LNR23" s="52"/>
      <c r="LNS23" s="52"/>
      <c r="LNT23" s="52"/>
      <c r="LNU23" s="52"/>
      <c r="LNV23" s="52"/>
      <c r="LNW23" s="52"/>
      <c r="LNX23" s="52"/>
      <c r="LNY23" s="52"/>
      <c r="LNZ23" s="52"/>
      <c r="LOA23" s="52"/>
      <c r="LOB23" s="52"/>
      <c r="LOC23" s="52"/>
      <c r="LOD23" s="52"/>
      <c r="LOE23" s="52"/>
      <c r="LOF23" s="52"/>
      <c r="LOG23" s="52"/>
      <c r="LOH23" s="52"/>
      <c r="LOI23" s="52"/>
      <c r="LOJ23" s="52"/>
      <c r="LOK23" s="52"/>
      <c r="LOL23" s="52"/>
      <c r="LOM23" s="52"/>
      <c r="LON23" s="52"/>
      <c r="LOO23" s="52"/>
      <c r="LOP23" s="52"/>
      <c r="LOQ23" s="52"/>
      <c r="LOR23" s="52"/>
      <c r="LOS23" s="52"/>
      <c r="LOT23" s="52"/>
      <c r="LOU23" s="52"/>
      <c r="LOV23" s="52"/>
      <c r="LOW23" s="52"/>
      <c r="LOX23" s="52"/>
      <c r="LOY23" s="52"/>
      <c r="LOZ23" s="52"/>
      <c r="LPA23" s="52"/>
      <c r="LPB23" s="52"/>
      <c r="LPC23" s="52"/>
      <c r="LPD23" s="52"/>
      <c r="LPE23" s="52"/>
      <c r="LPF23" s="52"/>
      <c r="LPG23" s="52"/>
      <c r="LPH23" s="52"/>
      <c r="LPI23" s="52"/>
      <c r="LPJ23" s="52"/>
      <c r="LPK23" s="52"/>
      <c r="LPL23" s="52"/>
      <c r="LPM23" s="52"/>
      <c r="LPN23" s="52"/>
      <c r="LPO23" s="52"/>
      <c r="LPP23" s="52"/>
      <c r="LPQ23" s="52"/>
      <c r="LPR23" s="52"/>
      <c r="LPS23" s="52"/>
      <c r="LPT23" s="52"/>
      <c r="LPU23" s="52"/>
      <c r="LPV23" s="52"/>
      <c r="LPW23" s="52"/>
      <c r="LPX23" s="52"/>
      <c r="LPY23" s="52"/>
      <c r="LPZ23" s="52"/>
      <c r="LQA23" s="52"/>
      <c r="LQB23" s="52"/>
      <c r="LQC23" s="52"/>
      <c r="LQD23" s="52"/>
      <c r="LQE23" s="52"/>
      <c r="LQF23" s="52"/>
      <c r="LQG23" s="52"/>
      <c r="LQH23" s="52"/>
      <c r="LQI23" s="52"/>
      <c r="LQJ23" s="52"/>
      <c r="LQK23" s="52"/>
      <c r="LQL23" s="52"/>
      <c r="LQM23" s="52"/>
      <c r="LQN23" s="52"/>
      <c r="LQO23" s="52"/>
      <c r="LQP23" s="52"/>
      <c r="LQQ23" s="52"/>
      <c r="LQR23" s="52"/>
      <c r="LQS23" s="52"/>
      <c r="LQT23" s="52"/>
      <c r="LQU23" s="52"/>
      <c r="LQV23" s="52"/>
      <c r="LQW23" s="52"/>
      <c r="LQX23" s="52"/>
      <c r="LQY23" s="52"/>
      <c r="LQZ23" s="52"/>
      <c r="LRA23" s="52"/>
      <c r="LRB23" s="52"/>
      <c r="LRC23" s="52"/>
      <c r="LRD23" s="52"/>
      <c r="LRE23" s="52"/>
      <c r="LRF23" s="52"/>
      <c r="LRG23" s="52"/>
      <c r="LRH23" s="52"/>
      <c r="LRI23" s="52"/>
      <c r="LRJ23" s="52"/>
      <c r="LRK23" s="52"/>
      <c r="LRL23" s="52"/>
      <c r="LRM23" s="52"/>
      <c r="LRN23" s="52"/>
      <c r="LRO23" s="52"/>
      <c r="LRP23" s="52"/>
      <c r="LRQ23" s="52"/>
      <c r="LRR23" s="52"/>
      <c r="LRS23" s="52"/>
      <c r="LRT23" s="52"/>
      <c r="LRU23" s="52"/>
      <c r="LRV23" s="52"/>
      <c r="LRW23" s="52"/>
      <c r="LRX23" s="52"/>
      <c r="LRY23" s="52"/>
      <c r="LRZ23" s="52"/>
      <c r="LSA23" s="52"/>
      <c r="LSB23" s="52"/>
      <c r="LSC23" s="52"/>
      <c r="LSD23" s="52"/>
      <c r="LSE23" s="52"/>
      <c r="LSF23" s="52"/>
      <c r="LSG23" s="52"/>
      <c r="LSH23" s="52"/>
      <c r="LSI23" s="52"/>
      <c r="LSJ23" s="52"/>
      <c r="LSK23" s="52"/>
      <c r="LSL23" s="52"/>
      <c r="LSM23" s="52"/>
      <c r="LSN23" s="52"/>
      <c r="LSO23" s="52"/>
      <c r="LSP23" s="52"/>
      <c r="LSQ23" s="52"/>
      <c r="LSR23" s="52"/>
      <c r="LSS23" s="52"/>
      <c r="LST23" s="52"/>
      <c r="LSU23" s="52"/>
      <c r="LSV23" s="52"/>
      <c r="LSW23" s="52"/>
      <c r="LSX23" s="52"/>
      <c r="LSY23" s="52"/>
      <c r="LSZ23" s="52"/>
      <c r="LTA23" s="52"/>
      <c r="LTB23" s="52"/>
      <c r="LTC23" s="52"/>
      <c r="LTD23" s="52"/>
      <c r="LTE23" s="52"/>
      <c r="LTF23" s="52"/>
      <c r="LTG23" s="52"/>
      <c r="LTH23" s="52"/>
      <c r="LTI23" s="52"/>
      <c r="LTJ23" s="52"/>
      <c r="LTK23" s="52"/>
      <c r="LTL23" s="52"/>
      <c r="LTM23" s="52"/>
      <c r="LTN23" s="52"/>
      <c r="LTO23" s="52"/>
      <c r="LTP23" s="52"/>
      <c r="LTQ23" s="52"/>
      <c r="LTR23" s="52"/>
      <c r="LTS23" s="52"/>
      <c r="LTT23" s="52"/>
      <c r="LTU23" s="52"/>
      <c r="LTV23" s="52"/>
      <c r="LTW23" s="52"/>
      <c r="LTX23" s="52"/>
      <c r="LTY23" s="52"/>
      <c r="LTZ23" s="52"/>
      <c r="LUA23" s="52"/>
      <c r="LUB23" s="52"/>
      <c r="LUC23" s="52"/>
      <c r="LUD23" s="52"/>
      <c r="LUE23" s="52"/>
      <c r="LUF23" s="52"/>
      <c r="LUG23" s="52"/>
      <c r="LUH23" s="52"/>
      <c r="LUI23" s="52"/>
      <c r="LUJ23" s="52"/>
      <c r="LUK23" s="52"/>
      <c r="LUL23" s="52"/>
      <c r="LUM23" s="52"/>
      <c r="LUN23" s="52"/>
      <c r="LUO23" s="52"/>
      <c r="LUP23" s="52"/>
      <c r="LUQ23" s="52"/>
      <c r="LUR23" s="52"/>
      <c r="LUS23" s="52"/>
      <c r="LUT23" s="52"/>
      <c r="LUU23" s="52"/>
      <c r="LUV23" s="52"/>
      <c r="LUW23" s="52"/>
      <c r="LUX23" s="52"/>
      <c r="LUY23" s="52"/>
      <c r="LUZ23" s="52"/>
      <c r="LVA23" s="52"/>
      <c r="LVB23" s="52"/>
      <c r="LVC23" s="52"/>
      <c r="LVD23" s="52"/>
      <c r="LVE23" s="52"/>
      <c r="LVF23" s="52"/>
      <c r="LVG23" s="52"/>
      <c r="LVH23" s="52"/>
      <c r="LVI23" s="52"/>
      <c r="LVJ23" s="52"/>
      <c r="LVK23" s="52"/>
      <c r="LVL23" s="52"/>
      <c r="LVM23" s="52"/>
      <c r="LVN23" s="52"/>
      <c r="LVO23" s="52"/>
      <c r="LVP23" s="52"/>
      <c r="LVQ23" s="52"/>
      <c r="LVR23" s="52"/>
      <c r="LVS23" s="52"/>
      <c r="LVT23" s="52"/>
      <c r="LVU23" s="52"/>
      <c r="LVV23" s="52"/>
      <c r="LVW23" s="52"/>
      <c r="LVX23" s="52"/>
      <c r="LVY23" s="52"/>
      <c r="LVZ23" s="52"/>
      <c r="LWA23" s="52"/>
      <c r="LWB23" s="52"/>
      <c r="LWC23" s="52"/>
      <c r="LWD23" s="52"/>
      <c r="LWE23" s="52"/>
      <c r="LWF23" s="52"/>
      <c r="LWG23" s="52"/>
      <c r="LWH23" s="52"/>
      <c r="LWI23" s="52"/>
      <c r="LWJ23" s="52"/>
      <c r="LWK23" s="52"/>
      <c r="LWL23" s="52"/>
      <c r="LWM23" s="52"/>
      <c r="LWN23" s="52"/>
      <c r="LWO23" s="52"/>
      <c r="LWP23" s="52"/>
      <c r="LWQ23" s="52"/>
      <c r="LWR23" s="52"/>
      <c r="LWS23" s="52"/>
      <c r="LWT23" s="52"/>
      <c r="LWU23" s="52"/>
      <c r="LWV23" s="52"/>
      <c r="LWW23" s="52"/>
      <c r="LWX23" s="52"/>
      <c r="LWY23" s="52"/>
      <c r="LWZ23" s="52"/>
      <c r="LXA23" s="52"/>
      <c r="LXB23" s="52"/>
      <c r="LXC23" s="52"/>
      <c r="LXD23" s="52"/>
      <c r="LXE23" s="52"/>
      <c r="LXF23" s="52"/>
      <c r="LXG23" s="52"/>
      <c r="LXH23" s="52"/>
      <c r="LXI23" s="52"/>
      <c r="LXJ23" s="52"/>
      <c r="LXK23" s="52"/>
      <c r="LXL23" s="52"/>
      <c r="LXM23" s="52"/>
      <c r="LXN23" s="52"/>
      <c r="LXO23" s="52"/>
      <c r="LXP23" s="52"/>
      <c r="LXQ23" s="52"/>
      <c r="LXR23" s="52"/>
      <c r="LXS23" s="52"/>
      <c r="LXT23" s="52"/>
      <c r="LXU23" s="52"/>
      <c r="LXV23" s="52"/>
      <c r="LXW23" s="52"/>
      <c r="LXX23" s="52"/>
      <c r="LXY23" s="52"/>
      <c r="LXZ23" s="52"/>
      <c r="LYA23" s="52"/>
      <c r="LYB23" s="52"/>
      <c r="LYC23" s="52"/>
      <c r="LYD23" s="52"/>
      <c r="LYE23" s="52"/>
      <c r="LYF23" s="52"/>
      <c r="LYG23" s="52"/>
      <c r="LYH23" s="52"/>
      <c r="LYI23" s="52"/>
      <c r="LYJ23" s="52"/>
      <c r="LYK23" s="52"/>
      <c r="LYL23" s="52"/>
      <c r="LYM23" s="52"/>
      <c r="LYN23" s="52"/>
      <c r="LYO23" s="52"/>
      <c r="LYP23" s="52"/>
      <c r="LYQ23" s="52"/>
      <c r="LYR23" s="52"/>
      <c r="LYS23" s="52"/>
      <c r="LYT23" s="52"/>
      <c r="LYU23" s="52"/>
      <c r="LYV23" s="52"/>
      <c r="LYW23" s="52"/>
      <c r="LYX23" s="52"/>
      <c r="LYY23" s="52"/>
      <c r="LYZ23" s="52"/>
      <c r="LZA23" s="52"/>
      <c r="LZB23" s="52"/>
      <c r="LZC23" s="52"/>
      <c r="LZD23" s="52"/>
      <c r="LZE23" s="52"/>
      <c r="LZF23" s="52"/>
      <c r="LZG23" s="52"/>
      <c r="LZH23" s="52"/>
      <c r="LZI23" s="52"/>
      <c r="LZJ23" s="52"/>
      <c r="LZK23" s="52"/>
      <c r="LZL23" s="52"/>
      <c r="LZM23" s="52"/>
      <c r="LZN23" s="52"/>
      <c r="LZO23" s="52"/>
      <c r="LZP23" s="52"/>
      <c r="LZQ23" s="52"/>
      <c r="LZR23" s="52"/>
      <c r="LZS23" s="52"/>
      <c r="LZT23" s="52"/>
      <c r="LZU23" s="52"/>
      <c r="LZV23" s="52"/>
      <c r="LZW23" s="52"/>
      <c r="LZX23" s="52"/>
      <c r="LZY23" s="52"/>
      <c r="LZZ23" s="52"/>
      <c r="MAA23" s="52"/>
      <c r="MAB23" s="52"/>
      <c r="MAC23" s="52"/>
      <c r="MAD23" s="52"/>
      <c r="MAE23" s="52"/>
      <c r="MAF23" s="52"/>
      <c r="MAG23" s="52"/>
      <c r="MAH23" s="52"/>
      <c r="MAI23" s="52"/>
      <c r="MAJ23" s="52"/>
      <c r="MAK23" s="52"/>
      <c r="MAL23" s="52"/>
      <c r="MAM23" s="52"/>
      <c r="MAN23" s="52"/>
      <c r="MAO23" s="52"/>
      <c r="MAP23" s="52"/>
      <c r="MAQ23" s="52"/>
      <c r="MAR23" s="52"/>
      <c r="MAS23" s="52"/>
      <c r="MAT23" s="52"/>
      <c r="MAU23" s="52"/>
      <c r="MAV23" s="52"/>
      <c r="MAW23" s="52"/>
      <c r="MAX23" s="52"/>
      <c r="MAY23" s="52"/>
      <c r="MAZ23" s="52"/>
      <c r="MBA23" s="52"/>
      <c r="MBB23" s="52"/>
      <c r="MBC23" s="52"/>
      <c r="MBD23" s="52"/>
      <c r="MBE23" s="52"/>
      <c r="MBF23" s="52"/>
      <c r="MBG23" s="52"/>
      <c r="MBH23" s="52"/>
      <c r="MBI23" s="52"/>
      <c r="MBJ23" s="52"/>
      <c r="MBK23" s="52"/>
      <c r="MBL23" s="52"/>
      <c r="MBM23" s="52"/>
      <c r="MBN23" s="52"/>
      <c r="MBO23" s="52"/>
      <c r="MBP23" s="52"/>
      <c r="MBQ23" s="52"/>
      <c r="MBR23" s="52"/>
      <c r="MBS23" s="52"/>
      <c r="MBT23" s="52"/>
      <c r="MBU23" s="52"/>
      <c r="MBV23" s="52"/>
      <c r="MBW23" s="52"/>
      <c r="MBX23" s="52"/>
      <c r="MBY23" s="52"/>
      <c r="MBZ23" s="52"/>
      <c r="MCA23" s="52"/>
      <c r="MCB23" s="52"/>
      <c r="MCC23" s="52"/>
      <c r="MCD23" s="52"/>
      <c r="MCE23" s="52"/>
      <c r="MCF23" s="52"/>
      <c r="MCG23" s="52"/>
      <c r="MCH23" s="52"/>
      <c r="MCI23" s="52"/>
      <c r="MCJ23" s="52"/>
      <c r="MCK23" s="52"/>
      <c r="MCL23" s="52"/>
      <c r="MCM23" s="52"/>
      <c r="MCN23" s="52"/>
      <c r="MCO23" s="52"/>
      <c r="MCP23" s="52"/>
      <c r="MCQ23" s="52"/>
      <c r="MCR23" s="52"/>
      <c r="MCS23" s="52"/>
      <c r="MCT23" s="52"/>
      <c r="MCU23" s="52"/>
      <c r="MCV23" s="52"/>
      <c r="MCW23" s="52"/>
      <c r="MCX23" s="52"/>
      <c r="MCY23" s="52"/>
      <c r="MCZ23" s="52"/>
      <c r="MDA23" s="52"/>
      <c r="MDB23" s="52"/>
      <c r="MDC23" s="52"/>
      <c r="MDD23" s="52"/>
      <c r="MDE23" s="52"/>
      <c r="MDF23" s="52"/>
      <c r="MDG23" s="52"/>
      <c r="MDH23" s="52"/>
      <c r="MDI23" s="52"/>
      <c r="MDJ23" s="52"/>
      <c r="MDK23" s="52"/>
      <c r="MDL23" s="52"/>
      <c r="MDM23" s="52"/>
      <c r="MDN23" s="52"/>
      <c r="MDO23" s="52"/>
      <c r="MDP23" s="52"/>
      <c r="MDQ23" s="52"/>
      <c r="MDR23" s="52"/>
      <c r="MDS23" s="52"/>
      <c r="MDT23" s="52"/>
      <c r="MDU23" s="52"/>
      <c r="MDV23" s="52"/>
      <c r="MDW23" s="52"/>
      <c r="MDX23" s="52"/>
      <c r="MDY23" s="52"/>
      <c r="MDZ23" s="52"/>
      <c r="MEA23" s="52"/>
      <c r="MEB23" s="52"/>
      <c r="MEC23" s="52"/>
      <c r="MED23" s="52"/>
      <c r="MEE23" s="52"/>
      <c r="MEF23" s="52"/>
      <c r="MEG23" s="52"/>
      <c r="MEH23" s="52"/>
      <c r="MEI23" s="52"/>
      <c r="MEJ23" s="52"/>
      <c r="MEK23" s="52"/>
      <c r="MEL23" s="52"/>
      <c r="MEM23" s="52"/>
      <c r="MEN23" s="52"/>
      <c r="MEO23" s="52"/>
      <c r="MEP23" s="52"/>
      <c r="MEQ23" s="52"/>
      <c r="MER23" s="52"/>
      <c r="MES23" s="52"/>
      <c r="MET23" s="52"/>
      <c r="MEU23" s="52"/>
      <c r="MEV23" s="52"/>
      <c r="MEW23" s="52"/>
      <c r="MEX23" s="52"/>
      <c r="MEY23" s="52"/>
      <c r="MEZ23" s="52"/>
      <c r="MFA23" s="52"/>
      <c r="MFB23" s="52"/>
      <c r="MFC23" s="52"/>
      <c r="MFD23" s="52"/>
      <c r="MFE23" s="52"/>
      <c r="MFF23" s="52"/>
      <c r="MFG23" s="52"/>
      <c r="MFH23" s="52"/>
      <c r="MFI23" s="52"/>
      <c r="MFJ23" s="52"/>
      <c r="MFK23" s="52"/>
      <c r="MFL23" s="52"/>
      <c r="MFM23" s="52"/>
      <c r="MFN23" s="52"/>
      <c r="MFO23" s="52"/>
      <c r="MFP23" s="52"/>
      <c r="MFQ23" s="52"/>
      <c r="MFR23" s="52"/>
      <c r="MFS23" s="52"/>
      <c r="MFT23" s="52"/>
      <c r="MFU23" s="52"/>
      <c r="MFV23" s="52"/>
      <c r="MFW23" s="52"/>
      <c r="MFX23" s="52"/>
      <c r="MFY23" s="52"/>
      <c r="MFZ23" s="52"/>
      <c r="MGA23" s="52"/>
      <c r="MGB23" s="52"/>
      <c r="MGC23" s="52"/>
      <c r="MGD23" s="52"/>
      <c r="MGE23" s="52"/>
      <c r="MGF23" s="52"/>
      <c r="MGG23" s="52"/>
      <c r="MGH23" s="52"/>
      <c r="MGI23" s="52"/>
      <c r="MGJ23" s="52"/>
      <c r="MGK23" s="52"/>
      <c r="MGL23" s="52"/>
      <c r="MGM23" s="52"/>
      <c r="MGN23" s="52"/>
      <c r="MGO23" s="52"/>
      <c r="MGP23" s="52"/>
      <c r="MGQ23" s="52"/>
      <c r="MGR23" s="52"/>
      <c r="MGS23" s="52"/>
      <c r="MGT23" s="52"/>
      <c r="MGU23" s="52"/>
      <c r="MGV23" s="52"/>
      <c r="MGW23" s="52"/>
      <c r="MGX23" s="52"/>
      <c r="MGY23" s="52"/>
      <c r="MGZ23" s="52"/>
      <c r="MHA23" s="52"/>
      <c r="MHB23" s="52"/>
      <c r="MHC23" s="52"/>
      <c r="MHD23" s="52"/>
      <c r="MHE23" s="52"/>
      <c r="MHF23" s="52"/>
      <c r="MHG23" s="52"/>
      <c r="MHH23" s="52"/>
      <c r="MHI23" s="52"/>
      <c r="MHJ23" s="52"/>
      <c r="MHK23" s="52"/>
      <c r="MHL23" s="52"/>
      <c r="MHM23" s="52"/>
      <c r="MHN23" s="52"/>
      <c r="MHO23" s="52"/>
      <c r="MHP23" s="52"/>
      <c r="MHQ23" s="52"/>
      <c r="MHR23" s="52"/>
      <c r="MHS23" s="52"/>
      <c r="MHT23" s="52"/>
      <c r="MHU23" s="52"/>
      <c r="MHV23" s="52"/>
      <c r="MHW23" s="52"/>
      <c r="MHX23" s="52"/>
      <c r="MHY23" s="52"/>
      <c r="MHZ23" s="52"/>
      <c r="MIA23" s="52"/>
      <c r="MIB23" s="52"/>
      <c r="MIC23" s="52"/>
      <c r="MID23" s="52"/>
      <c r="MIE23" s="52"/>
      <c r="MIF23" s="52"/>
      <c r="MIG23" s="52"/>
      <c r="MIH23" s="52"/>
      <c r="MII23" s="52"/>
      <c r="MIJ23" s="52"/>
      <c r="MIK23" s="52"/>
      <c r="MIL23" s="52"/>
      <c r="MIM23" s="52"/>
      <c r="MIN23" s="52"/>
      <c r="MIO23" s="52"/>
      <c r="MIP23" s="52"/>
      <c r="MIQ23" s="52"/>
      <c r="MIR23" s="52"/>
      <c r="MIS23" s="52"/>
      <c r="MIT23" s="52"/>
      <c r="MIU23" s="52"/>
      <c r="MIV23" s="52"/>
      <c r="MIW23" s="52"/>
      <c r="MIX23" s="52"/>
      <c r="MIY23" s="52"/>
      <c r="MIZ23" s="52"/>
      <c r="MJA23" s="52"/>
      <c r="MJB23" s="52"/>
      <c r="MJC23" s="52"/>
      <c r="MJD23" s="52"/>
      <c r="MJE23" s="52"/>
      <c r="MJF23" s="52"/>
      <c r="MJG23" s="52"/>
      <c r="MJH23" s="52"/>
      <c r="MJI23" s="52"/>
      <c r="MJJ23" s="52"/>
      <c r="MJK23" s="52"/>
      <c r="MJL23" s="52"/>
      <c r="MJM23" s="52"/>
      <c r="MJN23" s="52"/>
      <c r="MJO23" s="52"/>
      <c r="MJP23" s="52"/>
      <c r="MJQ23" s="52"/>
      <c r="MJR23" s="52"/>
      <c r="MJS23" s="52"/>
      <c r="MJT23" s="52"/>
      <c r="MJU23" s="52"/>
      <c r="MJV23" s="52"/>
      <c r="MJW23" s="52"/>
      <c r="MJX23" s="52"/>
      <c r="MJY23" s="52"/>
      <c r="MJZ23" s="52"/>
      <c r="MKA23" s="52"/>
      <c r="MKB23" s="52"/>
      <c r="MKC23" s="52"/>
      <c r="MKD23" s="52"/>
      <c r="MKE23" s="52"/>
      <c r="MKF23" s="52"/>
      <c r="MKG23" s="52"/>
      <c r="MKH23" s="52"/>
      <c r="MKI23" s="52"/>
      <c r="MKJ23" s="52"/>
      <c r="MKK23" s="52"/>
      <c r="MKL23" s="52"/>
      <c r="MKM23" s="52"/>
      <c r="MKN23" s="52"/>
      <c r="MKO23" s="52"/>
      <c r="MKP23" s="52"/>
      <c r="MKQ23" s="52"/>
      <c r="MKR23" s="52"/>
      <c r="MKS23" s="52"/>
      <c r="MKT23" s="52"/>
      <c r="MKU23" s="52"/>
      <c r="MKV23" s="52"/>
      <c r="MKW23" s="52"/>
      <c r="MKX23" s="52"/>
      <c r="MKY23" s="52"/>
      <c r="MKZ23" s="52"/>
      <c r="MLA23" s="52"/>
      <c r="MLB23" s="52"/>
      <c r="MLC23" s="52"/>
      <c r="MLD23" s="52"/>
      <c r="MLE23" s="52"/>
      <c r="MLF23" s="52"/>
      <c r="MLG23" s="52"/>
      <c r="MLH23" s="52"/>
      <c r="MLI23" s="52"/>
      <c r="MLJ23" s="52"/>
      <c r="MLK23" s="52"/>
      <c r="MLL23" s="52"/>
      <c r="MLM23" s="52"/>
      <c r="MLN23" s="52"/>
      <c r="MLO23" s="52"/>
      <c r="MLP23" s="52"/>
      <c r="MLQ23" s="52"/>
      <c r="MLR23" s="52"/>
      <c r="MLS23" s="52"/>
      <c r="MLT23" s="52"/>
      <c r="MLU23" s="52"/>
      <c r="MLV23" s="52"/>
      <c r="MLW23" s="52"/>
      <c r="MLX23" s="52"/>
      <c r="MLY23" s="52"/>
      <c r="MLZ23" s="52"/>
      <c r="MMA23" s="52"/>
      <c r="MMB23" s="52"/>
      <c r="MMC23" s="52"/>
      <c r="MMD23" s="52"/>
      <c r="MME23" s="52"/>
      <c r="MMF23" s="52"/>
      <c r="MMG23" s="52"/>
      <c r="MMH23" s="52"/>
      <c r="MMI23" s="52"/>
      <c r="MMJ23" s="52"/>
      <c r="MMK23" s="52"/>
      <c r="MML23" s="52"/>
      <c r="MMM23" s="52"/>
      <c r="MMN23" s="52"/>
      <c r="MMO23" s="52"/>
      <c r="MMP23" s="52"/>
      <c r="MMQ23" s="52"/>
      <c r="MMR23" s="52"/>
      <c r="MMS23" s="52"/>
      <c r="MMT23" s="52"/>
      <c r="MMU23" s="52"/>
      <c r="MMV23" s="52"/>
      <c r="MMW23" s="52"/>
      <c r="MMX23" s="52"/>
      <c r="MMY23" s="52"/>
      <c r="MMZ23" s="52"/>
      <c r="MNA23" s="52"/>
      <c r="MNB23" s="52"/>
      <c r="MNC23" s="52"/>
      <c r="MND23" s="52"/>
      <c r="MNE23" s="52"/>
      <c r="MNF23" s="52"/>
      <c r="MNG23" s="52"/>
      <c r="MNH23" s="52"/>
      <c r="MNI23" s="52"/>
      <c r="MNJ23" s="52"/>
      <c r="MNK23" s="52"/>
      <c r="MNL23" s="52"/>
      <c r="MNM23" s="52"/>
      <c r="MNN23" s="52"/>
      <c r="MNO23" s="52"/>
      <c r="MNP23" s="52"/>
      <c r="MNQ23" s="52"/>
      <c r="MNR23" s="52"/>
      <c r="MNS23" s="52"/>
      <c r="MNT23" s="52"/>
      <c r="MNU23" s="52"/>
      <c r="MNV23" s="52"/>
      <c r="MNW23" s="52"/>
      <c r="MNX23" s="52"/>
      <c r="MNY23" s="52"/>
      <c r="MNZ23" s="52"/>
      <c r="MOA23" s="52"/>
      <c r="MOB23" s="52"/>
      <c r="MOC23" s="52"/>
      <c r="MOD23" s="52"/>
      <c r="MOE23" s="52"/>
      <c r="MOF23" s="52"/>
      <c r="MOG23" s="52"/>
      <c r="MOH23" s="52"/>
      <c r="MOI23" s="52"/>
      <c r="MOJ23" s="52"/>
      <c r="MOK23" s="52"/>
      <c r="MOL23" s="52"/>
      <c r="MOM23" s="52"/>
      <c r="MON23" s="52"/>
      <c r="MOO23" s="52"/>
      <c r="MOP23" s="52"/>
      <c r="MOQ23" s="52"/>
      <c r="MOR23" s="52"/>
      <c r="MOS23" s="52"/>
      <c r="MOT23" s="52"/>
      <c r="MOU23" s="52"/>
      <c r="MOV23" s="52"/>
      <c r="MOW23" s="52"/>
      <c r="MOX23" s="52"/>
      <c r="MOY23" s="52"/>
      <c r="MOZ23" s="52"/>
      <c r="MPA23" s="52"/>
      <c r="MPB23" s="52"/>
      <c r="MPC23" s="52"/>
      <c r="MPD23" s="52"/>
      <c r="MPE23" s="52"/>
      <c r="MPF23" s="52"/>
      <c r="MPG23" s="52"/>
      <c r="MPH23" s="52"/>
      <c r="MPI23" s="52"/>
      <c r="MPJ23" s="52"/>
      <c r="MPK23" s="52"/>
      <c r="MPL23" s="52"/>
      <c r="MPM23" s="52"/>
      <c r="MPN23" s="52"/>
      <c r="MPO23" s="52"/>
      <c r="MPP23" s="52"/>
      <c r="MPQ23" s="52"/>
      <c r="MPR23" s="52"/>
      <c r="MPS23" s="52"/>
      <c r="MPT23" s="52"/>
      <c r="MPU23" s="52"/>
      <c r="MPV23" s="52"/>
      <c r="MPW23" s="52"/>
      <c r="MPX23" s="52"/>
      <c r="MPY23" s="52"/>
      <c r="MPZ23" s="52"/>
      <c r="MQA23" s="52"/>
      <c r="MQB23" s="52"/>
      <c r="MQC23" s="52"/>
      <c r="MQD23" s="52"/>
      <c r="MQE23" s="52"/>
      <c r="MQF23" s="52"/>
      <c r="MQG23" s="52"/>
      <c r="MQH23" s="52"/>
      <c r="MQI23" s="52"/>
      <c r="MQJ23" s="52"/>
      <c r="MQK23" s="52"/>
      <c r="MQL23" s="52"/>
      <c r="MQM23" s="52"/>
      <c r="MQN23" s="52"/>
      <c r="MQO23" s="52"/>
      <c r="MQP23" s="52"/>
      <c r="MQQ23" s="52"/>
      <c r="MQR23" s="52"/>
      <c r="MQS23" s="52"/>
      <c r="MQT23" s="52"/>
      <c r="MQU23" s="52"/>
      <c r="MQV23" s="52"/>
      <c r="MQW23" s="52"/>
      <c r="MQX23" s="52"/>
      <c r="MQY23" s="52"/>
      <c r="MQZ23" s="52"/>
      <c r="MRA23" s="52"/>
      <c r="MRB23" s="52"/>
      <c r="MRC23" s="52"/>
      <c r="MRD23" s="52"/>
      <c r="MRE23" s="52"/>
      <c r="MRF23" s="52"/>
      <c r="MRG23" s="52"/>
      <c r="MRH23" s="52"/>
      <c r="MRI23" s="52"/>
      <c r="MRJ23" s="52"/>
      <c r="MRK23" s="52"/>
      <c r="MRL23" s="52"/>
      <c r="MRM23" s="52"/>
      <c r="MRN23" s="52"/>
      <c r="MRO23" s="52"/>
      <c r="MRP23" s="52"/>
      <c r="MRQ23" s="52"/>
      <c r="MRR23" s="52"/>
      <c r="MRS23" s="52"/>
      <c r="MRT23" s="52"/>
      <c r="MRU23" s="52"/>
      <c r="MRV23" s="52"/>
      <c r="MRW23" s="52"/>
      <c r="MRX23" s="52"/>
      <c r="MRY23" s="52"/>
      <c r="MRZ23" s="52"/>
      <c r="MSA23" s="52"/>
      <c r="MSB23" s="52"/>
      <c r="MSC23" s="52"/>
      <c r="MSD23" s="52"/>
      <c r="MSE23" s="52"/>
      <c r="MSF23" s="52"/>
      <c r="MSG23" s="52"/>
      <c r="MSH23" s="52"/>
      <c r="MSI23" s="52"/>
      <c r="MSJ23" s="52"/>
      <c r="MSK23" s="52"/>
      <c r="MSL23" s="52"/>
      <c r="MSM23" s="52"/>
      <c r="MSN23" s="52"/>
      <c r="MSO23" s="52"/>
      <c r="MSP23" s="52"/>
      <c r="MSQ23" s="52"/>
      <c r="MSR23" s="52"/>
      <c r="MSS23" s="52"/>
      <c r="MST23" s="52"/>
      <c r="MSU23" s="52"/>
      <c r="MSV23" s="52"/>
      <c r="MSW23" s="52"/>
      <c r="MSX23" s="52"/>
      <c r="MSY23" s="52"/>
      <c r="MSZ23" s="52"/>
      <c r="MTA23" s="52"/>
      <c r="MTB23" s="52"/>
      <c r="MTC23" s="52"/>
      <c r="MTD23" s="52"/>
      <c r="MTE23" s="52"/>
      <c r="MTF23" s="52"/>
      <c r="MTG23" s="52"/>
      <c r="MTH23" s="52"/>
      <c r="MTI23" s="52"/>
      <c r="MTJ23" s="52"/>
      <c r="MTK23" s="52"/>
      <c r="MTL23" s="52"/>
      <c r="MTM23" s="52"/>
      <c r="MTN23" s="52"/>
      <c r="MTO23" s="52"/>
      <c r="MTP23" s="52"/>
      <c r="MTQ23" s="52"/>
      <c r="MTR23" s="52"/>
      <c r="MTS23" s="52"/>
      <c r="MTT23" s="52"/>
      <c r="MTU23" s="52"/>
      <c r="MTV23" s="52"/>
      <c r="MTW23" s="52"/>
      <c r="MTX23" s="52"/>
      <c r="MTY23" s="52"/>
      <c r="MTZ23" s="52"/>
      <c r="MUA23" s="52"/>
      <c r="MUB23" s="52"/>
      <c r="MUC23" s="52"/>
      <c r="MUD23" s="52"/>
      <c r="MUE23" s="52"/>
      <c r="MUF23" s="52"/>
      <c r="MUG23" s="52"/>
      <c r="MUH23" s="52"/>
      <c r="MUI23" s="52"/>
      <c r="MUJ23" s="52"/>
      <c r="MUK23" s="52"/>
      <c r="MUL23" s="52"/>
      <c r="MUM23" s="52"/>
      <c r="MUN23" s="52"/>
      <c r="MUO23" s="52"/>
      <c r="MUP23" s="52"/>
      <c r="MUQ23" s="52"/>
      <c r="MUR23" s="52"/>
      <c r="MUS23" s="52"/>
      <c r="MUT23" s="52"/>
      <c r="MUU23" s="52"/>
      <c r="MUV23" s="52"/>
      <c r="MUW23" s="52"/>
      <c r="MUX23" s="52"/>
      <c r="MUY23" s="52"/>
      <c r="MUZ23" s="52"/>
      <c r="MVA23" s="52"/>
      <c r="MVB23" s="52"/>
      <c r="MVC23" s="52"/>
      <c r="MVD23" s="52"/>
      <c r="MVE23" s="52"/>
      <c r="MVF23" s="52"/>
      <c r="MVG23" s="52"/>
      <c r="MVH23" s="52"/>
      <c r="MVI23" s="52"/>
      <c r="MVJ23" s="52"/>
      <c r="MVK23" s="52"/>
      <c r="MVL23" s="52"/>
      <c r="MVM23" s="52"/>
      <c r="MVN23" s="52"/>
      <c r="MVO23" s="52"/>
      <c r="MVP23" s="52"/>
      <c r="MVQ23" s="52"/>
      <c r="MVR23" s="52"/>
      <c r="MVS23" s="52"/>
      <c r="MVT23" s="52"/>
      <c r="MVU23" s="52"/>
      <c r="MVV23" s="52"/>
      <c r="MVW23" s="52"/>
      <c r="MVX23" s="52"/>
      <c r="MVY23" s="52"/>
      <c r="MVZ23" s="52"/>
      <c r="MWA23" s="52"/>
      <c r="MWB23" s="52"/>
      <c r="MWC23" s="52"/>
      <c r="MWD23" s="52"/>
      <c r="MWE23" s="52"/>
      <c r="MWF23" s="52"/>
      <c r="MWG23" s="52"/>
      <c r="MWH23" s="52"/>
      <c r="MWI23" s="52"/>
      <c r="MWJ23" s="52"/>
      <c r="MWK23" s="52"/>
      <c r="MWL23" s="52"/>
      <c r="MWM23" s="52"/>
      <c r="MWN23" s="52"/>
      <c r="MWO23" s="52"/>
      <c r="MWP23" s="52"/>
      <c r="MWQ23" s="52"/>
      <c r="MWR23" s="52"/>
      <c r="MWS23" s="52"/>
      <c r="MWT23" s="52"/>
      <c r="MWU23" s="52"/>
      <c r="MWV23" s="52"/>
      <c r="MWW23" s="52"/>
      <c r="MWX23" s="52"/>
      <c r="MWY23" s="52"/>
      <c r="MWZ23" s="52"/>
      <c r="MXA23" s="52"/>
      <c r="MXB23" s="52"/>
      <c r="MXC23" s="52"/>
      <c r="MXD23" s="52"/>
      <c r="MXE23" s="52"/>
      <c r="MXF23" s="52"/>
      <c r="MXG23" s="52"/>
      <c r="MXH23" s="52"/>
      <c r="MXI23" s="52"/>
      <c r="MXJ23" s="52"/>
      <c r="MXK23" s="52"/>
      <c r="MXL23" s="52"/>
      <c r="MXM23" s="52"/>
      <c r="MXN23" s="52"/>
      <c r="MXO23" s="52"/>
      <c r="MXP23" s="52"/>
      <c r="MXQ23" s="52"/>
      <c r="MXR23" s="52"/>
      <c r="MXS23" s="52"/>
      <c r="MXT23" s="52"/>
      <c r="MXU23" s="52"/>
      <c r="MXV23" s="52"/>
      <c r="MXW23" s="52"/>
      <c r="MXX23" s="52"/>
      <c r="MXY23" s="52"/>
      <c r="MXZ23" s="52"/>
      <c r="MYA23" s="52"/>
      <c r="MYB23" s="52"/>
      <c r="MYC23" s="52"/>
      <c r="MYD23" s="52"/>
      <c r="MYE23" s="52"/>
      <c r="MYF23" s="52"/>
      <c r="MYG23" s="52"/>
      <c r="MYH23" s="52"/>
      <c r="MYI23" s="52"/>
      <c r="MYJ23" s="52"/>
      <c r="MYK23" s="52"/>
      <c r="MYL23" s="52"/>
      <c r="MYM23" s="52"/>
      <c r="MYN23" s="52"/>
      <c r="MYO23" s="52"/>
      <c r="MYP23" s="52"/>
      <c r="MYQ23" s="52"/>
      <c r="MYR23" s="52"/>
      <c r="MYS23" s="52"/>
      <c r="MYT23" s="52"/>
      <c r="MYU23" s="52"/>
      <c r="MYV23" s="52"/>
      <c r="MYW23" s="52"/>
      <c r="MYX23" s="52"/>
      <c r="MYY23" s="52"/>
      <c r="MYZ23" s="52"/>
      <c r="MZA23" s="52"/>
      <c r="MZB23" s="52"/>
      <c r="MZC23" s="52"/>
      <c r="MZD23" s="52"/>
      <c r="MZE23" s="52"/>
      <c r="MZF23" s="52"/>
      <c r="MZG23" s="52"/>
      <c r="MZH23" s="52"/>
      <c r="MZI23" s="52"/>
      <c r="MZJ23" s="52"/>
      <c r="MZK23" s="52"/>
      <c r="MZL23" s="52"/>
      <c r="MZM23" s="52"/>
      <c r="MZN23" s="52"/>
      <c r="MZO23" s="52"/>
      <c r="MZP23" s="52"/>
      <c r="MZQ23" s="52"/>
      <c r="MZR23" s="52"/>
      <c r="MZS23" s="52"/>
      <c r="MZT23" s="52"/>
      <c r="MZU23" s="52"/>
      <c r="MZV23" s="52"/>
      <c r="MZW23" s="52"/>
      <c r="MZX23" s="52"/>
      <c r="MZY23" s="52"/>
      <c r="MZZ23" s="52"/>
      <c r="NAA23" s="52"/>
      <c r="NAB23" s="52"/>
      <c r="NAC23" s="52"/>
      <c r="NAD23" s="52"/>
      <c r="NAE23" s="52"/>
      <c r="NAF23" s="52"/>
      <c r="NAG23" s="52"/>
      <c r="NAH23" s="52"/>
      <c r="NAI23" s="52"/>
      <c r="NAJ23" s="52"/>
      <c r="NAK23" s="52"/>
      <c r="NAL23" s="52"/>
      <c r="NAM23" s="52"/>
      <c r="NAN23" s="52"/>
      <c r="NAO23" s="52"/>
      <c r="NAP23" s="52"/>
      <c r="NAQ23" s="52"/>
      <c r="NAR23" s="52"/>
      <c r="NAS23" s="52"/>
      <c r="NAT23" s="52"/>
      <c r="NAU23" s="52"/>
      <c r="NAV23" s="52"/>
      <c r="NAW23" s="52"/>
      <c r="NAX23" s="52"/>
      <c r="NAY23" s="52"/>
      <c r="NAZ23" s="52"/>
      <c r="NBA23" s="52"/>
      <c r="NBB23" s="52"/>
      <c r="NBC23" s="52"/>
      <c r="NBD23" s="52"/>
      <c r="NBE23" s="52"/>
      <c r="NBF23" s="52"/>
      <c r="NBG23" s="52"/>
      <c r="NBH23" s="52"/>
      <c r="NBI23" s="52"/>
      <c r="NBJ23" s="52"/>
      <c r="NBK23" s="52"/>
      <c r="NBL23" s="52"/>
      <c r="NBM23" s="52"/>
      <c r="NBN23" s="52"/>
      <c r="NBO23" s="52"/>
      <c r="NBP23" s="52"/>
      <c r="NBQ23" s="52"/>
      <c r="NBR23" s="52"/>
      <c r="NBS23" s="52"/>
      <c r="NBT23" s="52"/>
      <c r="NBU23" s="52"/>
      <c r="NBV23" s="52"/>
      <c r="NBW23" s="52"/>
      <c r="NBX23" s="52"/>
      <c r="NBY23" s="52"/>
      <c r="NBZ23" s="52"/>
      <c r="NCA23" s="52"/>
      <c r="NCB23" s="52"/>
      <c r="NCC23" s="52"/>
      <c r="NCD23" s="52"/>
      <c r="NCE23" s="52"/>
      <c r="NCF23" s="52"/>
      <c r="NCG23" s="52"/>
      <c r="NCH23" s="52"/>
      <c r="NCI23" s="52"/>
      <c r="NCJ23" s="52"/>
      <c r="NCK23" s="52"/>
      <c r="NCL23" s="52"/>
      <c r="NCM23" s="52"/>
      <c r="NCN23" s="52"/>
      <c r="NCO23" s="52"/>
      <c r="NCP23" s="52"/>
      <c r="NCQ23" s="52"/>
      <c r="NCR23" s="52"/>
      <c r="NCS23" s="52"/>
      <c r="NCT23" s="52"/>
      <c r="NCU23" s="52"/>
      <c r="NCV23" s="52"/>
      <c r="NCW23" s="52"/>
      <c r="NCX23" s="52"/>
      <c r="NCY23" s="52"/>
      <c r="NCZ23" s="52"/>
      <c r="NDA23" s="52"/>
      <c r="NDB23" s="52"/>
      <c r="NDC23" s="52"/>
      <c r="NDD23" s="52"/>
      <c r="NDE23" s="52"/>
      <c r="NDF23" s="52"/>
      <c r="NDG23" s="52"/>
      <c r="NDH23" s="52"/>
      <c r="NDI23" s="52"/>
      <c r="NDJ23" s="52"/>
      <c r="NDK23" s="52"/>
      <c r="NDL23" s="52"/>
      <c r="NDM23" s="52"/>
      <c r="NDN23" s="52"/>
      <c r="NDO23" s="52"/>
      <c r="NDP23" s="52"/>
      <c r="NDQ23" s="52"/>
      <c r="NDR23" s="52"/>
      <c r="NDS23" s="52"/>
      <c r="NDT23" s="52"/>
      <c r="NDU23" s="52"/>
      <c r="NDV23" s="52"/>
      <c r="NDW23" s="52"/>
      <c r="NDX23" s="52"/>
      <c r="NDY23" s="52"/>
      <c r="NDZ23" s="52"/>
      <c r="NEA23" s="52"/>
      <c r="NEB23" s="52"/>
      <c r="NEC23" s="52"/>
      <c r="NED23" s="52"/>
      <c r="NEE23" s="52"/>
      <c r="NEF23" s="52"/>
      <c r="NEG23" s="52"/>
      <c r="NEH23" s="52"/>
      <c r="NEI23" s="52"/>
      <c r="NEJ23" s="52"/>
      <c r="NEK23" s="52"/>
      <c r="NEL23" s="52"/>
      <c r="NEM23" s="52"/>
      <c r="NEN23" s="52"/>
      <c r="NEO23" s="52"/>
      <c r="NEP23" s="52"/>
      <c r="NEQ23" s="52"/>
      <c r="NER23" s="52"/>
      <c r="NES23" s="52"/>
      <c r="NET23" s="52"/>
      <c r="NEU23" s="52"/>
      <c r="NEV23" s="52"/>
      <c r="NEW23" s="52"/>
      <c r="NEX23" s="52"/>
      <c r="NEY23" s="52"/>
      <c r="NEZ23" s="52"/>
      <c r="NFA23" s="52"/>
      <c r="NFB23" s="52"/>
      <c r="NFC23" s="52"/>
      <c r="NFD23" s="52"/>
      <c r="NFE23" s="52"/>
      <c r="NFF23" s="52"/>
      <c r="NFG23" s="52"/>
      <c r="NFH23" s="52"/>
      <c r="NFI23" s="52"/>
      <c r="NFJ23" s="52"/>
      <c r="NFK23" s="52"/>
      <c r="NFL23" s="52"/>
      <c r="NFM23" s="52"/>
      <c r="NFN23" s="52"/>
      <c r="NFO23" s="52"/>
      <c r="NFP23" s="52"/>
      <c r="NFQ23" s="52"/>
      <c r="NFR23" s="52"/>
      <c r="NFS23" s="52"/>
      <c r="NFT23" s="52"/>
      <c r="NFU23" s="52"/>
      <c r="NFV23" s="52"/>
      <c r="NFW23" s="52"/>
      <c r="NFX23" s="52"/>
      <c r="NFY23" s="52"/>
      <c r="NFZ23" s="52"/>
      <c r="NGA23" s="52"/>
      <c r="NGB23" s="52"/>
      <c r="NGC23" s="52"/>
      <c r="NGD23" s="52"/>
      <c r="NGE23" s="52"/>
      <c r="NGF23" s="52"/>
      <c r="NGG23" s="52"/>
      <c r="NGH23" s="52"/>
      <c r="NGI23" s="52"/>
      <c r="NGJ23" s="52"/>
      <c r="NGK23" s="52"/>
      <c r="NGL23" s="52"/>
      <c r="NGM23" s="52"/>
      <c r="NGN23" s="52"/>
      <c r="NGO23" s="52"/>
      <c r="NGP23" s="52"/>
      <c r="NGQ23" s="52"/>
      <c r="NGR23" s="52"/>
      <c r="NGS23" s="52"/>
      <c r="NGT23" s="52"/>
      <c r="NGU23" s="52"/>
      <c r="NGV23" s="52"/>
      <c r="NGW23" s="52"/>
      <c r="NGX23" s="52"/>
      <c r="NGY23" s="52"/>
      <c r="NGZ23" s="52"/>
      <c r="NHA23" s="52"/>
      <c r="NHB23" s="52"/>
      <c r="NHC23" s="52"/>
      <c r="NHD23" s="52"/>
      <c r="NHE23" s="52"/>
      <c r="NHF23" s="52"/>
      <c r="NHG23" s="52"/>
      <c r="NHH23" s="52"/>
      <c r="NHI23" s="52"/>
      <c r="NHJ23" s="52"/>
      <c r="NHK23" s="52"/>
      <c r="NHL23" s="52"/>
      <c r="NHM23" s="52"/>
      <c r="NHN23" s="52"/>
      <c r="NHO23" s="52"/>
      <c r="NHP23" s="52"/>
      <c r="NHQ23" s="52"/>
      <c r="NHR23" s="52"/>
      <c r="NHS23" s="52"/>
      <c r="NHT23" s="52"/>
      <c r="NHU23" s="52"/>
      <c r="NHV23" s="52"/>
      <c r="NHW23" s="52"/>
      <c r="NHX23" s="52"/>
      <c r="NHY23" s="52"/>
      <c r="NHZ23" s="52"/>
      <c r="NIA23" s="52"/>
      <c r="NIB23" s="52"/>
      <c r="NIC23" s="52"/>
      <c r="NID23" s="52"/>
      <c r="NIE23" s="52"/>
      <c r="NIF23" s="52"/>
      <c r="NIG23" s="52"/>
      <c r="NIH23" s="52"/>
      <c r="NII23" s="52"/>
      <c r="NIJ23" s="52"/>
      <c r="NIK23" s="52"/>
      <c r="NIL23" s="52"/>
      <c r="NIM23" s="52"/>
      <c r="NIN23" s="52"/>
      <c r="NIO23" s="52"/>
      <c r="NIP23" s="52"/>
      <c r="NIQ23" s="52"/>
      <c r="NIR23" s="52"/>
      <c r="NIS23" s="52"/>
      <c r="NIT23" s="52"/>
      <c r="NIU23" s="52"/>
      <c r="NIV23" s="52"/>
      <c r="NIW23" s="52"/>
      <c r="NIX23" s="52"/>
      <c r="NIY23" s="52"/>
      <c r="NIZ23" s="52"/>
      <c r="NJA23" s="52"/>
      <c r="NJB23" s="52"/>
      <c r="NJC23" s="52"/>
      <c r="NJD23" s="52"/>
      <c r="NJE23" s="52"/>
      <c r="NJF23" s="52"/>
      <c r="NJG23" s="52"/>
      <c r="NJH23" s="52"/>
      <c r="NJI23" s="52"/>
      <c r="NJJ23" s="52"/>
      <c r="NJK23" s="52"/>
      <c r="NJL23" s="52"/>
      <c r="NJM23" s="52"/>
      <c r="NJN23" s="52"/>
      <c r="NJO23" s="52"/>
      <c r="NJP23" s="52"/>
      <c r="NJQ23" s="52"/>
      <c r="NJR23" s="52"/>
      <c r="NJS23" s="52"/>
      <c r="NJT23" s="52"/>
      <c r="NJU23" s="52"/>
      <c r="NJV23" s="52"/>
      <c r="NJW23" s="52"/>
      <c r="NJX23" s="52"/>
      <c r="NJY23" s="52"/>
      <c r="NJZ23" s="52"/>
      <c r="NKA23" s="52"/>
      <c r="NKB23" s="52"/>
      <c r="NKC23" s="52"/>
      <c r="NKD23" s="52"/>
      <c r="NKE23" s="52"/>
      <c r="NKF23" s="52"/>
      <c r="NKG23" s="52"/>
      <c r="NKH23" s="52"/>
      <c r="NKI23" s="52"/>
      <c r="NKJ23" s="52"/>
      <c r="NKK23" s="52"/>
      <c r="NKL23" s="52"/>
      <c r="NKM23" s="52"/>
      <c r="NKN23" s="52"/>
      <c r="NKO23" s="52"/>
      <c r="NKP23" s="52"/>
      <c r="NKQ23" s="52"/>
      <c r="NKR23" s="52"/>
      <c r="NKS23" s="52"/>
      <c r="NKT23" s="52"/>
      <c r="NKU23" s="52"/>
      <c r="NKV23" s="52"/>
      <c r="NKW23" s="52"/>
      <c r="NKX23" s="52"/>
      <c r="NKY23" s="52"/>
      <c r="NKZ23" s="52"/>
      <c r="NLA23" s="52"/>
      <c r="NLB23" s="52"/>
      <c r="NLC23" s="52"/>
      <c r="NLD23" s="52"/>
      <c r="NLE23" s="52"/>
      <c r="NLF23" s="52"/>
      <c r="NLG23" s="52"/>
      <c r="NLH23" s="52"/>
      <c r="NLI23" s="52"/>
      <c r="NLJ23" s="52"/>
      <c r="NLK23" s="52"/>
      <c r="NLL23" s="52"/>
      <c r="NLM23" s="52"/>
      <c r="NLN23" s="52"/>
      <c r="NLO23" s="52"/>
      <c r="NLP23" s="52"/>
      <c r="NLQ23" s="52"/>
      <c r="NLR23" s="52"/>
      <c r="NLS23" s="52"/>
      <c r="NLT23" s="52"/>
      <c r="NLU23" s="52"/>
      <c r="NLV23" s="52"/>
      <c r="NLW23" s="52"/>
      <c r="NLX23" s="52"/>
      <c r="NLY23" s="52"/>
      <c r="NLZ23" s="52"/>
      <c r="NMA23" s="52"/>
      <c r="NMB23" s="52"/>
      <c r="NMC23" s="52"/>
      <c r="NMD23" s="52"/>
      <c r="NME23" s="52"/>
      <c r="NMF23" s="52"/>
      <c r="NMG23" s="52"/>
      <c r="NMH23" s="52"/>
      <c r="NMI23" s="52"/>
      <c r="NMJ23" s="52"/>
      <c r="NMK23" s="52"/>
      <c r="NML23" s="52"/>
      <c r="NMM23" s="52"/>
      <c r="NMN23" s="52"/>
      <c r="NMO23" s="52"/>
      <c r="NMP23" s="52"/>
      <c r="NMQ23" s="52"/>
      <c r="NMR23" s="52"/>
      <c r="NMS23" s="52"/>
      <c r="NMT23" s="52"/>
      <c r="NMU23" s="52"/>
      <c r="NMV23" s="52"/>
      <c r="NMW23" s="52"/>
      <c r="NMX23" s="52"/>
      <c r="NMY23" s="52"/>
      <c r="NMZ23" s="52"/>
      <c r="NNA23" s="52"/>
      <c r="NNB23" s="52"/>
      <c r="NNC23" s="52"/>
      <c r="NND23" s="52"/>
      <c r="NNE23" s="52"/>
      <c r="NNF23" s="52"/>
      <c r="NNG23" s="52"/>
      <c r="NNH23" s="52"/>
      <c r="NNI23" s="52"/>
      <c r="NNJ23" s="52"/>
      <c r="NNK23" s="52"/>
      <c r="NNL23" s="52"/>
      <c r="NNM23" s="52"/>
      <c r="NNN23" s="52"/>
      <c r="NNO23" s="52"/>
      <c r="NNP23" s="52"/>
      <c r="NNQ23" s="52"/>
      <c r="NNR23" s="52"/>
      <c r="NNS23" s="52"/>
      <c r="NNT23" s="52"/>
      <c r="NNU23" s="52"/>
      <c r="NNV23" s="52"/>
      <c r="NNW23" s="52"/>
      <c r="NNX23" s="52"/>
      <c r="NNY23" s="52"/>
      <c r="NNZ23" s="52"/>
      <c r="NOA23" s="52"/>
      <c r="NOB23" s="52"/>
      <c r="NOC23" s="52"/>
      <c r="NOD23" s="52"/>
      <c r="NOE23" s="52"/>
      <c r="NOF23" s="52"/>
      <c r="NOG23" s="52"/>
      <c r="NOH23" s="52"/>
      <c r="NOI23" s="52"/>
      <c r="NOJ23" s="52"/>
      <c r="NOK23" s="52"/>
      <c r="NOL23" s="52"/>
      <c r="NOM23" s="52"/>
      <c r="NON23" s="52"/>
      <c r="NOO23" s="52"/>
      <c r="NOP23" s="52"/>
      <c r="NOQ23" s="52"/>
      <c r="NOR23" s="52"/>
      <c r="NOS23" s="52"/>
      <c r="NOT23" s="52"/>
      <c r="NOU23" s="52"/>
      <c r="NOV23" s="52"/>
      <c r="NOW23" s="52"/>
      <c r="NOX23" s="52"/>
      <c r="NOY23" s="52"/>
      <c r="NOZ23" s="52"/>
      <c r="NPA23" s="52"/>
      <c r="NPB23" s="52"/>
      <c r="NPC23" s="52"/>
      <c r="NPD23" s="52"/>
      <c r="NPE23" s="52"/>
      <c r="NPF23" s="52"/>
      <c r="NPG23" s="52"/>
      <c r="NPH23" s="52"/>
      <c r="NPI23" s="52"/>
      <c r="NPJ23" s="52"/>
      <c r="NPK23" s="52"/>
      <c r="NPL23" s="52"/>
      <c r="NPM23" s="52"/>
      <c r="NPN23" s="52"/>
      <c r="NPO23" s="52"/>
      <c r="NPP23" s="52"/>
      <c r="NPQ23" s="52"/>
      <c r="NPR23" s="52"/>
      <c r="NPS23" s="52"/>
      <c r="NPT23" s="52"/>
      <c r="NPU23" s="52"/>
      <c r="NPV23" s="52"/>
      <c r="NPW23" s="52"/>
      <c r="NPX23" s="52"/>
      <c r="NPY23" s="52"/>
      <c r="NPZ23" s="52"/>
      <c r="NQA23" s="52"/>
      <c r="NQB23" s="52"/>
      <c r="NQC23" s="52"/>
      <c r="NQD23" s="52"/>
      <c r="NQE23" s="52"/>
      <c r="NQF23" s="52"/>
      <c r="NQG23" s="52"/>
      <c r="NQH23" s="52"/>
      <c r="NQI23" s="52"/>
      <c r="NQJ23" s="52"/>
      <c r="NQK23" s="52"/>
      <c r="NQL23" s="52"/>
      <c r="NQM23" s="52"/>
      <c r="NQN23" s="52"/>
      <c r="NQO23" s="52"/>
      <c r="NQP23" s="52"/>
      <c r="NQQ23" s="52"/>
      <c r="NQR23" s="52"/>
      <c r="NQS23" s="52"/>
      <c r="NQT23" s="52"/>
      <c r="NQU23" s="52"/>
      <c r="NQV23" s="52"/>
      <c r="NQW23" s="52"/>
      <c r="NQX23" s="52"/>
      <c r="NQY23" s="52"/>
      <c r="NQZ23" s="52"/>
      <c r="NRA23" s="52"/>
      <c r="NRB23" s="52"/>
      <c r="NRC23" s="52"/>
      <c r="NRD23" s="52"/>
      <c r="NRE23" s="52"/>
      <c r="NRF23" s="52"/>
      <c r="NRG23" s="52"/>
      <c r="NRH23" s="52"/>
      <c r="NRI23" s="52"/>
      <c r="NRJ23" s="52"/>
      <c r="NRK23" s="52"/>
      <c r="NRL23" s="52"/>
      <c r="NRM23" s="52"/>
      <c r="NRN23" s="52"/>
      <c r="NRO23" s="52"/>
      <c r="NRP23" s="52"/>
      <c r="NRQ23" s="52"/>
      <c r="NRR23" s="52"/>
      <c r="NRS23" s="52"/>
      <c r="NRT23" s="52"/>
      <c r="NRU23" s="52"/>
      <c r="NRV23" s="52"/>
      <c r="NRW23" s="52"/>
      <c r="NRX23" s="52"/>
      <c r="NRY23" s="52"/>
      <c r="NRZ23" s="52"/>
      <c r="NSA23" s="52"/>
      <c r="NSB23" s="52"/>
      <c r="NSC23" s="52"/>
      <c r="NSD23" s="52"/>
      <c r="NSE23" s="52"/>
      <c r="NSF23" s="52"/>
      <c r="NSG23" s="52"/>
      <c r="NSH23" s="52"/>
      <c r="NSI23" s="52"/>
      <c r="NSJ23" s="52"/>
      <c r="NSK23" s="52"/>
      <c r="NSL23" s="52"/>
      <c r="NSM23" s="52"/>
      <c r="NSN23" s="52"/>
      <c r="NSO23" s="52"/>
      <c r="NSP23" s="52"/>
      <c r="NSQ23" s="52"/>
      <c r="NSR23" s="52"/>
      <c r="NSS23" s="52"/>
      <c r="NST23" s="52"/>
      <c r="NSU23" s="52"/>
      <c r="NSV23" s="52"/>
      <c r="NSW23" s="52"/>
      <c r="NSX23" s="52"/>
      <c r="NSY23" s="52"/>
      <c r="NSZ23" s="52"/>
      <c r="NTA23" s="52"/>
      <c r="NTB23" s="52"/>
      <c r="NTC23" s="52"/>
      <c r="NTD23" s="52"/>
      <c r="NTE23" s="52"/>
      <c r="NTF23" s="52"/>
      <c r="NTG23" s="52"/>
      <c r="NTH23" s="52"/>
      <c r="NTI23" s="52"/>
      <c r="NTJ23" s="52"/>
      <c r="NTK23" s="52"/>
      <c r="NTL23" s="52"/>
      <c r="NTM23" s="52"/>
      <c r="NTN23" s="52"/>
      <c r="NTO23" s="52"/>
      <c r="NTP23" s="52"/>
      <c r="NTQ23" s="52"/>
      <c r="NTR23" s="52"/>
      <c r="NTS23" s="52"/>
      <c r="NTT23" s="52"/>
      <c r="NTU23" s="52"/>
      <c r="NTV23" s="52"/>
      <c r="NTW23" s="52"/>
      <c r="NTX23" s="52"/>
      <c r="NTY23" s="52"/>
      <c r="NTZ23" s="52"/>
      <c r="NUA23" s="52"/>
      <c r="NUB23" s="52"/>
      <c r="NUC23" s="52"/>
      <c r="NUD23" s="52"/>
      <c r="NUE23" s="52"/>
      <c r="NUF23" s="52"/>
      <c r="NUG23" s="52"/>
      <c r="NUH23" s="52"/>
      <c r="NUI23" s="52"/>
      <c r="NUJ23" s="52"/>
      <c r="NUK23" s="52"/>
      <c r="NUL23" s="52"/>
      <c r="NUM23" s="52"/>
      <c r="NUN23" s="52"/>
      <c r="NUO23" s="52"/>
      <c r="NUP23" s="52"/>
      <c r="NUQ23" s="52"/>
      <c r="NUR23" s="52"/>
      <c r="NUS23" s="52"/>
      <c r="NUT23" s="52"/>
      <c r="NUU23" s="52"/>
      <c r="NUV23" s="52"/>
      <c r="NUW23" s="52"/>
      <c r="NUX23" s="52"/>
      <c r="NUY23" s="52"/>
      <c r="NUZ23" s="52"/>
      <c r="NVA23" s="52"/>
      <c r="NVB23" s="52"/>
      <c r="NVC23" s="52"/>
      <c r="NVD23" s="52"/>
      <c r="NVE23" s="52"/>
      <c r="NVF23" s="52"/>
      <c r="NVG23" s="52"/>
      <c r="NVH23" s="52"/>
      <c r="NVI23" s="52"/>
      <c r="NVJ23" s="52"/>
      <c r="NVK23" s="52"/>
      <c r="NVL23" s="52"/>
      <c r="NVM23" s="52"/>
      <c r="NVN23" s="52"/>
      <c r="NVO23" s="52"/>
      <c r="NVP23" s="52"/>
      <c r="NVQ23" s="52"/>
      <c r="NVR23" s="52"/>
      <c r="NVS23" s="52"/>
      <c r="NVT23" s="52"/>
      <c r="NVU23" s="52"/>
      <c r="NVV23" s="52"/>
      <c r="NVW23" s="52"/>
      <c r="NVX23" s="52"/>
      <c r="NVY23" s="52"/>
      <c r="NVZ23" s="52"/>
      <c r="NWA23" s="52"/>
      <c r="NWB23" s="52"/>
      <c r="NWC23" s="52"/>
      <c r="NWD23" s="52"/>
      <c r="NWE23" s="52"/>
      <c r="NWF23" s="52"/>
      <c r="NWG23" s="52"/>
      <c r="NWH23" s="52"/>
      <c r="NWI23" s="52"/>
      <c r="NWJ23" s="52"/>
      <c r="NWK23" s="52"/>
      <c r="NWL23" s="52"/>
      <c r="NWM23" s="52"/>
      <c r="NWN23" s="52"/>
      <c r="NWO23" s="52"/>
      <c r="NWP23" s="52"/>
      <c r="NWQ23" s="52"/>
      <c r="NWR23" s="52"/>
      <c r="NWS23" s="52"/>
      <c r="NWT23" s="52"/>
      <c r="NWU23" s="52"/>
      <c r="NWV23" s="52"/>
      <c r="NWW23" s="52"/>
      <c r="NWX23" s="52"/>
      <c r="NWY23" s="52"/>
      <c r="NWZ23" s="52"/>
      <c r="NXA23" s="52"/>
      <c r="NXB23" s="52"/>
      <c r="NXC23" s="52"/>
      <c r="NXD23" s="52"/>
      <c r="NXE23" s="52"/>
      <c r="NXF23" s="52"/>
      <c r="NXG23" s="52"/>
      <c r="NXH23" s="52"/>
      <c r="NXI23" s="52"/>
      <c r="NXJ23" s="52"/>
      <c r="NXK23" s="52"/>
      <c r="NXL23" s="52"/>
      <c r="NXM23" s="52"/>
      <c r="NXN23" s="52"/>
      <c r="NXO23" s="52"/>
      <c r="NXP23" s="52"/>
      <c r="NXQ23" s="52"/>
      <c r="NXR23" s="52"/>
      <c r="NXS23" s="52"/>
      <c r="NXT23" s="52"/>
      <c r="NXU23" s="52"/>
      <c r="NXV23" s="52"/>
      <c r="NXW23" s="52"/>
      <c r="NXX23" s="52"/>
      <c r="NXY23" s="52"/>
      <c r="NXZ23" s="52"/>
      <c r="NYA23" s="52"/>
      <c r="NYB23" s="52"/>
      <c r="NYC23" s="52"/>
      <c r="NYD23" s="52"/>
      <c r="NYE23" s="52"/>
      <c r="NYF23" s="52"/>
      <c r="NYG23" s="52"/>
      <c r="NYH23" s="52"/>
      <c r="NYI23" s="52"/>
      <c r="NYJ23" s="52"/>
      <c r="NYK23" s="52"/>
      <c r="NYL23" s="52"/>
      <c r="NYM23" s="52"/>
      <c r="NYN23" s="52"/>
      <c r="NYO23" s="52"/>
      <c r="NYP23" s="52"/>
      <c r="NYQ23" s="52"/>
      <c r="NYR23" s="52"/>
      <c r="NYS23" s="52"/>
      <c r="NYT23" s="52"/>
      <c r="NYU23" s="52"/>
      <c r="NYV23" s="52"/>
      <c r="NYW23" s="52"/>
      <c r="NYX23" s="52"/>
      <c r="NYY23" s="52"/>
      <c r="NYZ23" s="52"/>
      <c r="NZA23" s="52"/>
      <c r="NZB23" s="52"/>
      <c r="NZC23" s="52"/>
      <c r="NZD23" s="52"/>
      <c r="NZE23" s="52"/>
      <c r="NZF23" s="52"/>
      <c r="NZG23" s="52"/>
      <c r="NZH23" s="52"/>
      <c r="NZI23" s="52"/>
      <c r="NZJ23" s="52"/>
      <c r="NZK23" s="52"/>
      <c r="NZL23" s="52"/>
      <c r="NZM23" s="52"/>
      <c r="NZN23" s="52"/>
      <c r="NZO23" s="52"/>
      <c r="NZP23" s="52"/>
      <c r="NZQ23" s="52"/>
      <c r="NZR23" s="52"/>
      <c r="NZS23" s="52"/>
      <c r="NZT23" s="52"/>
      <c r="NZU23" s="52"/>
      <c r="NZV23" s="52"/>
      <c r="NZW23" s="52"/>
      <c r="NZX23" s="52"/>
      <c r="NZY23" s="52"/>
      <c r="NZZ23" s="52"/>
      <c r="OAA23" s="52"/>
      <c r="OAB23" s="52"/>
      <c r="OAC23" s="52"/>
      <c r="OAD23" s="52"/>
      <c r="OAE23" s="52"/>
      <c r="OAF23" s="52"/>
      <c r="OAG23" s="52"/>
      <c r="OAH23" s="52"/>
      <c r="OAI23" s="52"/>
      <c r="OAJ23" s="52"/>
      <c r="OAK23" s="52"/>
      <c r="OAL23" s="52"/>
      <c r="OAM23" s="52"/>
      <c r="OAN23" s="52"/>
      <c r="OAO23" s="52"/>
      <c r="OAP23" s="52"/>
      <c r="OAQ23" s="52"/>
      <c r="OAR23" s="52"/>
      <c r="OAS23" s="52"/>
      <c r="OAT23" s="52"/>
      <c r="OAU23" s="52"/>
      <c r="OAV23" s="52"/>
      <c r="OAW23" s="52"/>
      <c r="OAX23" s="52"/>
      <c r="OAY23" s="52"/>
      <c r="OAZ23" s="52"/>
      <c r="OBA23" s="52"/>
      <c r="OBB23" s="52"/>
      <c r="OBC23" s="52"/>
      <c r="OBD23" s="52"/>
      <c r="OBE23" s="52"/>
      <c r="OBF23" s="52"/>
      <c r="OBG23" s="52"/>
      <c r="OBH23" s="52"/>
      <c r="OBI23" s="52"/>
      <c r="OBJ23" s="52"/>
      <c r="OBK23" s="52"/>
      <c r="OBL23" s="52"/>
      <c r="OBM23" s="52"/>
      <c r="OBN23" s="52"/>
      <c r="OBO23" s="52"/>
      <c r="OBP23" s="52"/>
      <c r="OBQ23" s="52"/>
      <c r="OBR23" s="52"/>
      <c r="OBS23" s="52"/>
      <c r="OBT23" s="52"/>
      <c r="OBU23" s="52"/>
      <c r="OBV23" s="52"/>
      <c r="OBW23" s="52"/>
      <c r="OBX23" s="52"/>
      <c r="OBY23" s="52"/>
      <c r="OBZ23" s="52"/>
      <c r="OCA23" s="52"/>
      <c r="OCB23" s="52"/>
      <c r="OCC23" s="52"/>
      <c r="OCD23" s="52"/>
      <c r="OCE23" s="52"/>
      <c r="OCF23" s="52"/>
      <c r="OCG23" s="52"/>
      <c r="OCH23" s="52"/>
      <c r="OCI23" s="52"/>
      <c r="OCJ23" s="52"/>
      <c r="OCK23" s="52"/>
      <c r="OCL23" s="52"/>
      <c r="OCM23" s="52"/>
      <c r="OCN23" s="52"/>
      <c r="OCO23" s="52"/>
      <c r="OCP23" s="52"/>
      <c r="OCQ23" s="52"/>
      <c r="OCR23" s="52"/>
      <c r="OCS23" s="52"/>
      <c r="OCT23" s="52"/>
      <c r="OCU23" s="52"/>
      <c r="OCV23" s="52"/>
      <c r="OCW23" s="52"/>
      <c r="OCX23" s="52"/>
      <c r="OCY23" s="52"/>
      <c r="OCZ23" s="52"/>
      <c r="ODA23" s="52"/>
      <c r="ODB23" s="52"/>
      <c r="ODC23" s="52"/>
      <c r="ODD23" s="52"/>
      <c r="ODE23" s="52"/>
      <c r="ODF23" s="52"/>
      <c r="ODG23" s="52"/>
      <c r="ODH23" s="52"/>
      <c r="ODI23" s="52"/>
      <c r="ODJ23" s="52"/>
      <c r="ODK23" s="52"/>
      <c r="ODL23" s="52"/>
      <c r="ODM23" s="52"/>
      <c r="ODN23" s="52"/>
      <c r="ODO23" s="52"/>
      <c r="ODP23" s="52"/>
      <c r="ODQ23" s="52"/>
      <c r="ODR23" s="52"/>
      <c r="ODS23" s="52"/>
      <c r="ODT23" s="52"/>
      <c r="ODU23" s="52"/>
      <c r="ODV23" s="52"/>
      <c r="ODW23" s="52"/>
      <c r="ODX23" s="52"/>
      <c r="ODY23" s="52"/>
      <c r="ODZ23" s="52"/>
      <c r="OEA23" s="52"/>
      <c r="OEB23" s="52"/>
      <c r="OEC23" s="52"/>
      <c r="OED23" s="52"/>
      <c r="OEE23" s="52"/>
      <c r="OEF23" s="52"/>
      <c r="OEG23" s="52"/>
      <c r="OEH23" s="52"/>
      <c r="OEI23" s="52"/>
      <c r="OEJ23" s="52"/>
      <c r="OEK23" s="52"/>
      <c r="OEL23" s="52"/>
      <c r="OEM23" s="52"/>
      <c r="OEN23" s="52"/>
      <c r="OEO23" s="52"/>
      <c r="OEP23" s="52"/>
      <c r="OEQ23" s="52"/>
      <c r="OER23" s="52"/>
      <c r="OES23" s="52"/>
      <c r="OET23" s="52"/>
      <c r="OEU23" s="52"/>
      <c r="OEV23" s="52"/>
      <c r="OEW23" s="52"/>
      <c r="OEX23" s="52"/>
      <c r="OEY23" s="52"/>
      <c r="OEZ23" s="52"/>
      <c r="OFA23" s="52"/>
      <c r="OFB23" s="52"/>
      <c r="OFC23" s="52"/>
      <c r="OFD23" s="52"/>
      <c r="OFE23" s="52"/>
      <c r="OFF23" s="52"/>
      <c r="OFG23" s="52"/>
      <c r="OFH23" s="52"/>
      <c r="OFI23" s="52"/>
      <c r="OFJ23" s="52"/>
      <c r="OFK23" s="52"/>
      <c r="OFL23" s="52"/>
      <c r="OFM23" s="52"/>
      <c r="OFN23" s="52"/>
      <c r="OFO23" s="52"/>
      <c r="OFP23" s="52"/>
      <c r="OFQ23" s="52"/>
      <c r="OFR23" s="52"/>
      <c r="OFS23" s="52"/>
      <c r="OFT23" s="52"/>
      <c r="OFU23" s="52"/>
      <c r="OFV23" s="52"/>
      <c r="OFW23" s="52"/>
      <c r="OFX23" s="52"/>
      <c r="OFY23" s="52"/>
      <c r="OFZ23" s="52"/>
      <c r="OGA23" s="52"/>
      <c r="OGB23" s="52"/>
      <c r="OGC23" s="52"/>
      <c r="OGD23" s="52"/>
      <c r="OGE23" s="52"/>
      <c r="OGF23" s="52"/>
      <c r="OGG23" s="52"/>
      <c r="OGH23" s="52"/>
      <c r="OGI23" s="52"/>
      <c r="OGJ23" s="52"/>
      <c r="OGK23" s="52"/>
      <c r="OGL23" s="52"/>
      <c r="OGM23" s="52"/>
      <c r="OGN23" s="52"/>
      <c r="OGO23" s="52"/>
      <c r="OGP23" s="52"/>
      <c r="OGQ23" s="52"/>
      <c r="OGR23" s="52"/>
      <c r="OGS23" s="52"/>
      <c r="OGT23" s="52"/>
      <c r="OGU23" s="52"/>
      <c r="OGV23" s="52"/>
      <c r="OGW23" s="52"/>
      <c r="OGX23" s="52"/>
      <c r="OGY23" s="52"/>
      <c r="OGZ23" s="52"/>
      <c r="OHA23" s="52"/>
      <c r="OHB23" s="52"/>
      <c r="OHC23" s="52"/>
      <c r="OHD23" s="52"/>
      <c r="OHE23" s="52"/>
      <c r="OHF23" s="52"/>
      <c r="OHG23" s="52"/>
      <c r="OHH23" s="52"/>
      <c r="OHI23" s="52"/>
      <c r="OHJ23" s="52"/>
      <c r="OHK23" s="52"/>
      <c r="OHL23" s="52"/>
      <c r="OHM23" s="52"/>
      <c r="OHN23" s="52"/>
      <c r="OHO23" s="52"/>
      <c r="OHP23" s="52"/>
      <c r="OHQ23" s="52"/>
      <c r="OHR23" s="52"/>
      <c r="OHS23" s="52"/>
      <c r="OHT23" s="52"/>
      <c r="OHU23" s="52"/>
      <c r="OHV23" s="52"/>
      <c r="OHW23" s="52"/>
      <c r="OHX23" s="52"/>
      <c r="OHY23" s="52"/>
      <c r="OHZ23" s="52"/>
      <c r="OIA23" s="52"/>
      <c r="OIB23" s="52"/>
      <c r="OIC23" s="52"/>
      <c r="OID23" s="52"/>
      <c r="OIE23" s="52"/>
      <c r="OIF23" s="52"/>
      <c r="OIG23" s="52"/>
      <c r="OIH23" s="52"/>
      <c r="OII23" s="52"/>
      <c r="OIJ23" s="52"/>
      <c r="OIK23" s="52"/>
      <c r="OIL23" s="52"/>
      <c r="OIM23" s="52"/>
      <c r="OIN23" s="52"/>
      <c r="OIO23" s="52"/>
      <c r="OIP23" s="52"/>
      <c r="OIQ23" s="52"/>
      <c r="OIR23" s="52"/>
      <c r="OIS23" s="52"/>
      <c r="OIT23" s="52"/>
      <c r="OIU23" s="52"/>
      <c r="OIV23" s="52"/>
      <c r="OIW23" s="52"/>
      <c r="OIX23" s="52"/>
      <c r="OIY23" s="52"/>
      <c r="OIZ23" s="52"/>
      <c r="OJA23" s="52"/>
      <c r="OJB23" s="52"/>
      <c r="OJC23" s="52"/>
      <c r="OJD23" s="52"/>
      <c r="OJE23" s="52"/>
      <c r="OJF23" s="52"/>
      <c r="OJG23" s="52"/>
      <c r="OJH23" s="52"/>
      <c r="OJI23" s="52"/>
      <c r="OJJ23" s="52"/>
      <c r="OJK23" s="52"/>
      <c r="OJL23" s="52"/>
      <c r="OJM23" s="52"/>
      <c r="OJN23" s="52"/>
      <c r="OJO23" s="52"/>
      <c r="OJP23" s="52"/>
      <c r="OJQ23" s="52"/>
      <c r="OJR23" s="52"/>
      <c r="OJS23" s="52"/>
      <c r="OJT23" s="52"/>
      <c r="OJU23" s="52"/>
      <c r="OJV23" s="52"/>
      <c r="OJW23" s="52"/>
      <c r="OJX23" s="52"/>
      <c r="OJY23" s="52"/>
      <c r="OJZ23" s="52"/>
      <c r="OKA23" s="52"/>
      <c r="OKB23" s="52"/>
      <c r="OKC23" s="52"/>
      <c r="OKD23" s="52"/>
      <c r="OKE23" s="52"/>
      <c r="OKF23" s="52"/>
      <c r="OKG23" s="52"/>
      <c r="OKH23" s="52"/>
      <c r="OKI23" s="52"/>
      <c r="OKJ23" s="52"/>
      <c r="OKK23" s="52"/>
      <c r="OKL23" s="52"/>
      <c r="OKM23" s="52"/>
      <c r="OKN23" s="52"/>
      <c r="OKO23" s="52"/>
      <c r="OKP23" s="52"/>
      <c r="OKQ23" s="52"/>
      <c r="OKR23" s="52"/>
      <c r="OKS23" s="52"/>
      <c r="OKT23" s="52"/>
      <c r="OKU23" s="52"/>
      <c r="OKV23" s="52"/>
      <c r="OKW23" s="52"/>
      <c r="OKX23" s="52"/>
      <c r="OKY23" s="52"/>
      <c r="OKZ23" s="52"/>
      <c r="OLA23" s="52"/>
      <c r="OLB23" s="52"/>
      <c r="OLC23" s="52"/>
      <c r="OLD23" s="52"/>
      <c r="OLE23" s="52"/>
      <c r="OLF23" s="52"/>
      <c r="OLG23" s="52"/>
      <c r="OLH23" s="52"/>
      <c r="OLI23" s="52"/>
      <c r="OLJ23" s="52"/>
      <c r="OLK23" s="52"/>
      <c r="OLL23" s="52"/>
      <c r="OLM23" s="52"/>
      <c r="OLN23" s="52"/>
      <c r="OLO23" s="52"/>
      <c r="OLP23" s="52"/>
      <c r="OLQ23" s="52"/>
      <c r="OLR23" s="52"/>
      <c r="OLS23" s="52"/>
      <c r="OLT23" s="52"/>
      <c r="OLU23" s="52"/>
      <c r="OLV23" s="52"/>
      <c r="OLW23" s="52"/>
      <c r="OLX23" s="52"/>
      <c r="OLY23" s="52"/>
      <c r="OLZ23" s="52"/>
      <c r="OMA23" s="52"/>
      <c r="OMB23" s="52"/>
      <c r="OMC23" s="52"/>
      <c r="OMD23" s="52"/>
      <c r="OME23" s="52"/>
      <c r="OMF23" s="52"/>
      <c r="OMG23" s="52"/>
      <c r="OMH23" s="52"/>
      <c r="OMI23" s="52"/>
      <c r="OMJ23" s="52"/>
      <c r="OMK23" s="52"/>
      <c r="OML23" s="52"/>
      <c r="OMM23" s="52"/>
      <c r="OMN23" s="52"/>
      <c r="OMO23" s="52"/>
      <c r="OMP23" s="52"/>
      <c r="OMQ23" s="52"/>
      <c r="OMR23" s="52"/>
      <c r="OMS23" s="52"/>
      <c r="OMT23" s="52"/>
      <c r="OMU23" s="52"/>
      <c r="OMV23" s="52"/>
      <c r="OMW23" s="52"/>
      <c r="OMX23" s="52"/>
      <c r="OMY23" s="52"/>
      <c r="OMZ23" s="52"/>
      <c r="ONA23" s="52"/>
      <c r="ONB23" s="52"/>
      <c r="ONC23" s="52"/>
      <c r="OND23" s="52"/>
      <c r="ONE23" s="52"/>
      <c r="ONF23" s="52"/>
      <c r="ONG23" s="52"/>
      <c r="ONH23" s="52"/>
      <c r="ONI23" s="52"/>
      <c r="ONJ23" s="52"/>
      <c r="ONK23" s="52"/>
      <c r="ONL23" s="52"/>
      <c r="ONM23" s="52"/>
      <c r="ONN23" s="52"/>
      <c r="ONO23" s="52"/>
      <c r="ONP23" s="52"/>
      <c r="ONQ23" s="52"/>
      <c r="ONR23" s="52"/>
      <c r="ONS23" s="52"/>
      <c r="ONT23" s="52"/>
      <c r="ONU23" s="52"/>
      <c r="ONV23" s="52"/>
      <c r="ONW23" s="52"/>
      <c r="ONX23" s="52"/>
      <c r="ONY23" s="52"/>
      <c r="ONZ23" s="52"/>
      <c r="OOA23" s="52"/>
      <c r="OOB23" s="52"/>
      <c r="OOC23" s="52"/>
      <c r="OOD23" s="52"/>
      <c r="OOE23" s="52"/>
      <c r="OOF23" s="52"/>
      <c r="OOG23" s="52"/>
      <c r="OOH23" s="52"/>
      <c r="OOI23" s="52"/>
      <c r="OOJ23" s="52"/>
      <c r="OOK23" s="52"/>
      <c r="OOL23" s="52"/>
      <c r="OOM23" s="52"/>
      <c r="OON23" s="52"/>
      <c r="OOO23" s="52"/>
      <c r="OOP23" s="52"/>
      <c r="OOQ23" s="52"/>
      <c r="OOR23" s="52"/>
      <c r="OOS23" s="52"/>
      <c r="OOT23" s="52"/>
      <c r="OOU23" s="52"/>
      <c r="OOV23" s="52"/>
      <c r="OOW23" s="52"/>
      <c r="OOX23" s="52"/>
      <c r="OOY23" s="52"/>
      <c r="OOZ23" s="52"/>
      <c r="OPA23" s="52"/>
      <c r="OPB23" s="52"/>
      <c r="OPC23" s="52"/>
      <c r="OPD23" s="52"/>
      <c r="OPE23" s="52"/>
      <c r="OPF23" s="52"/>
      <c r="OPG23" s="52"/>
      <c r="OPH23" s="52"/>
      <c r="OPI23" s="52"/>
      <c r="OPJ23" s="52"/>
      <c r="OPK23" s="52"/>
      <c r="OPL23" s="52"/>
      <c r="OPM23" s="52"/>
      <c r="OPN23" s="52"/>
      <c r="OPO23" s="52"/>
      <c r="OPP23" s="52"/>
      <c r="OPQ23" s="52"/>
      <c r="OPR23" s="52"/>
      <c r="OPS23" s="52"/>
      <c r="OPT23" s="52"/>
      <c r="OPU23" s="52"/>
      <c r="OPV23" s="52"/>
      <c r="OPW23" s="52"/>
      <c r="OPX23" s="52"/>
      <c r="OPY23" s="52"/>
      <c r="OPZ23" s="52"/>
      <c r="OQA23" s="52"/>
      <c r="OQB23" s="52"/>
      <c r="OQC23" s="52"/>
      <c r="OQD23" s="52"/>
      <c r="OQE23" s="52"/>
      <c r="OQF23" s="52"/>
      <c r="OQG23" s="52"/>
      <c r="OQH23" s="52"/>
      <c r="OQI23" s="52"/>
      <c r="OQJ23" s="52"/>
      <c r="OQK23" s="52"/>
      <c r="OQL23" s="52"/>
      <c r="OQM23" s="52"/>
      <c r="OQN23" s="52"/>
      <c r="OQO23" s="52"/>
      <c r="OQP23" s="52"/>
      <c r="OQQ23" s="52"/>
      <c r="OQR23" s="52"/>
      <c r="OQS23" s="52"/>
      <c r="OQT23" s="52"/>
      <c r="OQU23" s="52"/>
      <c r="OQV23" s="52"/>
      <c r="OQW23" s="52"/>
      <c r="OQX23" s="52"/>
      <c r="OQY23" s="52"/>
      <c r="OQZ23" s="52"/>
      <c r="ORA23" s="52"/>
      <c r="ORB23" s="52"/>
      <c r="ORC23" s="52"/>
      <c r="ORD23" s="52"/>
      <c r="ORE23" s="52"/>
      <c r="ORF23" s="52"/>
      <c r="ORG23" s="52"/>
      <c r="ORH23" s="52"/>
      <c r="ORI23" s="52"/>
      <c r="ORJ23" s="52"/>
      <c r="ORK23" s="52"/>
      <c r="ORL23" s="52"/>
      <c r="ORM23" s="52"/>
      <c r="ORN23" s="52"/>
      <c r="ORO23" s="52"/>
      <c r="ORP23" s="52"/>
      <c r="ORQ23" s="52"/>
      <c r="ORR23" s="52"/>
      <c r="ORS23" s="52"/>
      <c r="ORT23" s="52"/>
      <c r="ORU23" s="52"/>
      <c r="ORV23" s="52"/>
      <c r="ORW23" s="52"/>
      <c r="ORX23" s="52"/>
      <c r="ORY23" s="52"/>
      <c r="ORZ23" s="52"/>
      <c r="OSA23" s="52"/>
      <c r="OSB23" s="52"/>
      <c r="OSC23" s="52"/>
      <c r="OSD23" s="52"/>
      <c r="OSE23" s="52"/>
      <c r="OSF23" s="52"/>
      <c r="OSG23" s="52"/>
      <c r="OSH23" s="52"/>
      <c r="OSI23" s="52"/>
      <c r="OSJ23" s="52"/>
      <c r="OSK23" s="52"/>
      <c r="OSL23" s="52"/>
      <c r="OSM23" s="52"/>
      <c r="OSN23" s="52"/>
      <c r="OSO23" s="52"/>
      <c r="OSP23" s="52"/>
      <c r="OSQ23" s="52"/>
      <c r="OSR23" s="52"/>
      <c r="OSS23" s="52"/>
      <c r="OST23" s="52"/>
      <c r="OSU23" s="52"/>
      <c r="OSV23" s="52"/>
      <c r="OSW23" s="52"/>
      <c r="OSX23" s="52"/>
      <c r="OSY23" s="52"/>
      <c r="OSZ23" s="52"/>
      <c r="OTA23" s="52"/>
      <c r="OTB23" s="52"/>
      <c r="OTC23" s="52"/>
      <c r="OTD23" s="52"/>
      <c r="OTE23" s="52"/>
      <c r="OTF23" s="52"/>
      <c r="OTG23" s="52"/>
      <c r="OTH23" s="52"/>
      <c r="OTI23" s="52"/>
      <c r="OTJ23" s="52"/>
      <c r="OTK23" s="52"/>
      <c r="OTL23" s="52"/>
      <c r="OTM23" s="52"/>
      <c r="OTN23" s="52"/>
      <c r="OTO23" s="52"/>
      <c r="OTP23" s="52"/>
      <c r="OTQ23" s="52"/>
      <c r="OTR23" s="52"/>
      <c r="OTS23" s="52"/>
      <c r="OTT23" s="52"/>
      <c r="OTU23" s="52"/>
      <c r="OTV23" s="52"/>
      <c r="OTW23" s="52"/>
      <c r="OTX23" s="52"/>
      <c r="OTY23" s="52"/>
      <c r="OTZ23" s="52"/>
      <c r="OUA23" s="52"/>
      <c r="OUB23" s="52"/>
      <c r="OUC23" s="52"/>
      <c r="OUD23" s="52"/>
      <c r="OUE23" s="52"/>
      <c r="OUF23" s="52"/>
      <c r="OUG23" s="52"/>
      <c r="OUH23" s="52"/>
      <c r="OUI23" s="52"/>
      <c r="OUJ23" s="52"/>
      <c r="OUK23" s="52"/>
      <c r="OUL23" s="52"/>
      <c r="OUM23" s="52"/>
      <c r="OUN23" s="52"/>
      <c r="OUO23" s="52"/>
      <c r="OUP23" s="52"/>
      <c r="OUQ23" s="52"/>
      <c r="OUR23" s="52"/>
      <c r="OUS23" s="52"/>
      <c r="OUT23" s="52"/>
      <c r="OUU23" s="52"/>
      <c r="OUV23" s="52"/>
      <c r="OUW23" s="52"/>
      <c r="OUX23" s="52"/>
      <c r="OUY23" s="52"/>
      <c r="OUZ23" s="52"/>
      <c r="OVA23" s="52"/>
      <c r="OVB23" s="52"/>
      <c r="OVC23" s="52"/>
      <c r="OVD23" s="52"/>
      <c r="OVE23" s="52"/>
      <c r="OVF23" s="52"/>
      <c r="OVG23" s="52"/>
      <c r="OVH23" s="52"/>
      <c r="OVI23" s="52"/>
      <c r="OVJ23" s="52"/>
      <c r="OVK23" s="52"/>
      <c r="OVL23" s="52"/>
      <c r="OVM23" s="52"/>
      <c r="OVN23" s="52"/>
      <c r="OVO23" s="52"/>
      <c r="OVP23" s="52"/>
      <c r="OVQ23" s="52"/>
      <c r="OVR23" s="52"/>
      <c r="OVS23" s="52"/>
      <c r="OVT23" s="52"/>
      <c r="OVU23" s="52"/>
      <c r="OVV23" s="52"/>
      <c r="OVW23" s="52"/>
      <c r="OVX23" s="52"/>
      <c r="OVY23" s="52"/>
      <c r="OVZ23" s="52"/>
      <c r="OWA23" s="52"/>
      <c r="OWB23" s="52"/>
      <c r="OWC23" s="52"/>
      <c r="OWD23" s="52"/>
      <c r="OWE23" s="52"/>
      <c r="OWF23" s="52"/>
      <c r="OWG23" s="52"/>
      <c r="OWH23" s="52"/>
      <c r="OWI23" s="52"/>
      <c r="OWJ23" s="52"/>
      <c r="OWK23" s="52"/>
      <c r="OWL23" s="52"/>
      <c r="OWM23" s="52"/>
      <c r="OWN23" s="52"/>
      <c r="OWO23" s="52"/>
      <c r="OWP23" s="52"/>
      <c r="OWQ23" s="52"/>
      <c r="OWR23" s="52"/>
      <c r="OWS23" s="52"/>
      <c r="OWT23" s="52"/>
      <c r="OWU23" s="52"/>
      <c r="OWV23" s="52"/>
      <c r="OWW23" s="52"/>
      <c r="OWX23" s="52"/>
      <c r="OWY23" s="52"/>
      <c r="OWZ23" s="52"/>
      <c r="OXA23" s="52"/>
      <c r="OXB23" s="52"/>
      <c r="OXC23" s="52"/>
      <c r="OXD23" s="52"/>
      <c r="OXE23" s="52"/>
      <c r="OXF23" s="52"/>
      <c r="OXG23" s="52"/>
      <c r="OXH23" s="52"/>
      <c r="OXI23" s="52"/>
      <c r="OXJ23" s="52"/>
      <c r="OXK23" s="52"/>
      <c r="OXL23" s="52"/>
      <c r="OXM23" s="52"/>
      <c r="OXN23" s="52"/>
      <c r="OXO23" s="52"/>
      <c r="OXP23" s="52"/>
      <c r="OXQ23" s="52"/>
      <c r="OXR23" s="52"/>
      <c r="OXS23" s="52"/>
      <c r="OXT23" s="52"/>
      <c r="OXU23" s="52"/>
      <c r="OXV23" s="52"/>
      <c r="OXW23" s="52"/>
      <c r="OXX23" s="52"/>
      <c r="OXY23" s="52"/>
      <c r="OXZ23" s="52"/>
      <c r="OYA23" s="52"/>
      <c r="OYB23" s="52"/>
      <c r="OYC23" s="52"/>
      <c r="OYD23" s="52"/>
      <c r="OYE23" s="52"/>
      <c r="OYF23" s="52"/>
      <c r="OYG23" s="52"/>
      <c r="OYH23" s="52"/>
      <c r="OYI23" s="52"/>
      <c r="OYJ23" s="52"/>
      <c r="OYK23" s="52"/>
      <c r="OYL23" s="52"/>
      <c r="OYM23" s="52"/>
      <c r="OYN23" s="52"/>
      <c r="OYO23" s="52"/>
      <c r="OYP23" s="52"/>
      <c r="OYQ23" s="52"/>
      <c r="OYR23" s="52"/>
      <c r="OYS23" s="52"/>
      <c r="OYT23" s="52"/>
      <c r="OYU23" s="52"/>
      <c r="OYV23" s="52"/>
      <c r="OYW23" s="52"/>
      <c r="OYX23" s="52"/>
      <c r="OYY23" s="52"/>
      <c r="OYZ23" s="52"/>
      <c r="OZA23" s="52"/>
      <c r="OZB23" s="52"/>
      <c r="OZC23" s="52"/>
      <c r="OZD23" s="52"/>
      <c r="OZE23" s="52"/>
      <c r="OZF23" s="52"/>
      <c r="OZG23" s="52"/>
      <c r="OZH23" s="52"/>
      <c r="OZI23" s="52"/>
      <c r="OZJ23" s="52"/>
      <c r="OZK23" s="52"/>
      <c r="OZL23" s="52"/>
      <c r="OZM23" s="52"/>
      <c r="OZN23" s="52"/>
      <c r="OZO23" s="52"/>
      <c r="OZP23" s="52"/>
      <c r="OZQ23" s="52"/>
      <c r="OZR23" s="52"/>
      <c r="OZS23" s="52"/>
      <c r="OZT23" s="52"/>
      <c r="OZU23" s="52"/>
      <c r="OZV23" s="52"/>
      <c r="OZW23" s="52"/>
      <c r="OZX23" s="52"/>
      <c r="OZY23" s="52"/>
      <c r="OZZ23" s="52"/>
      <c r="PAA23" s="52"/>
      <c r="PAB23" s="52"/>
      <c r="PAC23" s="52"/>
      <c r="PAD23" s="52"/>
      <c r="PAE23" s="52"/>
      <c r="PAF23" s="52"/>
      <c r="PAG23" s="52"/>
      <c r="PAH23" s="52"/>
      <c r="PAI23" s="52"/>
      <c r="PAJ23" s="52"/>
      <c r="PAK23" s="52"/>
      <c r="PAL23" s="52"/>
      <c r="PAM23" s="52"/>
      <c r="PAN23" s="52"/>
      <c r="PAO23" s="52"/>
      <c r="PAP23" s="52"/>
      <c r="PAQ23" s="52"/>
      <c r="PAR23" s="52"/>
      <c r="PAS23" s="52"/>
      <c r="PAT23" s="52"/>
      <c r="PAU23" s="52"/>
      <c r="PAV23" s="52"/>
      <c r="PAW23" s="52"/>
      <c r="PAX23" s="52"/>
      <c r="PAY23" s="52"/>
      <c r="PAZ23" s="52"/>
      <c r="PBA23" s="52"/>
      <c r="PBB23" s="52"/>
      <c r="PBC23" s="52"/>
      <c r="PBD23" s="52"/>
      <c r="PBE23" s="52"/>
      <c r="PBF23" s="52"/>
      <c r="PBG23" s="52"/>
      <c r="PBH23" s="52"/>
      <c r="PBI23" s="52"/>
      <c r="PBJ23" s="52"/>
      <c r="PBK23" s="52"/>
      <c r="PBL23" s="52"/>
      <c r="PBM23" s="52"/>
      <c r="PBN23" s="52"/>
      <c r="PBO23" s="52"/>
      <c r="PBP23" s="52"/>
      <c r="PBQ23" s="52"/>
      <c r="PBR23" s="52"/>
      <c r="PBS23" s="52"/>
      <c r="PBT23" s="52"/>
      <c r="PBU23" s="52"/>
      <c r="PBV23" s="52"/>
      <c r="PBW23" s="52"/>
      <c r="PBX23" s="52"/>
      <c r="PBY23" s="52"/>
      <c r="PBZ23" s="52"/>
      <c r="PCA23" s="52"/>
      <c r="PCB23" s="52"/>
      <c r="PCC23" s="52"/>
      <c r="PCD23" s="52"/>
      <c r="PCE23" s="52"/>
      <c r="PCF23" s="52"/>
      <c r="PCG23" s="52"/>
      <c r="PCH23" s="52"/>
      <c r="PCI23" s="52"/>
      <c r="PCJ23" s="52"/>
      <c r="PCK23" s="52"/>
      <c r="PCL23" s="52"/>
      <c r="PCM23" s="52"/>
      <c r="PCN23" s="52"/>
      <c r="PCO23" s="52"/>
      <c r="PCP23" s="52"/>
      <c r="PCQ23" s="52"/>
      <c r="PCR23" s="52"/>
      <c r="PCS23" s="52"/>
      <c r="PCT23" s="52"/>
      <c r="PCU23" s="52"/>
      <c r="PCV23" s="52"/>
      <c r="PCW23" s="52"/>
      <c r="PCX23" s="52"/>
      <c r="PCY23" s="52"/>
      <c r="PCZ23" s="52"/>
      <c r="PDA23" s="52"/>
      <c r="PDB23" s="52"/>
      <c r="PDC23" s="52"/>
      <c r="PDD23" s="52"/>
      <c r="PDE23" s="52"/>
      <c r="PDF23" s="52"/>
      <c r="PDG23" s="52"/>
      <c r="PDH23" s="52"/>
      <c r="PDI23" s="52"/>
      <c r="PDJ23" s="52"/>
      <c r="PDK23" s="52"/>
      <c r="PDL23" s="52"/>
      <c r="PDM23" s="52"/>
      <c r="PDN23" s="52"/>
      <c r="PDO23" s="52"/>
      <c r="PDP23" s="52"/>
      <c r="PDQ23" s="52"/>
      <c r="PDR23" s="52"/>
      <c r="PDS23" s="52"/>
      <c r="PDT23" s="52"/>
      <c r="PDU23" s="52"/>
      <c r="PDV23" s="52"/>
      <c r="PDW23" s="52"/>
      <c r="PDX23" s="52"/>
      <c r="PDY23" s="52"/>
      <c r="PDZ23" s="52"/>
      <c r="PEA23" s="52"/>
      <c r="PEB23" s="52"/>
      <c r="PEC23" s="52"/>
      <c r="PED23" s="52"/>
      <c r="PEE23" s="52"/>
      <c r="PEF23" s="52"/>
      <c r="PEG23" s="52"/>
      <c r="PEH23" s="52"/>
      <c r="PEI23" s="52"/>
      <c r="PEJ23" s="52"/>
      <c r="PEK23" s="52"/>
      <c r="PEL23" s="52"/>
      <c r="PEM23" s="52"/>
      <c r="PEN23" s="52"/>
      <c r="PEO23" s="52"/>
      <c r="PEP23" s="52"/>
      <c r="PEQ23" s="52"/>
      <c r="PER23" s="52"/>
      <c r="PES23" s="52"/>
      <c r="PET23" s="52"/>
      <c r="PEU23" s="52"/>
      <c r="PEV23" s="52"/>
      <c r="PEW23" s="52"/>
      <c r="PEX23" s="52"/>
      <c r="PEY23" s="52"/>
      <c r="PEZ23" s="52"/>
      <c r="PFA23" s="52"/>
      <c r="PFB23" s="52"/>
      <c r="PFC23" s="52"/>
      <c r="PFD23" s="52"/>
      <c r="PFE23" s="52"/>
      <c r="PFF23" s="52"/>
      <c r="PFG23" s="52"/>
      <c r="PFH23" s="52"/>
      <c r="PFI23" s="52"/>
      <c r="PFJ23" s="52"/>
      <c r="PFK23" s="52"/>
      <c r="PFL23" s="52"/>
      <c r="PFM23" s="52"/>
      <c r="PFN23" s="52"/>
      <c r="PFO23" s="52"/>
      <c r="PFP23" s="52"/>
      <c r="PFQ23" s="52"/>
      <c r="PFR23" s="52"/>
      <c r="PFS23" s="52"/>
      <c r="PFT23" s="52"/>
      <c r="PFU23" s="52"/>
      <c r="PFV23" s="52"/>
      <c r="PFW23" s="52"/>
      <c r="PFX23" s="52"/>
      <c r="PFY23" s="52"/>
      <c r="PFZ23" s="52"/>
      <c r="PGA23" s="52"/>
      <c r="PGB23" s="52"/>
      <c r="PGC23" s="52"/>
      <c r="PGD23" s="52"/>
      <c r="PGE23" s="52"/>
      <c r="PGF23" s="52"/>
      <c r="PGG23" s="52"/>
      <c r="PGH23" s="52"/>
      <c r="PGI23" s="52"/>
      <c r="PGJ23" s="52"/>
      <c r="PGK23" s="52"/>
      <c r="PGL23" s="52"/>
      <c r="PGM23" s="52"/>
      <c r="PGN23" s="52"/>
      <c r="PGO23" s="52"/>
      <c r="PGP23" s="52"/>
      <c r="PGQ23" s="52"/>
      <c r="PGR23" s="52"/>
      <c r="PGS23" s="52"/>
      <c r="PGT23" s="52"/>
      <c r="PGU23" s="52"/>
      <c r="PGV23" s="52"/>
      <c r="PGW23" s="52"/>
      <c r="PGX23" s="52"/>
      <c r="PGY23" s="52"/>
      <c r="PGZ23" s="52"/>
      <c r="PHA23" s="52"/>
      <c r="PHB23" s="52"/>
      <c r="PHC23" s="52"/>
      <c r="PHD23" s="52"/>
      <c r="PHE23" s="52"/>
      <c r="PHF23" s="52"/>
      <c r="PHG23" s="52"/>
      <c r="PHH23" s="52"/>
      <c r="PHI23" s="52"/>
      <c r="PHJ23" s="52"/>
      <c r="PHK23" s="52"/>
      <c r="PHL23" s="52"/>
      <c r="PHM23" s="52"/>
      <c r="PHN23" s="52"/>
      <c r="PHO23" s="52"/>
      <c r="PHP23" s="52"/>
      <c r="PHQ23" s="52"/>
      <c r="PHR23" s="52"/>
      <c r="PHS23" s="52"/>
      <c r="PHT23" s="52"/>
      <c r="PHU23" s="52"/>
      <c r="PHV23" s="52"/>
      <c r="PHW23" s="52"/>
      <c r="PHX23" s="52"/>
      <c r="PHY23" s="52"/>
      <c r="PHZ23" s="52"/>
      <c r="PIA23" s="52"/>
      <c r="PIB23" s="52"/>
      <c r="PIC23" s="52"/>
      <c r="PID23" s="52"/>
      <c r="PIE23" s="52"/>
      <c r="PIF23" s="52"/>
      <c r="PIG23" s="52"/>
      <c r="PIH23" s="52"/>
      <c r="PII23" s="52"/>
      <c r="PIJ23" s="52"/>
      <c r="PIK23" s="52"/>
      <c r="PIL23" s="52"/>
      <c r="PIM23" s="52"/>
      <c r="PIN23" s="52"/>
      <c r="PIO23" s="52"/>
      <c r="PIP23" s="52"/>
      <c r="PIQ23" s="52"/>
      <c r="PIR23" s="52"/>
      <c r="PIS23" s="52"/>
      <c r="PIT23" s="52"/>
      <c r="PIU23" s="52"/>
      <c r="PIV23" s="52"/>
      <c r="PIW23" s="52"/>
      <c r="PIX23" s="52"/>
      <c r="PIY23" s="52"/>
      <c r="PIZ23" s="52"/>
      <c r="PJA23" s="52"/>
      <c r="PJB23" s="52"/>
      <c r="PJC23" s="52"/>
      <c r="PJD23" s="52"/>
      <c r="PJE23" s="52"/>
      <c r="PJF23" s="52"/>
      <c r="PJG23" s="52"/>
      <c r="PJH23" s="52"/>
      <c r="PJI23" s="52"/>
      <c r="PJJ23" s="52"/>
      <c r="PJK23" s="52"/>
      <c r="PJL23" s="52"/>
      <c r="PJM23" s="52"/>
      <c r="PJN23" s="52"/>
      <c r="PJO23" s="52"/>
      <c r="PJP23" s="52"/>
      <c r="PJQ23" s="52"/>
      <c r="PJR23" s="52"/>
      <c r="PJS23" s="52"/>
      <c r="PJT23" s="52"/>
      <c r="PJU23" s="52"/>
      <c r="PJV23" s="52"/>
      <c r="PJW23" s="52"/>
      <c r="PJX23" s="52"/>
      <c r="PJY23" s="52"/>
      <c r="PJZ23" s="52"/>
      <c r="PKA23" s="52"/>
      <c r="PKB23" s="52"/>
      <c r="PKC23" s="52"/>
      <c r="PKD23" s="52"/>
      <c r="PKE23" s="52"/>
      <c r="PKF23" s="52"/>
      <c r="PKG23" s="52"/>
      <c r="PKH23" s="52"/>
      <c r="PKI23" s="52"/>
      <c r="PKJ23" s="52"/>
      <c r="PKK23" s="52"/>
      <c r="PKL23" s="52"/>
      <c r="PKM23" s="52"/>
      <c r="PKN23" s="52"/>
      <c r="PKO23" s="52"/>
      <c r="PKP23" s="52"/>
      <c r="PKQ23" s="52"/>
      <c r="PKR23" s="52"/>
      <c r="PKS23" s="52"/>
      <c r="PKT23" s="52"/>
      <c r="PKU23" s="52"/>
      <c r="PKV23" s="52"/>
      <c r="PKW23" s="52"/>
      <c r="PKX23" s="52"/>
      <c r="PKY23" s="52"/>
      <c r="PKZ23" s="52"/>
      <c r="PLA23" s="52"/>
      <c r="PLB23" s="52"/>
      <c r="PLC23" s="52"/>
      <c r="PLD23" s="52"/>
      <c r="PLE23" s="52"/>
      <c r="PLF23" s="52"/>
      <c r="PLG23" s="52"/>
      <c r="PLH23" s="52"/>
      <c r="PLI23" s="52"/>
      <c r="PLJ23" s="52"/>
      <c r="PLK23" s="52"/>
      <c r="PLL23" s="52"/>
      <c r="PLM23" s="52"/>
      <c r="PLN23" s="52"/>
      <c r="PLO23" s="52"/>
      <c r="PLP23" s="52"/>
      <c r="PLQ23" s="52"/>
      <c r="PLR23" s="52"/>
      <c r="PLS23" s="52"/>
      <c r="PLT23" s="52"/>
      <c r="PLU23" s="52"/>
      <c r="PLV23" s="52"/>
      <c r="PLW23" s="52"/>
      <c r="PLX23" s="52"/>
      <c r="PLY23" s="52"/>
      <c r="PLZ23" s="52"/>
      <c r="PMA23" s="52"/>
      <c r="PMB23" s="52"/>
      <c r="PMC23" s="52"/>
      <c r="PMD23" s="52"/>
      <c r="PME23" s="52"/>
      <c r="PMF23" s="52"/>
      <c r="PMG23" s="52"/>
      <c r="PMH23" s="52"/>
      <c r="PMI23" s="52"/>
      <c r="PMJ23" s="52"/>
      <c r="PMK23" s="52"/>
      <c r="PML23" s="52"/>
      <c r="PMM23" s="52"/>
      <c r="PMN23" s="52"/>
      <c r="PMO23" s="52"/>
      <c r="PMP23" s="52"/>
      <c r="PMQ23" s="52"/>
      <c r="PMR23" s="52"/>
      <c r="PMS23" s="52"/>
      <c r="PMT23" s="52"/>
      <c r="PMU23" s="52"/>
      <c r="PMV23" s="52"/>
      <c r="PMW23" s="52"/>
      <c r="PMX23" s="52"/>
      <c r="PMY23" s="52"/>
      <c r="PMZ23" s="52"/>
      <c r="PNA23" s="52"/>
      <c r="PNB23" s="52"/>
      <c r="PNC23" s="52"/>
      <c r="PND23" s="52"/>
      <c r="PNE23" s="52"/>
      <c r="PNF23" s="52"/>
      <c r="PNG23" s="52"/>
      <c r="PNH23" s="52"/>
      <c r="PNI23" s="52"/>
      <c r="PNJ23" s="52"/>
      <c r="PNK23" s="52"/>
      <c r="PNL23" s="52"/>
      <c r="PNM23" s="52"/>
      <c r="PNN23" s="52"/>
      <c r="PNO23" s="52"/>
      <c r="PNP23" s="52"/>
      <c r="PNQ23" s="52"/>
      <c r="PNR23" s="52"/>
      <c r="PNS23" s="52"/>
      <c r="PNT23" s="52"/>
      <c r="PNU23" s="52"/>
      <c r="PNV23" s="52"/>
      <c r="PNW23" s="52"/>
      <c r="PNX23" s="52"/>
      <c r="PNY23" s="52"/>
      <c r="PNZ23" s="52"/>
      <c r="POA23" s="52"/>
      <c r="POB23" s="52"/>
      <c r="POC23" s="52"/>
      <c r="POD23" s="52"/>
      <c r="POE23" s="52"/>
      <c r="POF23" s="52"/>
      <c r="POG23" s="52"/>
      <c r="POH23" s="52"/>
      <c r="POI23" s="52"/>
      <c r="POJ23" s="52"/>
      <c r="POK23" s="52"/>
      <c r="POL23" s="52"/>
      <c r="POM23" s="52"/>
      <c r="PON23" s="52"/>
      <c r="POO23" s="52"/>
      <c r="POP23" s="52"/>
      <c r="POQ23" s="52"/>
      <c r="POR23" s="52"/>
      <c r="POS23" s="52"/>
      <c r="POT23" s="52"/>
      <c r="POU23" s="52"/>
      <c r="POV23" s="52"/>
      <c r="POW23" s="52"/>
      <c r="POX23" s="52"/>
      <c r="POY23" s="52"/>
      <c r="POZ23" s="52"/>
      <c r="PPA23" s="52"/>
      <c r="PPB23" s="52"/>
      <c r="PPC23" s="52"/>
      <c r="PPD23" s="52"/>
      <c r="PPE23" s="52"/>
      <c r="PPF23" s="52"/>
      <c r="PPG23" s="52"/>
      <c r="PPH23" s="52"/>
      <c r="PPI23" s="52"/>
      <c r="PPJ23" s="52"/>
      <c r="PPK23" s="52"/>
      <c r="PPL23" s="52"/>
      <c r="PPM23" s="52"/>
      <c r="PPN23" s="52"/>
      <c r="PPO23" s="52"/>
      <c r="PPP23" s="52"/>
      <c r="PPQ23" s="52"/>
      <c r="PPR23" s="52"/>
      <c r="PPS23" s="52"/>
      <c r="PPT23" s="52"/>
      <c r="PPU23" s="52"/>
      <c r="PPV23" s="52"/>
      <c r="PPW23" s="52"/>
      <c r="PPX23" s="52"/>
      <c r="PPY23" s="52"/>
      <c r="PPZ23" s="52"/>
      <c r="PQA23" s="52"/>
      <c r="PQB23" s="52"/>
      <c r="PQC23" s="52"/>
      <c r="PQD23" s="52"/>
      <c r="PQE23" s="52"/>
      <c r="PQF23" s="52"/>
      <c r="PQG23" s="52"/>
      <c r="PQH23" s="52"/>
      <c r="PQI23" s="52"/>
      <c r="PQJ23" s="52"/>
      <c r="PQK23" s="52"/>
      <c r="PQL23" s="52"/>
      <c r="PQM23" s="52"/>
      <c r="PQN23" s="52"/>
      <c r="PQO23" s="52"/>
      <c r="PQP23" s="52"/>
      <c r="PQQ23" s="52"/>
      <c r="PQR23" s="52"/>
      <c r="PQS23" s="52"/>
      <c r="PQT23" s="52"/>
      <c r="PQU23" s="52"/>
      <c r="PQV23" s="52"/>
      <c r="PQW23" s="52"/>
      <c r="PQX23" s="52"/>
      <c r="PQY23" s="52"/>
      <c r="PQZ23" s="52"/>
      <c r="PRA23" s="52"/>
      <c r="PRB23" s="52"/>
      <c r="PRC23" s="52"/>
      <c r="PRD23" s="52"/>
      <c r="PRE23" s="52"/>
      <c r="PRF23" s="52"/>
      <c r="PRG23" s="52"/>
      <c r="PRH23" s="52"/>
      <c r="PRI23" s="52"/>
      <c r="PRJ23" s="52"/>
      <c r="PRK23" s="52"/>
      <c r="PRL23" s="52"/>
      <c r="PRM23" s="52"/>
      <c r="PRN23" s="52"/>
      <c r="PRO23" s="52"/>
      <c r="PRP23" s="52"/>
      <c r="PRQ23" s="52"/>
      <c r="PRR23" s="52"/>
      <c r="PRS23" s="52"/>
      <c r="PRT23" s="52"/>
      <c r="PRU23" s="52"/>
      <c r="PRV23" s="52"/>
      <c r="PRW23" s="52"/>
      <c r="PRX23" s="52"/>
      <c r="PRY23" s="52"/>
      <c r="PRZ23" s="52"/>
      <c r="PSA23" s="52"/>
      <c r="PSB23" s="52"/>
      <c r="PSC23" s="52"/>
      <c r="PSD23" s="52"/>
      <c r="PSE23" s="52"/>
      <c r="PSF23" s="52"/>
      <c r="PSG23" s="52"/>
      <c r="PSH23" s="52"/>
      <c r="PSI23" s="52"/>
      <c r="PSJ23" s="52"/>
      <c r="PSK23" s="52"/>
      <c r="PSL23" s="52"/>
      <c r="PSM23" s="52"/>
      <c r="PSN23" s="52"/>
      <c r="PSO23" s="52"/>
      <c r="PSP23" s="52"/>
      <c r="PSQ23" s="52"/>
      <c r="PSR23" s="52"/>
      <c r="PSS23" s="52"/>
      <c r="PST23" s="52"/>
      <c r="PSU23" s="52"/>
      <c r="PSV23" s="52"/>
      <c r="PSW23" s="52"/>
      <c r="PSX23" s="52"/>
      <c r="PSY23" s="52"/>
      <c r="PSZ23" s="52"/>
      <c r="PTA23" s="52"/>
      <c r="PTB23" s="52"/>
      <c r="PTC23" s="52"/>
      <c r="PTD23" s="52"/>
      <c r="PTE23" s="52"/>
      <c r="PTF23" s="52"/>
      <c r="PTG23" s="52"/>
      <c r="PTH23" s="52"/>
      <c r="PTI23" s="52"/>
      <c r="PTJ23" s="52"/>
      <c r="PTK23" s="52"/>
      <c r="PTL23" s="52"/>
      <c r="PTM23" s="52"/>
      <c r="PTN23" s="52"/>
      <c r="PTO23" s="52"/>
      <c r="PTP23" s="52"/>
      <c r="PTQ23" s="52"/>
      <c r="PTR23" s="52"/>
      <c r="PTS23" s="52"/>
      <c r="PTT23" s="52"/>
      <c r="PTU23" s="52"/>
      <c r="PTV23" s="52"/>
      <c r="PTW23" s="52"/>
      <c r="PTX23" s="52"/>
      <c r="PTY23" s="52"/>
      <c r="PTZ23" s="52"/>
      <c r="PUA23" s="52"/>
      <c r="PUB23" s="52"/>
      <c r="PUC23" s="52"/>
      <c r="PUD23" s="52"/>
      <c r="PUE23" s="52"/>
      <c r="PUF23" s="52"/>
      <c r="PUG23" s="52"/>
      <c r="PUH23" s="52"/>
      <c r="PUI23" s="52"/>
      <c r="PUJ23" s="52"/>
      <c r="PUK23" s="52"/>
      <c r="PUL23" s="52"/>
      <c r="PUM23" s="52"/>
      <c r="PUN23" s="52"/>
      <c r="PUO23" s="52"/>
      <c r="PUP23" s="52"/>
      <c r="PUQ23" s="52"/>
      <c r="PUR23" s="52"/>
      <c r="PUS23" s="52"/>
      <c r="PUT23" s="52"/>
      <c r="PUU23" s="52"/>
      <c r="PUV23" s="52"/>
      <c r="PUW23" s="52"/>
      <c r="PUX23" s="52"/>
      <c r="PUY23" s="52"/>
      <c r="PUZ23" s="52"/>
      <c r="PVA23" s="52"/>
      <c r="PVB23" s="52"/>
      <c r="PVC23" s="52"/>
      <c r="PVD23" s="52"/>
      <c r="PVE23" s="52"/>
      <c r="PVF23" s="52"/>
      <c r="PVG23" s="52"/>
      <c r="PVH23" s="52"/>
      <c r="PVI23" s="52"/>
      <c r="PVJ23" s="52"/>
      <c r="PVK23" s="52"/>
      <c r="PVL23" s="52"/>
      <c r="PVM23" s="52"/>
      <c r="PVN23" s="52"/>
      <c r="PVO23" s="52"/>
      <c r="PVP23" s="52"/>
      <c r="PVQ23" s="52"/>
      <c r="PVR23" s="52"/>
      <c r="PVS23" s="52"/>
      <c r="PVT23" s="52"/>
      <c r="PVU23" s="52"/>
      <c r="PVV23" s="52"/>
      <c r="PVW23" s="52"/>
      <c r="PVX23" s="52"/>
      <c r="PVY23" s="52"/>
      <c r="PVZ23" s="52"/>
      <c r="PWA23" s="52"/>
      <c r="PWB23" s="52"/>
      <c r="PWC23" s="52"/>
      <c r="PWD23" s="52"/>
      <c r="PWE23" s="52"/>
      <c r="PWF23" s="52"/>
      <c r="PWG23" s="52"/>
      <c r="PWH23" s="52"/>
      <c r="PWI23" s="52"/>
      <c r="PWJ23" s="52"/>
      <c r="PWK23" s="52"/>
      <c r="PWL23" s="52"/>
      <c r="PWM23" s="52"/>
      <c r="PWN23" s="52"/>
      <c r="PWO23" s="52"/>
      <c r="PWP23" s="52"/>
      <c r="PWQ23" s="52"/>
      <c r="PWR23" s="52"/>
      <c r="PWS23" s="52"/>
      <c r="PWT23" s="52"/>
      <c r="PWU23" s="52"/>
      <c r="PWV23" s="52"/>
      <c r="PWW23" s="52"/>
      <c r="PWX23" s="52"/>
      <c r="PWY23" s="52"/>
      <c r="PWZ23" s="52"/>
      <c r="PXA23" s="52"/>
      <c r="PXB23" s="52"/>
      <c r="PXC23" s="52"/>
      <c r="PXD23" s="52"/>
      <c r="PXE23" s="52"/>
      <c r="PXF23" s="52"/>
      <c r="PXG23" s="52"/>
      <c r="PXH23" s="52"/>
      <c r="PXI23" s="52"/>
      <c r="PXJ23" s="52"/>
      <c r="PXK23" s="52"/>
      <c r="PXL23" s="52"/>
      <c r="PXM23" s="52"/>
      <c r="PXN23" s="52"/>
      <c r="PXO23" s="52"/>
      <c r="PXP23" s="52"/>
      <c r="PXQ23" s="52"/>
      <c r="PXR23" s="52"/>
      <c r="PXS23" s="52"/>
      <c r="PXT23" s="52"/>
      <c r="PXU23" s="52"/>
      <c r="PXV23" s="52"/>
      <c r="PXW23" s="52"/>
      <c r="PXX23" s="52"/>
      <c r="PXY23" s="52"/>
      <c r="PXZ23" s="52"/>
      <c r="PYA23" s="52"/>
      <c r="PYB23" s="52"/>
      <c r="PYC23" s="52"/>
      <c r="PYD23" s="52"/>
      <c r="PYE23" s="52"/>
      <c r="PYF23" s="52"/>
      <c r="PYG23" s="52"/>
      <c r="PYH23" s="52"/>
      <c r="PYI23" s="52"/>
      <c r="PYJ23" s="52"/>
      <c r="PYK23" s="52"/>
      <c r="PYL23" s="52"/>
      <c r="PYM23" s="52"/>
      <c r="PYN23" s="52"/>
      <c r="PYO23" s="52"/>
      <c r="PYP23" s="52"/>
      <c r="PYQ23" s="52"/>
      <c r="PYR23" s="52"/>
      <c r="PYS23" s="52"/>
      <c r="PYT23" s="52"/>
      <c r="PYU23" s="52"/>
      <c r="PYV23" s="52"/>
      <c r="PYW23" s="52"/>
      <c r="PYX23" s="52"/>
      <c r="PYY23" s="52"/>
      <c r="PYZ23" s="52"/>
      <c r="PZA23" s="52"/>
      <c r="PZB23" s="52"/>
      <c r="PZC23" s="52"/>
      <c r="PZD23" s="52"/>
      <c r="PZE23" s="52"/>
      <c r="PZF23" s="52"/>
      <c r="PZG23" s="52"/>
      <c r="PZH23" s="52"/>
      <c r="PZI23" s="52"/>
      <c r="PZJ23" s="52"/>
      <c r="PZK23" s="52"/>
      <c r="PZL23" s="52"/>
      <c r="PZM23" s="52"/>
      <c r="PZN23" s="52"/>
      <c r="PZO23" s="52"/>
      <c r="PZP23" s="52"/>
      <c r="PZQ23" s="52"/>
      <c r="PZR23" s="52"/>
      <c r="PZS23" s="52"/>
      <c r="PZT23" s="52"/>
      <c r="PZU23" s="52"/>
      <c r="PZV23" s="52"/>
      <c r="PZW23" s="52"/>
      <c r="PZX23" s="52"/>
      <c r="PZY23" s="52"/>
      <c r="PZZ23" s="52"/>
      <c r="QAA23" s="52"/>
      <c r="QAB23" s="52"/>
      <c r="QAC23" s="52"/>
      <c r="QAD23" s="52"/>
      <c r="QAE23" s="52"/>
      <c r="QAF23" s="52"/>
      <c r="QAG23" s="52"/>
      <c r="QAH23" s="52"/>
      <c r="QAI23" s="52"/>
      <c r="QAJ23" s="52"/>
      <c r="QAK23" s="52"/>
      <c r="QAL23" s="52"/>
      <c r="QAM23" s="52"/>
      <c r="QAN23" s="52"/>
      <c r="QAO23" s="52"/>
      <c r="QAP23" s="52"/>
      <c r="QAQ23" s="52"/>
      <c r="QAR23" s="52"/>
      <c r="QAS23" s="52"/>
      <c r="QAT23" s="52"/>
      <c r="QAU23" s="52"/>
      <c r="QAV23" s="52"/>
      <c r="QAW23" s="52"/>
      <c r="QAX23" s="52"/>
      <c r="QAY23" s="52"/>
      <c r="QAZ23" s="52"/>
      <c r="QBA23" s="52"/>
      <c r="QBB23" s="52"/>
      <c r="QBC23" s="52"/>
      <c r="QBD23" s="52"/>
      <c r="QBE23" s="52"/>
      <c r="QBF23" s="52"/>
      <c r="QBG23" s="52"/>
      <c r="QBH23" s="52"/>
      <c r="QBI23" s="52"/>
      <c r="QBJ23" s="52"/>
      <c r="QBK23" s="52"/>
      <c r="QBL23" s="52"/>
      <c r="QBM23" s="52"/>
      <c r="QBN23" s="52"/>
      <c r="QBO23" s="52"/>
      <c r="QBP23" s="52"/>
      <c r="QBQ23" s="52"/>
      <c r="QBR23" s="52"/>
      <c r="QBS23" s="52"/>
      <c r="QBT23" s="52"/>
      <c r="QBU23" s="52"/>
      <c r="QBV23" s="52"/>
      <c r="QBW23" s="52"/>
      <c r="QBX23" s="52"/>
      <c r="QBY23" s="52"/>
      <c r="QBZ23" s="52"/>
      <c r="QCA23" s="52"/>
      <c r="QCB23" s="52"/>
      <c r="QCC23" s="52"/>
      <c r="QCD23" s="52"/>
      <c r="QCE23" s="52"/>
      <c r="QCF23" s="52"/>
      <c r="QCG23" s="52"/>
      <c r="QCH23" s="52"/>
      <c r="QCI23" s="52"/>
      <c r="QCJ23" s="52"/>
      <c r="QCK23" s="52"/>
      <c r="QCL23" s="52"/>
      <c r="QCM23" s="52"/>
      <c r="QCN23" s="52"/>
      <c r="QCO23" s="52"/>
      <c r="QCP23" s="52"/>
      <c r="QCQ23" s="52"/>
      <c r="QCR23" s="52"/>
      <c r="QCS23" s="52"/>
      <c r="QCT23" s="52"/>
      <c r="QCU23" s="52"/>
      <c r="QCV23" s="52"/>
      <c r="QCW23" s="52"/>
      <c r="QCX23" s="52"/>
      <c r="QCY23" s="52"/>
      <c r="QCZ23" s="52"/>
      <c r="QDA23" s="52"/>
      <c r="QDB23" s="52"/>
      <c r="QDC23" s="52"/>
      <c r="QDD23" s="52"/>
      <c r="QDE23" s="52"/>
      <c r="QDF23" s="52"/>
      <c r="QDG23" s="52"/>
      <c r="QDH23" s="52"/>
      <c r="QDI23" s="52"/>
      <c r="QDJ23" s="52"/>
      <c r="QDK23" s="52"/>
      <c r="QDL23" s="52"/>
      <c r="QDM23" s="52"/>
      <c r="QDN23" s="52"/>
      <c r="QDO23" s="52"/>
      <c r="QDP23" s="52"/>
      <c r="QDQ23" s="52"/>
      <c r="QDR23" s="52"/>
      <c r="QDS23" s="52"/>
      <c r="QDT23" s="52"/>
      <c r="QDU23" s="52"/>
      <c r="QDV23" s="52"/>
      <c r="QDW23" s="52"/>
      <c r="QDX23" s="52"/>
      <c r="QDY23" s="52"/>
      <c r="QDZ23" s="52"/>
      <c r="QEA23" s="52"/>
      <c r="QEB23" s="52"/>
      <c r="QEC23" s="52"/>
      <c r="QED23" s="52"/>
      <c r="QEE23" s="52"/>
      <c r="QEF23" s="52"/>
      <c r="QEG23" s="52"/>
      <c r="QEH23" s="52"/>
      <c r="QEI23" s="52"/>
      <c r="QEJ23" s="52"/>
      <c r="QEK23" s="52"/>
      <c r="QEL23" s="52"/>
      <c r="QEM23" s="52"/>
      <c r="QEN23" s="52"/>
      <c r="QEO23" s="52"/>
      <c r="QEP23" s="52"/>
      <c r="QEQ23" s="52"/>
      <c r="QER23" s="52"/>
      <c r="QES23" s="52"/>
      <c r="QET23" s="52"/>
      <c r="QEU23" s="52"/>
      <c r="QEV23" s="52"/>
      <c r="QEW23" s="52"/>
      <c r="QEX23" s="52"/>
      <c r="QEY23" s="52"/>
      <c r="QEZ23" s="52"/>
      <c r="QFA23" s="52"/>
      <c r="QFB23" s="52"/>
      <c r="QFC23" s="52"/>
      <c r="QFD23" s="52"/>
      <c r="QFE23" s="52"/>
      <c r="QFF23" s="52"/>
      <c r="QFG23" s="52"/>
      <c r="QFH23" s="52"/>
      <c r="QFI23" s="52"/>
      <c r="QFJ23" s="52"/>
      <c r="QFK23" s="52"/>
      <c r="QFL23" s="52"/>
      <c r="QFM23" s="52"/>
      <c r="QFN23" s="52"/>
      <c r="QFO23" s="52"/>
      <c r="QFP23" s="52"/>
      <c r="QFQ23" s="52"/>
      <c r="QFR23" s="52"/>
      <c r="QFS23" s="52"/>
      <c r="QFT23" s="52"/>
      <c r="QFU23" s="52"/>
      <c r="QFV23" s="52"/>
      <c r="QFW23" s="52"/>
      <c r="QFX23" s="52"/>
      <c r="QFY23" s="52"/>
      <c r="QFZ23" s="52"/>
      <c r="QGA23" s="52"/>
      <c r="QGB23" s="52"/>
      <c r="QGC23" s="52"/>
      <c r="QGD23" s="52"/>
      <c r="QGE23" s="52"/>
      <c r="QGF23" s="52"/>
      <c r="QGG23" s="52"/>
      <c r="QGH23" s="52"/>
      <c r="QGI23" s="52"/>
      <c r="QGJ23" s="52"/>
      <c r="QGK23" s="52"/>
      <c r="QGL23" s="52"/>
      <c r="QGM23" s="52"/>
      <c r="QGN23" s="52"/>
      <c r="QGO23" s="52"/>
      <c r="QGP23" s="52"/>
      <c r="QGQ23" s="52"/>
      <c r="QGR23" s="52"/>
      <c r="QGS23" s="52"/>
      <c r="QGT23" s="52"/>
      <c r="QGU23" s="52"/>
      <c r="QGV23" s="52"/>
      <c r="QGW23" s="52"/>
      <c r="QGX23" s="52"/>
      <c r="QGY23" s="52"/>
      <c r="QGZ23" s="52"/>
      <c r="QHA23" s="52"/>
      <c r="QHB23" s="52"/>
      <c r="QHC23" s="52"/>
      <c r="QHD23" s="52"/>
      <c r="QHE23" s="52"/>
      <c r="QHF23" s="52"/>
      <c r="QHG23" s="52"/>
      <c r="QHH23" s="52"/>
      <c r="QHI23" s="52"/>
      <c r="QHJ23" s="52"/>
      <c r="QHK23" s="52"/>
      <c r="QHL23" s="52"/>
      <c r="QHM23" s="52"/>
      <c r="QHN23" s="52"/>
      <c r="QHO23" s="52"/>
      <c r="QHP23" s="52"/>
      <c r="QHQ23" s="52"/>
      <c r="QHR23" s="52"/>
      <c r="QHS23" s="52"/>
      <c r="QHT23" s="52"/>
      <c r="QHU23" s="52"/>
      <c r="QHV23" s="52"/>
      <c r="QHW23" s="52"/>
      <c r="QHX23" s="52"/>
      <c r="QHY23" s="52"/>
      <c r="QHZ23" s="52"/>
      <c r="QIA23" s="52"/>
      <c r="QIB23" s="52"/>
      <c r="QIC23" s="52"/>
      <c r="QID23" s="52"/>
      <c r="QIE23" s="52"/>
      <c r="QIF23" s="52"/>
      <c r="QIG23" s="52"/>
      <c r="QIH23" s="52"/>
      <c r="QII23" s="52"/>
      <c r="QIJ23" s="52"/>
      <c r="QIK23" s="52"/>
      <c r="QIL23" s="52"/>
      <c r="QIM23" s="52"/>
      <c r="QIN23" s="52"/>
      <c r="QIO23" s="52"/>
      <c r="QIP23" s="52"/>
      <c r="QIQ23" s="52"/>
      <c r="QIR23" s="52"/>
      <c r="QIS23" s="52"/>
      <c r="QIT23" s="52"/>
      <c r="QIU23" s="52"/>
      <c r="QIV23" s="52"/>
      <c r="QIW23" s="52"/>
      <c r="QIX23" s="52"/>
      <c r="QIY23" s="52"/>
      <c r="QIZ23" s="52"/>
      <c r="QJA23" s="52"/>
      <c r="QJB23" s="52"/>
      <c r="QJC23" s="52"/>
      <c r="QJD23" s="52"/>
      <c r="QJE23" s="52"/>
      <c r="QJF23" s="52"/>
      <c r="QJG23" s="52"/>
      <c r="QJH23" s="52"/>
      <c r="QJI23" s="52"/>
      <c r="QJJ23" s="52"/>
      <c r="QJK23" s="52"/>
      <c r="QJL23" s="52"/>
      <c r="QJM23" s="52"/>
      <c r="QJN23" s="52"/>
      <c r="QJO23" s="52"/>
      <c r="QJP23" s="52"/>
      <c r="QJQ23" s="52"/>
      <c r="QJR23" s="52"/>
      <c r="QJS23" s="52"/>
      <c r="QJT23" s="52"/>
      <c r="QJU23" s="52"/>
      <c r="QJV23" s="52"/>
      <c r="QJW23" s="52"/>
      <c r="QJX23" s="52"/>
      <c r="QJY23" s="52"/>
      <c r="QJZ23" s="52"/>
      <c r="QKA23" s="52"/>
      <c r="QKB23" s="52"/>
      <c r="QKC23" s="52"/>
      <c r="QKD23" s="52"/>
      <c r="QKE23" s="52"/>
      <c r="QKF23" s="52"/>
      <c r="QKG23" s="52"/>
      <c r="QKH23" s="52"/>
      <c r="QKI23" s="52"/>
      <c r="QKJ23" s="52"/>
      <c r="QKK23" s="52"/>
      <c r="QKL23" s="52"/>
      <c r="QKM23" s="52"/>
      <c r="QKN23" s="52"/>
      <c r="QKO23" s="52"/>
      <c r="QKP23" s="52"/>
      <c r="QKQ23" s="52"/>
      <c r="QKR23" s="52"/>
      <c r="QKS23" s="52"/>
      <c r="QKT23" s="52"/>
      <c r="QKU23" s="52"/>
      <c r="QKV23" s="52"/>
      <c r="QKW23" s="52"/>
      <c r="QKX23" s="52"/>
      <c r="QKY23" s="52"/>
      <c r="QKZ23" s="52"/>
      <c r="QLA23" s="52"/>
      <c r="QLB23" s="52"/>
      <c r="QLC23" s="52"/>
      <c r="QLD23" s="52"/>
      <c r="QLE23" s="52"/>
      <c r="QLF23" s="52"/>
      <c r="QLG23" s="52"/>
      <c r="QLH23" s="52"/>
      <c r="QLI23" s="52"/>
      <c r="QLJ23" s="52"/>
      <c r="QLK23" s="52"/>
      <c r="QLL23" s="52"/>
      <c r="QLM23" s="52"/>
      <c r="QLN23" s="52"/>
      <c r="QLO23" s="52"/>
      <c r="QLP23" s="52"/>
      <c r="QLQ23" s="52"/>
      <c r="QLR23" s="52"/>
      <c r="QLS23" s="52"/>
      <c r="QLT23" s="52"/>
      <c r="QLU23" s="52"/>
      <c r="QLV23" s="52"/>
      <c r="QLW23" s="52"/>
      <c r="QLX23" s="52"/>
      <c r="QLY23" s="52"/>
      <c r="QLZ23" s="52"/>
      <c r="QMA23" s="52"/>
      <c r="QMB23" s="52"/>
      <c r="QMC23" s="52"/>
      <c r="QMD23" s="52"/>
      <c r="QME23" s="52"/>
      <c r="QMF23" s="52"/>
      <c r="QMG23" s="52"/>
      <c r="QMH23" s="52"/>
      <c r="QMI23" s="52"/>
      <c r="QMJ23" s="52"/>
      <c r="QMK23" s="52"/>
      <c r="QML23" s="52"/>
      <c r="QMM23" s="52"/>
      <c r="QMN23" s="52"/>
      <c r="QMO23" s="52"/>
      <c r="QMP23" s="52"/>
      <c r="QMQ23" s="52"/>
      <c r="QMR23" s="52"/>
      <c r="QMS23" s="52"/>
      <c r="QMT23" s="52"/>
      <c r="QMU23" s="52"/>
      <c r="QMV23" s="52"/>
      <c r="QMW23" s="52"/>
      <c r="QMX23" s="52"/>
      <c r="QMY23" s="52"/>
      <c r="QMZ23" s="52"/>
      <c r="QNA23" s="52"/>
      <c r="QNB23" s="52"/>
      <c r="QNC23" s="52"/>
      <c r="QND23" s="52"/>
      <c r="QNE23" s="52"/>
      <c r="QNF23" s="52"/>
      <c r="QNG23" s="52"/>
      <c r="QNH23" s="52"/>
      <c r="QNI23" s="52"/>
      <c r="QNJ23" s="52"/>
      <c r="QNK23" s="52"/>
      <c r="QNL23" s="52"/>
      <c r="QNM23" s="52"/>
      <c r="QNN23" s="52"/>
      <c r="QNO23" s="52"/>
      <c r="QNP23" s="52"/>
      <c r="QNQ23" s="52"/>
      <c r="QNR23" s="52"/>
      <c r="QNS23" s="52"/>
      <c r="QNT23" s="52"/>
      <c r="QNU23" s="52"/>
      <c r="QNV23" s="52"/>
      <c r="QNW23" s="52"/>
      <c r="QNX23" s="52"/>
      <c r="QNY23" s="52"/>
      <c r="QNZ23" s="52"/>
      <c r="QOA23" s="52"/>
      <c r="QOB23" s="52"/>
      <c r="QOC23" s="52"/>
      <c r="QOD23" s="52"/>
      <c r="QOE23" s="52"/>
      <c r="QOF23" s="52"/>
      <c r="QOG23" s="52"/>
      <c r="QOH23" s="52"/>
      <c r="QOI23" s="52"/>
      <c r="QOJ23" s="52"/>
      <c r="QOK23" s="52"/>
      <c r="QOL23" s="52"/>
      <c r="QOM23" s="52"/>
      <c r="QON23" s="52"/>
      <c r="QOO23" s="52"/>
      <c r="QOP23" s="52"/>
      <c r="QOQ23" s="52"/>
      <c r="QOR23" s="52"/>
      <c r="QOS23" s="52"/>
      <c r="QOT23" s="52"/>
      <c r="QOU23" s="52"/>
      <c r="QOV23" s="52"/>
      <c r="QOW23" s="52"/>
      <c r="QOX23" s="52"/>
      <c r="QOY23" s="52"/>
      <c r="QOZ23" s="52"/>
      <c r="QPA23" s="52"/>
      <c r="QPB23" s="52"/>
      <c r="QPC23" s="52"/>
      <c r="QPD23" s="52"/>
      <c r="QPE23" s="52"/>
      <c r="QPF23" s="52"/>
      <c r="QPG23" s="52"/>
      <c r="QPH23" s="52"/>
      <c r="QPI23" s="52"/>
      <c r="QPJ23" s="52"/>
      <c r="QPK23" s="52"/>
      <c r="QPL23" s="52"/>
      <c r="QPM23" s="52"/>
      <c r="QPN23" s="52"/>
      <c r="QPO23" s="52"/>
      <c r="QPP23" s="52"/>
      <c r="QPQ23" s="52"/>
      <c r="QPR23" s="52"/>
      <c r="QPS23" s="52"/>
      <c r="QPT23" s="52"/>
      <c r="QPU23" s="52"/>
      <c r="QPV23" s="52"/>
      <c r="QPW23" s="52"/>
      <c r="QPX23" s="52"/>
      <c r="QPY23" s="52"/>
      <c r="QPZ23" s="52"/>
      <c r="QQA23" s="52"/>
      <c r="QQB23" s="52"/>
      <c r="QQC23" s="52"/>
      <c r="QQD23" s="52"/>
      <c r="QQE23" s="52"/>
      <c r="QQF23" s="52"/>
      <c r="QQG23" s="52"/>
      <c r="QQH23" s="52"/>
      <c r="QQI23" s="52"/>
      <c r="QQJ23" s="52"/>
      <c r="QQK23" s="52"/>
      <c r="QQL23" s="52"/>
      <c r="QQM23" s="52"/>
      <c r="QQN23" s="52"/>
      <c r="QQO23" s="52"/>
      <c r="QQP23" s="52"/>
      <c r="QQQ23" s="52"/>
      <c r="QQR23" s="52"/>
      <c r="QQS23" s="52"/>
      <c r="QQT23" s="52"/>
      <c r="QQU23" s="52"/>
      <c r="QQV23" s="52"/>
      <c r="QQW23" s="52"/>
      <c r="QQX23" s="52"/>
      <c r="QQY23" s="52"/>
      <c r="QQZ23" s="52"/>
      <c r="QRA23" s="52"/>
      <c r="QRB23" s="52"/>
      <c r="QRC23" s="52"/>
      <c r="QRD23" s="52"/>
      <c r="QRE23" s="52"/>
      <c r="QRF23" s="52"/>
      <c r="QRG23" s="52"/>
      <c r="QRH23" s="52"/>
      <c r="QRI23" s="52"/>
      <c r="QRJ23" s="52"/>
      <c r="QRK23" s="52"/>
      <c r="QRL23" s="52"/>
      <c r="QRM23" s="52"/>
      <c r="QRN23" s="52"/>
      <c r="QRO23" s="52"/>
      <c r="QRP23" s="52"/>
      <c r="QRQ23" s="52"/>
      <c r="QRR23" s="52"/>
      <c r="QRS23" s="52"/>
      <c r="QRT23" s="52"/>
      <c r="QRU23" s="52"/>
      <c r="QRV23" s="52"/>
      <c r="QRW23" s="52"/>
      <c r="QRX23" s="52"/>
      <c r="QRY23" s="52"/>
      <c r="QRZ23" s="52"/>
      <c r="QSA23" s="52"/>
      <c r="QSB23" s="52"/>
      <c r="QSC23" s="52"/>
      <c r="QSD23" s="52"/>
      <c r="QSE23" s="52"/>
      <c r="QSF23" s="52"/>
      <c r="QSG23" s="52"/>
      <c r="QSH23" s="52"/>
      <c r="QSI23" s="52"/>
      <c r="QSJ23" s="52"/>
      <c r="QSK23" s="52"/>
      <c r="QSL23" s="52"/>
      <c r="QSM23" s="52"/>
      <c r="QSN23" s="52"/>
      <c r="QSO23" s="52"/>
      <c r="QSP23" s="52"/>
      <c r="QSQ23" s="52"/>
      <c r="QSR23" s="52"/>
      <c r="QSS23" s="52"/>
      <c r="QST23" s="52"/>
      <c r="QSU23" s="52"/>
      <c r="QSV23" s="52"/>
      <c r="QSW23" s="52"/>
      <c r="QSX23" s="52"/>
      <c r="QSY23" s="52"/>
      <c r="QSZ23" s="52"/>
      <c r="QTA23" s="52"/>
      <c r="QTB23" s="52"/>
      <c r="QTC23" s="52"/>
      <c r="QTD23" s="52"/>
      <c r="QTE23" s="52"/>
      <c r="QTF23" s="52"/>
      <c r="QTG23" s="52"/>
      <c r="QTH23" s="52"/>
      <c r="QTI23" s="52"/>
      <c r="QTJ23" s="52"/>
      <c r="QTK23" s="52"/>
      <c r="QTL23" s="52"/>
      <c r="QTM23" s="52"/>
      <c r="QTN23" s="52"/>
      <c r="QTO23" s="52"/>
      <c r="QTP23" s="52"/>
      <c r="QTQ23" s="52"/>
      <c r="QTR23" s="52"/>
      <c r="QTS23" s="52"/>
      <c r="QTT23" s="52"/>
      <c r="QTU23" s="52"/>
      <c r="QTV23" s="52"/>
      <c r="QTW23" s="52"/>
      <c r="QTX23" s="52"/>
      <c r="QTY23" s="52"/>
      <c r="QTZ23" s="52"/>
      <c r="QUA23" s="52"/>
      <c r="QUB23" s="52"/>
      <c r="QUC23" s="52"/>
      <c r="QUD23" s="52"/>
      <c r="QUE23" s="52"/>
      <c r="QUF23" s="52"/>
      <c r="QUG23" s="52"/>
      <c r="QUH23" s="52"/>
      <c r="QUI23" s="52"/>
      <c r="QUJ23" s="52"/>
      <c r="QUK23" s="52"/>
      <c r="QUL23" s="52"/>
      <c r="QUM23" s="52"/>
      <c r="QUN23" s="52"/>
      <c r="QUO23" s="52"/>
      <c r="QUP23" s="52"/>
      <c r="QUQ23" s="52"/>
      <c r="QUR23" s="52"/>
      <c r="QUS23" s="52"/>
      <c r="QUT23" s="52"/>
      <c r="QUU23" s="52"/>
      <c r="QUV23" s="52"/>
      <c r="QUW23" s="52"/>
      <c r="QUX23" s="52"/>
      <c r="QUY23" s="52"/>
      <c r="QUZ23" s="52"/>
      <c r="QVA23" s="52"/>
      <c r="QVB23" s="52"/>
      <c r="QVC23" s="52"/>
      <c r="QVD23" s="52"/>
      <c r="QVE23" s="52"/>
      <c r="QVF23" s="52"/>
      <c r="QVG23" s="52"/>
      <c r="QVH23" s="52"/>
      <c r="QVI23" s="52"/>
      <c r="QVJ23" s="52"/>
      <c r="QVK23" s="52"/>
      <c r="QVL23" s="52"/>
      <c r="QVM23" s="52"/>
      <c r="QVN23" s="52"/>
      <c r="QVO23" s="52"/>
      <c r="QVP23" s="52"/>
      <c r="QVQ23" s="52"/>
      <c r="QVR23" s="52"/>
      <c r="QVS23" s="52"/>
      <c r="QVT23" s="52"/>
      <c r="QVU23" s="52"/>
      <c r="QVV23" s="52"/>
      <c r="QVW23" s="52"/>
      <c r="QVX23" s="52"/>
      <c r="QVY23" s="52"/>
      <c r="QVZ23" s="52"/>
      <c r="QWA23" s="52"/>
      <c r="QWB23" s="52"/>
      <c r="QWC23" s="52"/>
      <c r="QWD23" s="52"/>
      <c r="QWE23" s="52"/>
      <c r="QWF23" s="52"/>
      <c r="QWG23" s="52"/>
      <c r="QWH23" s="52"/>
      <c r="QWI23" s="52"/>
      <c r="QWJ23" s="52"/>
      <c r="QWK23" s="52"/>
      <c r="QWL23" s="52"/>
      <c r="QWM23" s="52"/>
      <c r="QWN23" s="52"/>
      <c r="QWO23" s="52"/>
      <c r="QWP23" s="52"/>
      <c r="QWQ23" s="52"/>
      <c r="QWR23" s="52"/>
      <c r="QWS23" s="52"/>
      <c r="QWT23" s="52"/>
      <c r="QWU23" s="52"/>
      <c r="QWV23" s="52"/>
      <c r="QWW23" s="52"/>
      <c r="QWX23" s="52"/>
      <c r="QWY23" s="52"/>
      <c r="QWZ23" s="52"/>
      <c r="QXA23" s="52"/>
      <c r="QXB23" s="52"/>
      <c r="QXC23" s="52"/>
      <c r="QXD23" s="52"/>
      <c r="QXE23" s="52"/>
      <c r="QXF23" s="52"/>
      <c r="QXG23" s="52"/>
      <c r="QXH23" s="52"/>
      <c r="QXI23" s="52"/>
      <c r="QXJ23" s="52"/>
      <c r="QXK23" s="52"/>
      <c r="QXL23" s="52"/>
      <c r="QXM23" s="52"/>
      <c r="QXN23" s="52"/>
      <c r="QXO23" s="52"/>
      <c r="QXP23" s="52"/>
      <c r="QXQ23" s="52"/>
      <c r="QXR23" s="52"/>
      <c r="QXS23" s="52"/>
      <c r="QXT23" s="52"/>
      <c r="QXU23" s="52"/>
      <c r="QXV23" s="52"/>
      <c r="QXW23" s="52"/>
      <c r="QXX23" s="52"/>
      <c r="QXY23" s="52"/>
      <c r="QXZ23" s="52"/>
      <c r="QYA23" s="52"/>
      <c r="QYB23" s="52"/>
      <c r="QYC23" s="52"/>
      <c r="QYD23" s="52"/>
      <c r="QYE23" s="52"/>
      <c r="QYF23" s="52"/>
      <c r="QYG23" s="52"/>
      <c r="QYH23" s="52"/>
      <c r="QYI23" s="52"/>
      <c r="QYJ23" s="52"/>
      <c r="QYK23" s="52"/>
      <c r="QYL23" s="52"/>
      <c r="QYM23" s="52"/>
      <c r="QYN23" s="52"/>
      <c r="QYO23" s="52"/>
      <c r="QYP23" s="52"/>
      <c r="QYQ23" s="52"/>
      <c r="QYR23" s="52"/>
      <c r="QYS23" s="52"/>
      <c r="QYT23" s="52"/>
      <c r="QYU23" s="52"/>
      <c r="QYV23" s="52"/>
      <c r="QYW23" s="52"/>
      <c r="QYX23" s="52"/>
      <c r="QYY23" s="52"/>
      <c r="QYZ23" s="52"/>
      <c r="QZA23" s="52"/>
      <c r="QZB23" s="52"/>
      <c r="QZC23" s="52"/>
      <c r="QZD23" s="52"/>
      <c r="QZE23" s="52"/>
      <c r="QZF23" s="52"/>
      <c r="QZG23" s="52"/>
      <c r="QZH23" s="52"/>
      <c r="QZI23" s="52"/>
      <c r="QZJ23" s="52"/>
      <c r="QZK23" s="52"/>
      <c r="QZL23" s="52"/>
      <c r="QZM23" s="52"/>
      <c r="QZN23" s="52"/>
      <c r="QZO23" s="52"/>
      <c r="QZP23" s="52"/>
      <c r="QZQ23" s="52"/>
      <c r="QZR23" s="52"/>
      <c r="QZS23" s="52"/>
      <c r="QZT23" s="52"/>
      <c r="QZU23" s="52"/>
      <c r="QZV23" s="52"/>
      <c r="QZW23" s="52"/>
      <c r="QZX23" s="52"/>
      <c r="QZY23" s="52"/>
      <c r="QZZ23" s="52"/>
      <c r="RAA23" s="52"/>
      <c r="RAB23" s="52"/>
      <c r="RAC23" s="52"/>
      <c r="RAD23" s="52"/>
      <c r="RAE23" s="52"/>
      <c r="RAF23" s="52"/>
      <c r="RAG23" s="52"/>
      <c r="RAH23" s="52"/>
      <c r="RAI23" s="52"/>
      <c r="RAJ23" s="52"/>
      <c r="RAK23" s="52"/>
      <c r="RAL23" s="52"/>
      <c r="RAM23" s="52"/>
      <c r="RAN23" s="52"/>
      <c r="RAO23" s="52"/>
      <c r="RAP23" s="52"/>
      <c r="RAQ23" s="52"/>
      <c r="RAR23" s="52"/>
      <c r="RAS23" s="52"/>
      <c r="RAT23" s="52"/>
      <c r="RAU23" s="52"/>
      <c r="RAV23" s="52"/>
      <c r="RAW23" s="52"/>
      <c r="RAX23" s="52"/>
      <c r="RAY23" s="52"/>
      <c r="RAZ23" s="52"/>
      <c r="RBA23" s="52"/>
      <c r="RBB23" s="52"/>
      <c r="RBC23" s="52"/>
      <c r="RBD23" s="52"/>
      <c r="RBE23" s="52"/>
      <c r="RBF23" s="52"/>
      <c r="RBG23" s="52"/>
      <c r="RBH23" s="52"/>
      <c r="RBI23" s="52"/>
      <c r="RBJ23" s="52"/>
      <c r="RBK23" s="52"/>
      <c r="RBL23" s="52"/>
      <c r="RBM23" s="52"/>
      <c r="RBN23" s="52"/>
      <c r="RBO23" s="52"/>
      <c r="RBP23" s="52"/>
      <c r="RBQ23" s="52"/>
      <c r="RBR23" s="52"/>
      <c r="RBS23" s="52"/>
      <c r="RBT23" s="52"/>
      <c r="RBU23" s="52"/>
      <c r="RBV23" s="52"/>
      <c r="RBW23" s="52"/>
      <c r="RBX23" s="52"/>
      <c r="RBY23" s="52"/>
      <c r="RBZ23" s="52"/>
      <c r="RCA23" s="52"/>
      <c r="RCB23" s="52"/>
      <c r="RCC23" s="52"/>
      <c r="RCD23" s="52"/>
      <c r="RCE23" s="52"/>
      <c r="RCF23" s="52"/>
      <c r="RCG23" s="52"/>
      <c r="RCH23" s="52"/>
      <c r="RCI23" s="52"/>
      <c r="RCJ23" s="52"/>
      <c r="RCK23" s="52"/>
      <c r="RCL23" s="52"/>
      <c r="RCM23" s="52"/>
      <c r="RCN23" s="52"/>
      <c r="RCO23" s="52"/>
      <c r="RCP23" s="52"/>
      <c r="RCQ23" s="52"/>
      <c r="RCR23" s="52"/>
      <c r="RCS23" s="52"/>
      <c r="RCT23" s="52"/>
      <c r="RCU23" s="52"/>
      <c r="RCV23" s="52"/>
      <c r="RCW23" s="52"/>
      <c r="RCX23" s="52"/>
      <c r="RCY23" s="52"/>
      <c r="RCZ23" s="52"/>
      <c r="RDA23" s="52"/>
      <c r="RDB23" s="52"/>
      <c r="RDC23" s="52"/>
      <c r="RDD23" s="52"/>
      <c r="RDE23" s="52"/>
      <c r="RDF23" s="52"/>
      <c r="RDG23" s="52"/>
      <c r="RDH23" s="52"/>
      <c r="RDI23" s="52"/>
      <c r="RDJ23" s="52"/>
      <c r="RDK23" s="52"/>
      <c r="RDL23" s="52"/>
      <c r="RDM23" s="52"/>
      <c r="RDN23" s="52"/>
      <c r="RDO23" s="52"/>
      <c r="RDP23" s="52"/>
      <c r="RDQ23" s="52"/>
      <c r="RDR23" s="52"/>
      <c r="RDS23" s="52"/>
      <c r="RDT23" s="52"/>
      <c r="RDU23" s="52"/>
      <c r="RDV23" s="52"/>
      <c r="RDW23" s="52"/>
      <c r="RDX23" s="52"/>
      <c r="RDY23" s="52"/>
      <c r="RDZ23" s="52"/>
      <c r="REA23" s="52"/>
      <c r="REB23" s="52"/>
      <c r="REC23" s="52"/>
      <c r="RED23" s="52"/>
      <c r="REE23" s="52"/>
      <c r="REF23" s="52"/>
      <c r="REG23" s="52"/>
      <c r="REH23" s="52"/>
      <c r="REI23" s="52"/>
      <c r="REJ23" s="52"/>
      <c r="REK23" s="52"/>
      <c r="REL23" s="52"/>
      <c r="REM23" s="52"/>
      <c r="REN23" s="52"/>
      <c r="REO23" s="52"/>
      <c r="REP23" s="52"/>
      <c r="REQ23" s="52"/>
      <c r="RER23" s="52"/>
      <c r="RES23" s="52"/>
      <c r="RET23" s="52"/>
      <c r="REU23" s="52"/>
      <c r="REV23" s="52"/>
      <c r="REW23" s="52"/>
      <c r="REX23" s="52"/>
      <c r="REY23" s="52"/>
      <c r="REZ23" s="52"/>
      <c r="RFA23" s="52"/>
      <c r="RFB23" s="52"/>
      <c r="RFC23" s="52"/>
      <c r="RFD23" s="52"/>
      <c r="RFE23" s="52"/>
      <c r="RFF23" s="52"/>
      <c r="RFG23" s="52"/>
      <c r="RFH23" s="52"/>
      <c r="RFI23" s="52"/>
      <c r="RFJ23" s="52"/>
      <c r="RFK23" s="52"/>
      <c r="RFL23" s="52"/>
      <c r="RFM23" s="52"/>
      <c r="RFN23" s="52"/>
      <c r="RFO23" s="52"/>
      <c r="RFP23" s="52"/>
      <c r="RFQ23" s="52"/>
      <c r="RFR23" s="52"/>
      <c r="RFS23" s="52"/>
      <c r="RFT23" s="52"/>
      <c r="RFU23" s="52"/>
      <c r="RFV23" s="52"/>
      <c r="RFW23" s="52"/>
      <c r="RFX23" s="52"/>
      <c r="RFY23" s="52"/>
      <c r="RFZ23" s="52"/>
      <c r="RGA23" s="52"/>
      <c r="RGB23" s="52"/>
      <c r="RGC23" s="52"/>
      <c r="RGD23" s="52"/>
      <c r="RGE23" s="52"/>
      <c r="RGF23" s="52"/>
      <c r="RGG23" s="52"/>
      <c r="RGH23" s="52"/>
      <c r="RGI23" s="52"/>
      <c r="RGJ23" s="52"/>
      <c r="RGK23" s="52"/>
      <c r="RGL23" s="52"/>
      <c r="RGM23" s="52"/>
      <c r="RGN23" s="52"/>
      <c r="RGO23" s="52"/>
      <c r="RGP23" s="52"/>
      <c r="RGQ23" s="52"/>
      <c r="RGR23" s="52"/>
      <c r="RGS23" s="52"/>
      <c r="RGT23" s="52"/>
      <c r="RGU23" s="52"/>
      <c r="RGV23" s="52"/>
      <c r="RGW23" s="52"/>
      <c r="RGX23" s="52"/>
      <c r="RGY23" s="52"/>
      <c r="RGZ23" s="52"/>
      <c r="RHA23" s="52"/>
      <c r="RHB23" s="52"/>
      <c r="RHC23" s="52"/>
      <c r="RHD23" s="52"/>
      <c r="RHE23" s="52"/>
      <c r="RHF23" s="52"/>
      <c r="RHG23" s="52"/>
      <c r="RHH23" s="52"/>
      <c r="RHI23" s="52"/>
      <c r="RHJ23" s="52"/>
      <c r="RHK23" s="52"/>
      <c r="RHL23" s="52"/>
      <c r="RHM23" s="52"/>
      <c r="RHN23" s="52"/>
      <c r="RHO23" s="52"/>
      <c r="RHP23" s="52"/>
      <c r="RHQ23" s="52"/>
      <c r="RHR23" s="52"/>
      <c r="RHS23" s="52"/>
      <c r="RHT23" s="52"/>
      <c r="RHU23" s="52"/>
      <c r="RHV23" s="52"/>
      <c r="RHW23" s="52"/>
      <c r="RHX23" s="52"/>
      <c r="RHY23" s="52"/>
      <c r="RHZ23" s="52"/>
      <c r="RIA23" s="52"/>
      <c r="RIB23" s="52"/>
      <c r="RIC23" s="52"/>
      <c r="RID23" s="52"/>
      <c r="RIE23" s="52"/>
      <c r="RIF23" s="52"/>
      <c r="RIG23" s="52"/>
      <c r="RIH23" s="52"/>
      <c r="RII23" s="52"/>
      <c r="RIJ23" s="52"/>
      <c r="RIK23" s="52"/>
      <c r="RIL23" s="52"/>
      <c r="RIM23" s="52"/>
      <c r="RIN23" s="52"/>
      <c r="RIO23" s="52"/>
      <c r="RIP23" s="52"/>
      <c r="RIQ23" s="52"/>
      <c r="RIR23" s="52"/>
      <c r="RIS23" s="52"/>
      <c r="RIT23" s="52"/>
      <c r="RIU23" s="52"/>
      <c r="RIV23" s="52"/>
      <c r="RIW23" s="52"/>
      <c r="RIX23" s="52"/>
      <c r="RIY23" s="52"/>
      <c r="RIZ23" s="52"/>
      <c r="RJA23" s="52"/>
      <c r="RJB23" s="52"/>
      <c r="RJC23" s="52"/>
      <c r="RJD23" s="52"/>
      <c r="RJE23" s="52"/>
      <c r="RJF23" s="52"/>
      <c r="RJG23" s="52"/>
      <c r="RJH23" s="52"/>
      <c r="RJI23" s="52"/>
      <c r="RJJ23" s="52"/>
      <c r="RJK23" s="52"/>
      <c r="RJL23" s="52"/>
      <c r="RJM23" s="52"/>
      <c r="RJN23" s="52"/>
      <c r="RJO23" s="52"/>
      <c r="RJP23" s="52"/>
      <c r="RJQ23" s="52"/>
      <c r="RJR23" s="52"/>
      <c r="RJS23" s="52"/>
      <c r="RJT23" s="52"/>
      <c r="RJU23" s="52"/>
      <c r="RJV23" s="52"/>
      <c r="RJW23" s="52"/>
      <c r="RJX23" s="52"/>
      <c r="RJY23" s="52"/>
      <c r="RJZ23" s="52"/>
      <c r="RKA23" s="52"/>
      <c r="RKB23" s="52"/>
      <c r="RKC23" s="52"/>
      <c r="RKD23" s="52"/>
      <c r="RKE23" s="52"/>
      <c r="RKF23" s="52"/>
      <c r="RKG23" s="52"/>
      <c r="RKH23" s="52"/>
      <c r="RKI23" s="52"/>
      <c r="RKJ23" s="52"/>
      <c r="RKK23" s="52"/>
      <c r="RKL23" s="52"/>
      <c r="RKM23" s="52"/>
      <c r="RKN23" s="52"/>
      <c r="RKO23" s="52"/>
      <c r="RKP23" s="52"/>
      <c r="RKQ23" s="52"/>
      <c r="RKR23" s="52"/>
      <c r="RKS23" s="52"/>
      <c r="RKT23" s="52"/>
      <c r="RKU23" s="52"/>
      <c r="RKV23" s="52"/>
      <c r="RKW23" s="52"/>
      <c r="RKX23" s="52"/>
      <c r="RKY23" s="52"/>
      <c r="RKZ23" s="52"/>
      <c r="RLA23" s="52"/>
      <c r="RLB23" s="52"/>
      <c r="RLC23" s="52"/>
      <c r="RLD23" s="52"/>
      <c r="RLE23" s="52"/>
      <c r="RLF23" s="52"/>
      <c r="RLG23" s="52"/>
      <c r="RLH23" s="52"/>
      <c r="RLI23" s="52"/>
      <c r="RLJ23" s="52"/>
      <c r="RLK23" s="52"/>
      <c r="RLL23" s="52"/>
      <c r="RLM23" s="52"/>
      <c r="RLN23" s="52"/>
      <c r="RLO23" s="52"/>
      <c r="RLP23" s="52"/>
      <c r="RLQ23" s="52"/>
      <c r="RLR23" s="52"/>
      <c r="RLS23" s="52"/>
      <c r="RLT23" s="52"/>
      <c r="RLU23" s="52"/>
      <c r="RLV23" s="52"/>
      <c r="RLW23" s="52"/>
      <c r="RLX23" s="52"/>
      <c r="RLY23" s="52"/>
      <c r="RLZ23" s="52"/>
      <c r="RMA23" s="52"/>
      <c r="RMB23" s="52"/>
      <c r="RMC23" s="52"/>
      <c r="RMD23" s="52"/>
      <c r="RME23" s="52"/>
      <c r="RMF23" s="52"/>
      <c r="RMG23" s="52"/>
      <c r="RMH23" s="52"/>
      <c r="RMI23" s="52"/>
      <c r="RMJ23" s="52"/>
      <c r="RMK23" s="52"/>
      <c r="RML23" s="52"/>
      <c r="RMM23" s="52"/>
      <c r="RMN23" s="52"/>
      <c r="RMO23" s="52"/>
      <c r="RMP23" s="52"/>
      <c r="RMQ23" s="52"/>
      <c r="RMR23" s="52"/>
      <c r="RMS23" s="52"/>
      <c r="RMT23" s="52"/>
      <c r="RMU23" s="52"/>
      <c r="RMV23" s="52"/>
      <c r="RMW23" s="52"/>
      <c r="RMX23" s="52"/>
      <c r="RMY23" s="52"/>
      <c r="RMZ23" s="52"/>
      <c r="RNA23" s="52"/>
      <c r="RNB23" s="52"/>
      <c r="RNC23" s="52"/>
      <c r="RND23" s="52"/>
      <c r="RNE23" s="52"/>
      <c r="RNF23" s="52"/>
      <c r="RNG23" s="52"/>
      <c r="RNH23" s="52"/>
      <c r="RNI23" s="52"/>
      <c r="RNJ23" s="52"/>
      <c r="RNK23" s="52"/>
      <c r="RNL23" s="52"/>
      <c r="RNM23" s="52"/>
      <c r="RNN23" s="52"/>
      <c r="RNO23" s="52"/>
      <c r="RNP23" s="52"/>
      <c r="RNQ23" s="52"/>
      <c r="RNR23" s="52"/>
      <c r="RNS23" s="52"/>
      <c r="RNT23" s="52"/>
      <c r="RNU23" s="52"/>
      <c r="RNV23" s="52"/>
      <c r="RNW23" s="52"/>
      <c r="RNX23" s="52"/>
      <c r="RNY23" s="52"/>
      <c r="RNZ23" s="52"/>
      <c r="ROA23" s="52"/>
      <c r="ROB23" s="52"/>
      <c r="ROC23" s="52"/>
      <c r="ROD23" s="52"/>
      <c r="ROE23" s="52"/>
      <c r="ROF23" s="52"/>
      <c r="ROG23" s="52"/>
      <c r="ROH23" s="52"/>
      <c r="ROI23" s="52"/>
      <c r="ROJ23" s="52"/>
      <c r="ROK23" s="52"/>
      <c r="ROL23" s="52"/>
      <c r="ROM23" s="52"/>
      <c r="RON23" s="52"/>
      <c r="ROO23" s="52"/>
      <c r="ROP23" s="52"/>
      <c r="ROQ23" s="52"/>
      <c r="ROR23" s="52"/>
      <c r="ROS23" s="52"/>
      <c r="ROT23" s="52"/>
      <c r="ROU23" s="52"/>
      <c r="ROV23" s="52"/>
      <c r="ROW23" s="52"/>
      <c r="ROX23" s="52"/>
      <c r="ROY23" s="52"/>
      <c r="ROZ23" s="52"/>
      <c r="RPA23" s="52"/>
      <c r="RPB23" s="52"/>
      <c r="RPC23" s="52"/>
      <c r="RPD23" s="52"/>
      <c r="RPE23" s="52"/>
      <c r="RPF23" s="52"/>
      <c r="RPG23" s="52"/>
      <c r="RPH23" s="52"/>
      <c r="RPI23" s="52"/>
      <c r="RPJ23" s="52"/>
      <c r="RPK23" s="52"/>
      <c r="RPL23" s="52"/>
      <c r="RPM23" s="52"/>
      <c r="RPN23" s="52"/>
      <c r="RPO23" s="52"/>
      <c r="RPP23" s="52"/>
      <c r="RPQ23" s="52"/>
      <c r="RPR23" s="52"/>
      <c r="RPS23" s="52"/>
      <c r="RPT23" s="52"/>
      <c r="RPU23" s="52"/>
      <c r="RPV23" s="52"/>
      <c r="RPW23" s="52"/>
      <c r="RPX23" s="52"/>
      <c r="RPY23" s="52"/>
      <c r="RPZ23" s="52"/>
      <c r="RQA23" s="52"/>
      <c r="RQB23" s="52"/>
      <c r="RQC23" s="52"/>
      <c r="RQD23" s="52"/>
      <c r="RQE23" s="52"/>
      <c r="RQF23" s="52"/>
      <c r="RQG23" s="52"/>
      <c r="RQH23" s="52"/>
      <c r="RQI23" s="52"/>
      <c r="RQJ23" s="52"/>
      <c r="RQK23" s="52"/>
      <c r="RQL23" s="52"/>
      <c r="RQM23" s="52"/>
      <c r="RQN23" s="52"/>
      <c r="RQO23" s="52"/>
      <c r="RQP23" s="52"/>
      <c r="RQQ23" s="52"/>
      <c r="RQR23" s="52"/>
      <c r="RQS23" s="52"/>
      <c r="RQT23" s="52"/>
      <c r="RQU23" s="52"/>
      <c r="RQV23" s="52"/>
      <c r="RQW23" s="52"/>
      <c r="RQX23" s="52"/>
      <c r="RQY23" s="52"/>
      <c r="RQZ23" s="52"/>
      <c r="RRA23" s="52"/>
      <c r="RRB23" s="52"/>
      <c r="RRC23" s="52"/>
      <c r="RRD23" s="52"/>
      <c r="RRE23" s="52"/>
      <c r="RRF23" s="52"/>
      <c r="RRG23" s="52"/>
      <c r="RRH23" s="52"/>
      <c r="RRI23" s="52"/>
      <c r="RRJ23" s="52"/>
      <c r="RRK23" s="52"/>
      <c r="RRL23" s="52"/>
      <c r="RRM23" s="52"/>
      <c r="RRN23" s="52"/>
      <c r="RRO23" s="52"/>
      <c r="RRP23" s="52"/>
      <c r="RRQ23" s="52"/>
      <c r="RRR23" s="52"/>
      <c r="RRS23" s="52"/>
      <c r="RRT23" s="52"/>
      <c r="RRU23" s="52"/>
      <c r="RRV23" s="52"/>
      <c r="RRW23" s="52"/>
      <c r="RRX23" s="52"/>
      <c r="RRY23" s="52"/>
      <c r="RRZ23" s="52"/>
      <c r="RSA23" s="52"/>
      <c r="RSB23" s="52"/>
      <c r="RSC23" s="52"/>
      <c r="RSD23" s="52"/>
      <c r="RSE23" s="52"/>
      <c r="RSF23" s="52"/>
      <c r="RSG23" s="52"/>
      <c r="RSH23" s="52"/>
      <c r="RSI23" s="52"/>
      <c r="RSJ23" s="52"/>
      <c r="RSK23" s="52"/>
      <c r="RSL23" s="52"/>
      <c r="RSM23" s="52"/>
      <c r="RSN23" s="52"/>
      <c r="RSO23" s="52"/>
      <c r="RSP23" s="52"/>
      <c r="RSQ23" s="52"/>
      <c r="RSR23" s="52"/>
      <c r="RSS23" s="52"/>
      <c r="RST23" s="52"/>
      <c r="RSU23" s="52"/>
      <c r="RSV23" s="52"/>
      <c r="RSW23" s="52"/>
      <c r="RSX23" s="52"/>
      <c r="RSY23" s="52"/>
      <c r="RSZ23" s="52"/>
      <c r="RTA23" s="52"/>
      <c r="RTB23" s="52"/>
      <c r="RTC23" s="52"/>
      <c r="RTD23" s="52"/>
      <c r="RTE23" s="52"/>
      <c r="RTF23" s="52"/>
      <c r="RTG23" s="52"/>
      <c r="RTH23" s="52"/>
      <c r="RTI23" s="52"/>
      <c r="RTJ23" s="52"/>
      <c r="RTK23" s="52"/>
      <c r="RTL23" s="52"/>
      <c r="RTM23" s="52"/>
      <c r="RTN23" s="52"/>
      <c r="RTO23" s="52"/>
      <c r="RTP23" s="52"/>
      <c r="RTQ23" s="52"/>
      <c r="RTR23" s="52"/>
      <c r="RTS23" s="52"/>
      <c r="RTT23" s="52"/>
      <c r="RTU23" s="52"/>
      <c r="RTV23" s="52"/>
      <c r="RTW23" s="52"/>
      <c r="RTX23" s="52"/>
      <c r="RTY23" s="52"/>
      <c r="RTZ23" s="52"/>
      <c r="RUA23" s="52"/>
      <c r="RUB23" s="52"/>
      <c r="RUC23" s="52"/>
      <c r="RUD23" s="52"/>
      <c r="RUE23" s="52"/>
      <c r="RUF23" s="52"/>
      <c r="RUG23" s="52"/>
      <c r="RUH23" s="52"/>
      <c r="RUI23" s="52"/>
      <c r="RUJ23" s="52"/>
      <c r="RUK23" s="52"/>
      <c r="RUL23" s="52"/>
      <c r="RUM23" s="52"/>
      <c r="RUN23" s="52"/>
      <c r="RUO23" s="52"/>
      <c r="RUP23" s="52"/>
      <c r="RUQ23" s="52"/>
      <c r="RUR23" s="52"/>
      <c r="RUS23" s="52"/>
      <c r="RUT23" s="52"/>
      <c r="RUU23" s="52"/>
      <c r="RUV23" s="52"/>
      <c r="RUW23" s="52"/>
      <c r="RUX23" s="52"/>
      <c r="RUY23" s="52"/>
      <c r="RUZ23" s="52"/>
      <c r="RVA23" s="52"/>
      <c r="RVB23" s="52"/>
      <c r="RVC23" s="52"/>
      <c r="RVD23" s="52"/>
      <c r="RVE23" s="52"/>
      <c r="RVF23" s="52"/>
      <c r="RVG23" s="52"/>
      <c r="RVH23" s="52"/>
      <c r="RVI23" s="52"/>
      <c r="RVJ23" s="52"/>
      <c r="RVK23" s="52"/>
      <c r="RVL23" s="52"/>
      <c r="RVM23" s="52"/>
      <c r="RVN23" s="52"/>
      <c r="RVO23" s="52"/>
      <c r="RVP23" s="52"/>
      <c r="RVQ23" s="52"/>
      <c r="RVR23" s="52"/>
      <c r="RVS23" s="52"/>
      <c r="RVT23" s="52"/>
      <c r="RVU23" s="52"/>
      <c r="RVV23" s="52"/>
      <c r="RVW23" s="52"/>
      <c r="RVX23" s="52"/>
      <c r="RVY23" s="52"/>
      <c r="RVZ23" s="52"/>
      <c r="RWA23" s="52"/>
      <c r="RWB23" s="52"/>
      <c r="RWC23" s="52"/>
      <c r="RWD23" s="52"/>
      <c r="RWE23" s="52"/>
      <c r="RWF23" s="52"/>
      <c r="RWG23" s="52"/>
      <c r="RWH23" s="52"/>
      <c r="RWI23" s="52"/>
      <c r="RWJ23" s="52"/>
      <c r="RWK23" s="52"/>
      <c r="RWL23" s="52"/>
      <c r="RWM23" s="52"/>
      <c r="RWN23" s="52"/>
      <c r="RWO23" s="52"/>
      <c r="RWP23" s="52"/>
      <c r="RWQ23" s="52"/>
      <c r="RWR23" s="52"/>
      <c r="RWS23" s="52"/>
      <c r="RWT23" s="52"/>
      <c r="RWU23" s="52"/>
      <c r="RWV23" s="52"/>
      <c r="RWW23" s="52"/>
      <c r="RWX23" s="52"/>
      <c r="RWY23" s="52"/>
      <c r="RWZ23" s="52"/>
      <c r="RXA23" s="52"/>
      <c r="RXB23" s="52"/>
      <c r="RXC23" s="52"/>
      <c r="RXD23" s="52"/>
      <c r="RXE23" s="52"/>
      <c r="RXF23" s="52"/>
      <c r="RXG23" s="52"/>
      <c r="RXH23" s="52"/>
      <c r="RXI23" s="52"/>
      <c r="RXJ23" s="52"/>
      <c r="RXK23" s="52"/>
      <c r="RXL23" s="52"/>
      <c r="RXM23" s="52"/>
      <c r="RXN23" s="52"/>
      <c r="RXO23" s="52"/>
      <c r="RXP23" s="52"/>
      <c r="RXQ23" s="52"/>
      <c r="RXR23" s="52"/>
      <c r="RXS23" s="52"/>
      <c r="RXT23" s="52"/>
      <c r="RXU23" s="52"/>
      <c r="RXV23" s="52"/>
      <c r="RXW23" s="52"/>
      <c r="RXX23" s="52"/>
      <c r="RXY23" s="52"/>
      <c r="RXZ23" s="52"/>
      <c r="RYA23" s="52"/>
      <c r="RYB23" s="52"/>
      <c r="RYC23" s="52"/>
      <c r="RYD23" s="52"/>
      <c r="RYE23" s="52"/>
      <c r="RYF23" s="52"/>
      <c r="RYG23" s="52"/>
      <c r="RYH23" s="52"/>
      <c r="RYI23" s="52"/>
      <c r="RYJ23" s="52"/>
      <c r="RYK23" s="52"/>
      <c r="RYL23" s="52"/>
      <c r="RYM23" s="52"/>
      <c r="RYN23" s="52"/>
      <c r="RYO23" s="52"/>
      <c r="RYP23" s="52"/>
      <c r="RYQ23" s="52"/>
      <c r="RYR23" s="52"/>
      <c r="RYS23" s="52"/>
      <c r="RYT23" s="52"/>
      <c r="RYU23" s="52"/>
      <c r="RYV23" s="52"/>
      <c r="RYW23" s="52"/>
      <c r="RYX23" s="52"/>
      <c r="RYY23" s="52"/>
      <c r="RYZ23" s="52"/>
      <c r="RZA23" s="52"/>
      <c r="RZB23" s="52"/>
      <c r="RZC23" s="52"/>
      <c r="RZD23" s="52"/>
      <c r="RZE23" s="52"/>
      <c r="RZF23" s="52"/>
      <c r="RZG23" s="52"/>
      <c r="RZH23" s="52"/>
      <c r="RZI23" s="52"/>
      <c r="RZJ23" s="52"/>
      <c r="RZK23" s="52"/>
      <c r="RZL23" s="52"/>
      <c r="RZM23" s="52"/>
      <c r="RZN23" s="52"/>
      <c r="RZO23" s="52"/>
      <c r="RZP23" s="52"/>
      <c r="RZQ23" s="52"/>
      <c r="RZR23" s="52"/>
      <c r="RZS23" s="52"/>
      <c r="RZT23" s="52"/>
      <c r="RZU23" s="52"/>
      <c r="RZV23" s="52"/>
      <c r="RZW23" s="52"/>
      <c r="RZX23" s="52"/>
      <c r="RZY23" s="52"/>
      <c r="RZZ23" s="52"/>
      <c r="SAA23" s="52"/>
      <c r="SAB23" s="52"/>
      <c r="SAC23" s="52"/>
      <c r="SAD23" s="52"/>
      <c r="SAE23" s="52"/>
      <c r="SAF23" s="52"/>
      <c r="SAG23" s="52"/>
      <c r="SAH23" s="52"/>
      <c r="SAI23" s="52"/>
      <c r="SAJ23" s="52"/>
      <c r="SAK23" s="52"/>
      <c r="SAL23" s="52"/>
      <c r="SAM23" s="52"/>
      <c r="SAN23" s="52"/>
      <c r="SAO23" s="52"/>
      <c r="SAP23" s="52"/>
      <c r="SAQ23" s="52"/>
      <c r="SAR23" s="52"/>
      <c r="SAS23" s="52"/>
      <c r="SAT23" s="52"/>
      <c r="SAU23" s="52"/>
      <c r="SAV23" s="52"/>
      <c r="SAW23" s="52"/>
      <c r="SAX23" s="52"/>
      <c r="SAY23" s="52"/>
      <c r="SAZ23" s="52"/>
      <c r="SBA23" s="52"/>
      <c r="SBB23" s="52"/>
      <c r="SBC23" s="52"/>
      <c r="SBD23" s="52"/>
      <c r="SBE23" s="52"/>
      <c r="SBF23" s="52"/>
      <c r="SBG23" s="52"/>
      <c r="SBH23" s="52"/>
      <c r="SBI23" s="52"/>
      <c r="SBJ23" s="52"/>
      <c r="SBK23" s="52"/>
      <c r="SBL23" s="52"/>
      <c r="SBM23" s="52"/>
      <c r="SBN23" s="52"/>
      <c r="SBO23" s="52"/>
      <c r="SBP23" s="52"/>
      <c r="SBQ23" s="52"/>
      <c r="SBR23" s="52"/>
      <c r="SBS23" s="52"/>
      <c r="SBT23" s="52"/>
      <c r="SBU23" s="52"/>
      <c r="SBV23" s="52"/>
      <c r="SBW23" s="52"/>
      <c r="SBX23" s="52"/>
      <c r="SBY23" s="52"/>
      <c r="SBZ23" s="52"/>
      <c r="SCA23" s="52"/>
      <c r="SCB23" s="52"/>
      <c r="SCC23" s="52"/>
      <c r="SCD23" s="52"/>
      <c r="SCE23" s="52"/>
      <c r="SCF23" s="52"/>
      <c r="SCG23" s="52"/>
      <c r="SCH23" s="52"/>
      <c r="SCI23" s="52"/>
      <c r="SCJ23" s="52"/>
      <c r="SCK23" s="52"/>
      <c r="SCL23" s="52"/>
      <c r="SCM23" s="52"/>
      <c r="SCN23" s="52"/>
      <c r="SCO23" s="52"/>
      <c r="SCP23" s="52"/>
      <c r="SCQ23" s="52"/>
      <c r="SCR23" s="52"/>
      <c r="SCS23" s="52"/>
      <c r="SCT23" s="52"/>
      <c r="SCU23" s="52"/>
      <c r="SCV23" s="52"/>
      <c r="SCW23" s="52"/>
      <c r="SCX23" s="52"/>
      <c r="SCY23" s="52"/>
      <c r="SCZ23" s="52"/>
      <c r="SDA23" s="52"/>
      <c r="SDB23" s="52"/>
      <c r="SDC23" s="52"/>
      <c r="SDD23" s="52"/>
      <c r="SDE23" s="52"/>
      <c r="SDF23" s="52"/>
      <c r="SDG23" s="52"/>
      <c r="SDH23" s="52"/>
      <c r="SDI23" s="52"/>
      <c r="SDJ23" s="52"/>
      <c r="SDK23" s="52"/>
      <c r="SDL23" s="52"/>
      <c r="SDM23" s="52"/>
      <c r="SDN23" s="52"/>
      <c r="SDO23" s="52"/>
      <c r="SDP23" s="52"/>
      <c r="SDQ23" s="52"/>
      <c r="SDR23" s="52"/>
      <c r="SDS23" s="52"/>
      <c r="SDT23" s="52"/>
      <c r="SDU23" s="52"/>
      <c r="SDV23" s="52"/>
      <c r="SDW23" s="52"/>
      <c r="SDX23" s="52"/>
      <c r="SDY23" s="52"/>
      <c r="SDZ23" s="52"/>
      <c r="SEA23" s="52"/>
      <c r="SEB23" s="52"/>
      <c r="SEC23" s="52"/>
      <c r="SED23" s="52"/>
      <c r="SEE23" s="52"/>
      <c r="SEF23" s="52"/>
      <c r="SEG23" s="52"/>
      <c r="SEH23" s="52"/>
      <c r="SEI23" s="52"/>
      <c r="SEJ23" s="52"/>
      <c r="SEK23" s="52"/>
      <c r="SEL23" s="52"/>
      <c r="SEM23" s="52"/>
      <c r="SEN23" s="52"/>
      <c r="SEO23" s="52"/>
      <c r="SEP23" s="52"/>
      <c r="SEQ23" s="52"/>
      <c r="SER23" s="52"/>
      <c r="SES23" s="52"/>
      <c r="SET23" s="52"/>
      <c r="SEU23" s="52"/>
      <c r="SEV23" s="52"/>
      <c r="SEW23" s="52"/>
      <c r="SEX23" s="52"/>
      <c r="SEY23" s="52"/>
      <c r="SEZ23" s="52"/>
      <c r="SFA23" s="52"/>
      <c r="SFB23" s="52"/>
      <c r="SFC23" s="52"/>
      <c r="SFD23" s="52"/>
      <c r="SFE23" s="52"/>
      <c r="SFF23" s="52"/>
      <c r="SFG23" s="52"/>
      <c r="SFH23" s="52"/>
      <c r="SFI23" s="52"/>
      <c r="SFJ23" s="52"/>
      <c r="SFK23" s="52"/>
      <c r="SFL23" s="52"/>
      <c r="SFM23" s="52"/>
      <c r="SFN23" s="52"/>
      <c r="SFO23" s="52"/>
      <c r="SFP23" s="52"/>
      <c r="SFQ23" s="52"/>
      <c r="SFR23" s="52"/>
      <c r="SFS23" s="52"/>
      <c r="SFT23" s="52"/>
      <c r="SFU23" s="52"/>
      <c r="SFV23" s="52"/>
      <c r="SFW23" s="52"/>
      <c r="SFX23" s="52"/>
      <c r="SFY23" s="52"/>
      <c r="SFZ23" s="52"/>
      <c r="SGA23" s="52"/>
      <c r="SGB23" s="52"/>
      <c r="SGC23" s="52"/>
      <c r="SGD23" s="52"/>
      <c r="SGE23" s="52"/>
      <c r="SGF23" s="52"/>
      <c r="SGG23" s="52"/>
      <c r="SGH23" s="52"/>
      <c r="SGI23" s="52"/>
      <c r="SGJ23" s="52"/>
      <c r="SGK23" s="52"/>
      <c r="SGL23" s="52"/>
      <c r="SGM23" s="52"/>
      <c r="SGN23" s="52"/>
      <c r="SGO23" s="52"/>
      <c r="SGP23" s="52"/>
      <c r="SGQ23" s="52"/>
      <c r="SGR23" s="52"/>
      <c r="SGS23" s="52"/>
      <c r="SGT23" s="52"/>
      <c r="SGU23" s="52"/>
      <c r="SGV23" s="52"/>
      <c r="SGW23" s="52"/>
      <c r="SGX23" s="52"/>
      <c r="SGY23" s="52"/>
      <c r="SGZ23" s="52"/>
      <c r="SHA23" s="52"/>
      <c r="SHB23" s="52"/>
      <c r="SHC23" s="52"/>
      <c r="SHD23" s="52"/>
      <c r="SHE23" s="52"/>
      <c r="SHF23" s="52"/>
      <c r="SHG23" s="52"/>
      <c r="SHH23" s="52"/>
      <c r="SHI23" s="52"/>
      <c r="SHJ23" s="52"/>
      <c r="SHK23" s="52"/>
      <c r="SHL23" s="52"/>
      <c r="SHM23" s="52"/>
      <c r="SHN23" s="52"/>
      <c r="SHO23" s="52"/>
      <c r="SHP23" s="52"/>
      <c r="SHQ23" s="52"/>
      <c r="SHR23" s="52"/>
      <c r="SHS23" s="52"/>
      <c r="SHT23" s="52"/>
      <c r="SHU23" s="52"/>
      <c r="SHV23" s="52"/>
      <c r="SHW23" s="52"/>
      <c r="SHX23" s="52"/>
      <c r="SHY23" s="52"/>
      <c r="SHZ23" s="52"/>
      <c r="SIA23" s="52"/>
      <c r="SIB23" s="52"/>
      <c r="SIC23" s="52"/>
      <c r="SID23" s="52"/>
      <c r="SIE23" s="52"/>
      <c r="SIF23" s="52"/>
      <c r="SIG23" s="52"/>
      <c r="SIH23" s="52"/>
      <c r="SII23" s="52"/>
      <c r="SIJ23" s="52"/>
      <c r="SIK23" s="52"/>
      <c r="SIL23" s="52"/>
      <c r="SIM23" s="52"/>
      <c r="SIN23" s="52"/>
      <c r="SIO23" s="52"/>
      <c r="SIP23" s="52"/>
      <c r="SIQ23" s="52"/>
      <c r="SIR23" s="52"/>
      <c r="SIS23" s="52"/>
      <c r="SIT23" s="52"/>
      <c r="SIU23" s="52"/>
      <c r="SIV23" s="52"/>
      <c r="SIW23" s="52"/>
      <c r="SIX23" s="52"/>
      <c r="SIY23" s="52"/>
      <c r="SIZ23" s="52"/>
      <c r="SJA23" s="52"/>
      <c r="SJB23" s="52"/>
      <c r="SJC23" s="52"/>
      <c r="SJD23" s="52"/>
      <c r="SJE23" s="52"/>
      <c r="SJF23" s="52"/>
      <c r="SJG23" s="52"/>
      <c r="SJH23" s="52"/>
      <c r="SJI23" s="52"/>
      <c r="SJJ23" s="52"/>
      <c r="SJK23" s="52"/>
      <c r="SJL23" s="52"/>
      <c r="SJM23" s="52"/>
      <c r="SJN23" s="52"/>
      <c r="SJO23" s="52"/>
      <c r="SJP23" s="52"/>
      <c r="SJQ23" s="52"/>
      <c r="SJR23" s="52"/>
      <c r="SJS23" s="52"/>
      <c r="SJT23" s="52"/>
      <c r="SJU23" s="52"/>
      <c r="SJV23" s="52"/>
      <c r="SJW23" s="52"/>
      <c r="SJX23" s="52"/>
      <c r="SJY23" s="52"/>
      <c r="SJZ23" s="52"/>
      <c r="SKA23" s="52"/>
      <c r="SKB23" s="52"/>
      <c r="SKC23" s="52"/>
      <c r="SKD23" s="52"/>
      <c r="SKE23" s="52"/>
      <c r="SKF23" s="52"/>
      <c r="SKG23" s="52"/>
      <c r="SKH23" s="52"/>
      <c r="SKI23" s="52"/>
      <c r="SKJ23" s="52"/>
      <c r="SKK23" s="52"/>
      <c r="SKL23" s="52"/>
      <c r="SKM23" s="52"/>
      <c r="SKN23" s="52"/>
      <c r="SKO23" s="52"/>
      <c r="SKP23" s="52"/>
      <c r="SKQ23" s="52"/>
      <c r="SKR23" s="52"/>
      <c r="SKS23" s="52"/>
      <c r="SKT23" s="52"/>
      <c r="SKU23" s="52"/>
      <c r="SKV23" s="52"/>
      <c r="SKW23" s="52"/>
      <c r="SKX23" s="52"/>
      <c r="SKY23" s="52"/>
      <c r="SKZ23" s="52"/>
      <c r="SLA23" s="52"/>
      <c r="SLB23" s="52"/>
      <c r="SLC23" s="52"/>
      <c r="SLD23" s="52"/>
      <c r="SLE23" s="52"/>
      <c r="SLF23" s="52"/>
      <c r="SLG23" s="52"/>
      <c r="SLH23" s="52"/>
      <c r="SLI23" s="52"/>
      <c r="SLJ23" s="52"/>
      <c r="SLK23" s="52"/>
      <c r="SLL23" s="52"/>
      <c r="SLM23" s="52"/>
      <c r="SLN23" s="52"/>
      <c r="SLO23" s="52"/>
      <c r="SLP23" s="52"/>
      <c r="SLQ23" s="52"/>
      <c r="SLR23" s="52"/>
      <c r="SLS23" s="52"/>
      <c r="SLT23" s="52"/>
      <c r="SLU23" s="52"/>
      <c r="SLV23" s="52"/>
      <c r="SLW23" s="52"/>
      <c r="SLX23" s="52"/>
      <c r="SLY23" s="52"/>
      <c r="SLZ23" s="52"/>
      <c r="SMA23" s="52"/>
      <c r="SMB23" s="52"/>
      <c r="SMC23" s="52"/>
      <c r="SMD23" s="52"/>
      <c r="SME23" s="52"/>
      <c r="SMF23" s="52"/>
      <c r="SMG23" s="52"/>
      <c r="SMH23" s="52"/>
      <c r="SMI23" s="52"/>
      <c r="SMJ23" s="52"/>
      <c r="SMK23" s="52"/>
      <c r="SML23" s="52"/>
      <c r="SMM23" s="52"/>
      <c r="SMN23" s="52"/>
      <c r="SMO23" s="52"/>
      <c r="SMP23" s="52"/>
      <c r="SMQ23" s="52"/>
      <c r="SMR23" s="52"/>
      <c r="SMS23" s="52"/>
      <c r="SMT23" s="52"/>
      <c r="SMU23" s="52"/>
      <c r="SMV23" s="52"/>
      <c r="SMW23" s="52"/>
      <c r="SMX23" s="52"/>
      <c r="SMY23" s="52"/>
      <c r="SMZ23" s="52"/>
      <c r="SNA23" s="52"/>
      <c r="SNB23" s="52"/>
      <c r="SNC23" s="52"/>
      <c r="SND23" s="52"/>
      <c r="SNE23" s="52"/>
      <c r="SNF23" s="52"/>
      <c r="SNG23" s="52"/>
      <c r="SNH23" s="52"/>
      <c r="SNI23" s="52"/>
      <c r="SNJ23" s="52"/>
      <c r="SNK23" s="52"/>
      <c r="SNL23" s="52"/>
      <c r="SNM23" s="52"/>
      <c r="SNN23" s="52"/>
      <c r="SNO23" s="52"/>
      <c r="SNP23" s="52"/>
      <c r="SNQ23" s="52"/>
      <c r="SNR23" s="52"/>
      <c r="SNS23" s="52"/>
      <c r="SNT23" s="52"/>
      <c r="SNU23" s="52"/>
      <c r="SNV23" s="52"/>
      <c r="SNW23" s="52"/>
      <c r="SNX23" s="52"/>
      <c r="SNY23" s="52"/>
      <c r="SNZ23" s="52"/>
      <c r="SOA23" s="52"/>
      <c r="SOB23" s="52"/>
      <c r="SOC23" s="52"/>
      <c r="SOD23" s="52"/>
      <c r="SOE23" s="52"/>
      <c r="SOF23" s="52"/>
      <c r="SOG23" s="52"/>
      <c r="SOH23" s="52"/>
      <c r="SOI23" s="52"/>
      <c r="SOJ23" s="52"/>
      <c r="SOK23" s="52"/>
      <c r="SOL23" s="52"/>
      <c r="SOM23" s="52"/>
      <c r="SON23" s="52"/>
      <c r="SOO23" s="52"/>
      <c r="SOP23" s="52"/>
      <c r="SOQ23" s="52"/>
      <c r="SOR23" s="52"/>
      <c r="SOS23" s="52"/>
      <c r="SOT23" s="52"/>
      <c r="SOU23" s="52"/>
      <c r="SOV23" s="52"/>
      <c r="SOW23" s="52"/>
      <c r="SOX23" s="52"/>
      <c r="SOY23" s="52"/>
      <c r="SOZ23" s="52"/>
      <c r="SPA23" s="52"/>
      <c r="SPB23" s="52"/>
      <c r="SPC23" s="52"/>
      <c r="SPD23" s="52"/>
      <c r="SPE23" s="52"/>
      <c r="SPF23" s="52"/>
      <c r="SPG23" s="52"/>
      <c r="SPH23" s="52"/>
      <c r="SPI23" s="52"/>
      <c r="SPJ23" s="52"/>
      <c r="SPK23" s="52"/>
      <c r="SPL23" s="52"/>
      <c r="SPM23" s="52"/>
      <c r="SPN23" s="52"/>
      <c r="SPO23" s="52"/>
      <c r="SPP23" s="52"/>
      <c r="SPQ23" s="52"/>
      <c r="SPR23" s="52"/>
      <c r="SPS23" s="52"/>
      <c r="SPT23" s="52"/>
      <c r="SPU23" s="52"/>
      <c r="SPV23" s="52"/>
      <c r="SPW23" s="52"/>
      <c r="SPX23" s="52"/>
      <c r="SPY23" s="52"/>
      <c r="SPZ23" s="52"/>
      <c r="SQA23" s="52"/>
      <c r="SQB23" s="52"/>
      <c r="SQC23" s="52"/>
      <c r="SQD23" s="52"/>
      <c r="SQE23" s="52"/>
      <c r="SQF23" s="52"/>
      <c r="SQG23" s="52"/>
      <c r="SQH23" s="52"/>
      <c r="SQI23" s="52"/>
      <c r="SQJ23" s="52"/>
      <c r="SQK23" s="52"/>
      <c r="SQL23" s="52"/>
      <c r="SQM23" s="52"/>
      <c r="SQN23" s="52"/>
      <c r="SQO23" s="52"/>
      <c r="SQP23" s="52"/>
      <c r="SQQ23" s="52"/>
      <c r="SQR23" s="52"/>
      <c r="SQS23" s="52"/>
      <c r="SQT23" s="52"/>
      <c r="SQU23" s="52"/>
      <c r="SQV23" s="52"/>
      <c r="SQW23" s="52"/>
      <c r="SQX23" s="52"/>
      <c r="SQY23" s="52"/>
      <c r="SQZ23" s="52"/>
      <c r="SRA23" s="52"/>
      <c r="SRB23" s="52"/>
      <c r="SRC23" s="52"/>
      <c r="SRD23" s="52"/>
      <c r="SRE23" s="52"/>
      <c r="SRF23" s="52"/>
      <c r="SRG23" s="52"/>
      <c r="SRH23" s="52"/>
      <c r="SRI23" s="52"/>
      <c r="SRJ23" s="52"/>
      <c r="SRK23" s="52"/>
      <c r="SRL23" s="52"/>
      <c r="SRM23" s="52"/>
      <c r="SRN23" s="52"/>
      <c r="SRO23" s="52"/>
      <c r="SRP23" s="52"/>
      <c r="SRQ23" s="52"/>
      <c r="SRR23" s="52"/>
      <c r="SRS23" s="52"/>
      <c r="SRT23" s="52"/>
      <c r="SRU23" s="52"/>
      <c r="SRV23" s="52"/>
      <c r="SRW23" s="52"/>
      <c r="SRX23" s="52"/>
      <c r="SRY23" s="52"/>
      <c r="SRZ23" s="52"/>
      <c r="SSA23" s="52"/>
      <c r="SSB23" s="52"/>
      <c r="SSC23" s="52"/>
      <c r="SSD23" s="52"/>
      <c r="SSE23" s="52"/>
      <c r="SSF23" s="52"/>
      <c r="SSG23" s="52"/>
      <c r="SSH23" s="52"/>
      <c r="SSI23" s="52"/>
      <c r="SSJ23" s="52"/>
      <c r="SSK23" s="52"/>
      <c r="SSL23" s="52"/>
      <c r="SSM23" s="52"/>
      <c r="SSN23" s="52"/>
      <c r="SSO23" s="52"/>
      <c r="SSP23" s="52"/>
      <c r="SSQ23" s="52"/>
      <c r="SSR23" s="52"/>
      <c r="SSS23" s="52"/>
      <c r="SST23" s="52"/>
      <c r="SSU23" s="52"/>
      <c r="SSV23" s="52"/>
      <c r="SSW23" s="52"/>
      <c r="SSX23" s="52"/>
      <c r="SSY23" s="52"/>
      <c r="SSZ23" s="52"/>
      <c r="STA23" s="52"/>
      <c r="STB23" s="52"/>
      <c r="STC23" s="52"/>
      <c r="STD23" s="52"/>
      <c r="STE23" s="52"/>
      <c r="STF23" s="52"/>
      <c r="STG23" s="52"/>
      <c r="STH23" s="52"/>
      <c r="STI23" s="52"/>
      <c r="STJ23" s="52"/>
      <c r="STK23" s="52"/>
      <c r="STL23" s="52"/>
      <c r="STM23" s="52"/>
      <c r="STN23" s="52"/>
      <c r="STO23" s="52"/>
      <c r="STP23" s="52"/>
      <c r="STQ23" s="52"/>
      <c r="STR23" s="52"/>
      <c r="STS23" s="52"/>
      <c r="STT23" s="52"/>
      <c r="STU23" s="52"/>
      <c r="STV23" s="52"/>
      <c r="STW23" s="52"/>
      <c r="STX23" s="52"/>
      <c r="STY23" s="52"/>
      <c r="STZ23" s="52"/>
      <c r="SUA23" s="52"/>
      <c r="SUB23" s="52"/>
      <c r="SUC23" s="52"/>
      <c r="SUD23" s="52"/>
      <c r="SUE23" s="52"/>
      <c r="SUF23" s="52"/>
      <c r="SUG23" s="52"/>
      <c r="SUH23" s="52"/>
      <c r="SUI23" s="52"/>
      <c r="SUJ23" s="52"/>
      <c r="SUK23" s="52"/>
      <c r="SUL23" s="52"/>
      <c r="SUM23" s="52"/>
      <c r="SUN23" s="52"/>
      <c r="SUO23" s="52"/>
      <c r="SUP23" s="52"/>
      <c r="SUQ23" s="52"/>
      <c r="SUR23" s="52"/>
      <c r="SUS23" s="52"/>
      <c r="SUT23" s="52"/>
      <c r="SUU23" s="52"/>
      <c r="SUV23" s="52"/>
      <c r="SUW23" s="52"/>
      <c r="SUX23" s="52"/>
      <c r="SUY23" s="52"/>
      <c r="SUZ23" s="52"/>
      <c r="SVA23" s="52"/>
      <c r="SVB23" s="52"/>
      <c r="SVC23" s="52"/>
      <c r="SVD23" s="52"/>
      <c r="SVE23" s="52"/>
      <c r="SVF23" s="52"/>
      <c r="SVG23" s="52"/>
      <c r="SVH23" s="52"/>
      <c r="SVI23" s="52"/>
      <c r="SVJ23" s="52"/>
      <c r="SVK23" s="52"/>
      <c r="SVL23" s="52"/>
      <c r="SVM23" s="52"/>
      <c r="SVN23" s="52"/>
      <c r="SVO23" s="52"/>
      <c r="SVP23" s="52"/>
      <c r="SVQ23" s="52"/>
      <c r="SVR23" s="52"/>
      <c r="SVS23" s="52"/>
      <c r="SVT23" s="52"/>
      <c r="SVU23" s="52"/>
      <c r="SVV23" s="52"/>
      <c r="SVW23" s="52"/>
      <c r="SVX23" s="52"/>
      <c r="SVY23" s="52"/>
      <c r="SVZ23" s="52"/>
      <c r="SWA23" s="52"/>
      <c r="SWB23" s="52"/>
      <c r="SWC23" s="52"/>
      <c r="SWD23" s="52"/>
      <c r="SWE23" s="52"/>
      <c r="SWF23" s="52"/>
      <c r="SWG23" s="52"/>
      <c r="SWH23" s="52"/>
      <c r="SWI23" s="52"/>
      <c r="SWJ23" s="52"/>
      <c r="SWK23" s="52"/>
      <c r="SWL23" s="52"/>
      <c r="SWM23" s="52"/>
      <c r="SWN23" s="52"/>
      <c r="SWO23" s="52"/>
      <c r="SWP23" s="52"/>
      <c r="SWQ23" s="52"/>
      <c r="SWR23" s="52"/>
      <c r="SWS23" s="52"/>
      <c r="SWT23" s="52"/>
      <c r="SWU23" s="52"/>
      <c r="SWV23" s="52"/>
      <c r="SWW23" s="52"/>
      <c r="SWX23" s="52"/>
      <c r="SWY23" s="52"/>
      <c r="SWZ23" s="52"/>
      <c r="SXA23" s="52"/>
      <c r="SXB23" s="52"/>
      <c r="SXC23" s="52"/>
      <c r="SXD23" s="52"/>
      <c r="SXE23" s="52"/>
      <c r="SXF23" s="52"/>
      <c r="SXG23" s="52"/>
      <c r="SXH23" s="52"/>
      <c r="SXI23" s="52"/>
      <c r="SXJ23" s="52"/>
      <c r="SXK23" s="52"/>
      <c r="SXL23" s="52"/>
      <c r="SXM23" s="52"/>
      <c r="SXN23" s="52"/>
      <c r="SXO23" s="52"/>
      <c r="SXP23" s="52"/>
      <c r="SXQ23" s="52"/>
      <c r="SXR23" s="52"/>
      <c r="SXS23" s="52"/>
      <c r="SXT23" s="52"/>
      <c r="SXU23" s="52"/>
      <c r="SXV23" s="52"/>
      <c r="SXW23" s="52"/>
      <c r="SXX23" s="52"/>
      <c r="SXY23" s="52"/>
      <c r="SXZ23" s="52"/>
      <c r="SYA23" s="52"/>
      <c r="SYB23" s="52"/>
      <c r="SYC23" s="52"/>
      <c r="SYD23" s="52"/>
      <c r="SYE23" s="52"/>
      <c r="SYF23" s="52"/>
      <c r="SYG23" s="52"/>
      <c r="SYH23" s="52"/>
      <c r="SYI23" s="52"/>
      <c r="SYJ23" s="52"/>
      <c r="SYK23" s="52"/>
      <c r="SYL23" s="52"/>
      <c r="SYM23" s="52"/>
      <c r="SYN23" s="52"/>
      <c r="SYO23" s="52"/>
      <c r="SYP23" s="52"/>
      <c r="SYQ23" s="52"/>
      <c r="SYR23" s="52"/>
      <c r="SYS23" s="52"/>
      <c r="SYT23" s="52"/>
      <c r="SYU23" s="52"/>
      <c r="SYV23" s="52"/>
      <c r="SYW23" s="52"/>
      <c r="SYX23" s="52"/>
      <c r="SYY23" s="52"/>
      <c r="SYZ23" s="52"/>
      <c r="SZA23" s="52"/>
      <c r="SZB23" s="52"/>
      <c r="SZC23" s="52"/>
      <c r="SZD23" s="52"/>
      <c r="SZE23" s="52"/>
      <c r="SZF23" s="52"/>
      <c r="SZG23" s="52"/>
      <c r="SZH23" s="52"/>
      <c r="SZI23" s="52"/>
      <c r="SZJ23" s="52"/>
      <c r="SZK23" s="52"/>
      <c r="SZL23" s="52"/>
      <c r="SZM23" s="52"/>
      <c r="SZN23" s="52"/>
      <c r="SZO23" s="52"/>
      <c r="SZP23" s="52"/>
      <c r="SZQ23" s="52"/>
      <c r="SZR23" s="52"/>
      <c r="SZS23" s="52"/>
      <c r="SZT23" s="52"/>
      <c r="SZU23" s="52"/>
      <c r="SZV23" s="52"/>
      <c r="SZW23" s="52"/>
      <c r="SZX23" s="52"/>
      <c r="SZY23" s="52"/>
      <c r="SZZ23" s="52"/>
      <c r="TAA23" s="52"/>
      <c r="TAB23" s="52"/>
      <c r="TAC23" s="52"/>
      <c r="TAD23" s="52"/>
      <c r="TAE23" s="52"/>
      <c r="TAF23" s="52"/>
      <c r="TAG23" s="52"/>
      <c r="TAH23" s="52"/>
      <c r="TAI23" s="52"/>
      <c r="TAJ23" s="52"/>
      <c r="TAK23" s="52"/>
      <c r="TAL23" s="52"/>
      <c r="TAM23" s="52"/>
      <c r="TAN23" s="52"/>
      <c r="TAO23" s="52"/>
      <c r="TAP23" s="52"/>
      <c r="TAQ23" s="52"/>
      <c r="TAR23" s="52"/>
      <c r="TAS23" s="52"/>
      <c r="TAT23" s="52"/>
      <c r="TAU23" s="52"/>
      <c r="TAV23" s="52"/>
      <c r="TAW23" s="52"/>
      <c r="TAX23" s="52"/>
      <c r="TAY23" s="52"/>
      <c r="TAZ23" s="52"/>
      <c r="TBA23" s="52"/>
      <c r="TBB23" s="52"/>
      <c r="TBC23" s="52"/>
      <c r="TBD23" s="52"/>
      <c r="TBE23" s="52"/>
      <c r="TBF23" s="52"/>
      <c r="TBG23" s="52"/>
      <c r="TBH23" s="52"/>
      <c r="TBI23" s="52"/>
      <c r="TBJ23" s="52"/>
      <c r="TBK23" s="52"/>
      <c r="TBL23" s="52"/>
      <c r="TBM23" s="52"/>
      <c r="TBN23" s="52"/>
      <c r="TBO23" s="52"/>
      <c r="TBP23" s="52"/>
      <c r="TBQ23" s="52"/>
      <c r="TBR23" s="52"/>
      <c r="TBS23" s="52"/>
      <c r="TBT23" s="52"/>
      <c r="TBU23" s="52"/>
      <c r="TBV23" s="52"/>
      <c r="TBW23" s="52"/>
      <c r="TBX23" s="52"/>
      <c r="TBY23" s="52"/>
      <c r="TBZ23" s="52"/>
      <c r="TCA23" s="52"/>
      <c r="TCB23" s="52"/>
      <c r="TCC23" s="52"/>
      <c r="TCD23" s="52"/>
      <c r="TCE23" s="52"/>
      <c r="TCF23" s="52"/>
      <c r="TCG23" s="52"/>
      <c r="TCH23" s="52"/>
      <c r="TCI23" s="52"/>
      <c r="TCJ23" s="52"/>
      <c r="TCK23" s="52"/>
      <c r="TCL23" s="52"/>
      <c r="TCM23" s="52"/>
      <c r="TCN23" s="52"/>
      <c r="TCO23" s="52"/>
      <c r="TCP23" s="52"/>
      <c r="TCQ23" s="52"/>
      <c r="TCR23" s="52"/>
      <c r="TCS23" s="52"/>
      <c r="TCT23" s="52"/>
      <c r="TCU23" s="52"/>
      <c r="TCV23" s="52"/>
      <c r="TCW23" s="52"/>
      <c r="TCX23" s="52"/>
      <c r="TCY23" s="52"/>
      <c r="TCZ23" s="52"/>
      <c r="TDA23" s="52"/>
      <c r="TDB23" s="52"/>
      <c r="TDC23" s="52"/>
      <c r="TDD23" s="52"/>
      <c r="TDE23" s="52"/>
      <c r="TDF23" s="52"/>
      <c r="TDG23" s="52"/>
      <c r="TDH23" s="52"/>
      <c r="TDI23" s="52"/>
      <c r="TDJ23" s="52"/>
      <c r="TDK23" s="52"/>
      <c r="TDL23" s="52"/>
      <c r="TDM23" s="52"/>
      <c r="TDN23" s="52"/>
      <c r="TDO23" s="52"/>
      <c r="TDP23" s="52"/>
      <c r="TDQ23" s="52"/>
      <c r="TDR23" s="52"/>
      <c r="TDS23" s="52"/>
      <c r="TDT23" s="52"/>
      <c r="TDU23" s="52"/>
      <c r="TDV23" s="52"/>
      <c r="TDW23" s="52"/>
      <c r="TDX23" s="52"/>
      <c r="TDY23" s="52"/>
      <c r="TDZ23" s="52"/>
      <c r="TEA23" s="52"/>
      <c r="TEB23" s="52"/>
      <c r="TEC23" s="52"/>
      <c r="TED23" s="52"/>
      <c r="TEE23" s="52"/>
      <c r="TEF23" s="52"/>
      <c r="TEG23" s="52"/>
      <c r="TEH23" s="52"/>
      <c r="TEI23" s="52"/>
      <c r="TEJ23" s="52"/>
      <c r="TEK23" s="52"/>
      <c r="TEL23" s="52"/>
      <c r="TEM23" s="52"/>
      <c r="TEN23" s="52"/>
      <c r="TEO23" s="52"/>
      <c r="TEP23" s="52"/>
      <c r="TEQ23" s="52"/>
      <c r="TER23" s="52"/>
      <c r="TES23" s="52"/>
      <c r="TET23" s="52"/>
      <c r="TEU23" s="52"/>
      <c r="TEV23" s="52"/>
      <c r="TEW23" s="52"/>
      <c r="TEX23" s="52"/>
      <c r="TEY23" s="52"/>
      <c r="TEZ23" s="52"/>
      <c r="TFA23" s="52"/>
      <c r="TFB23" s="52"/>
      <c r="TFC23" s="52"/>
      <c r="TFD23" s="52"/>
      <c r="TFE23" s="52"/>
      <c r="TFF23" s="52"/>
      <c r="TFG23" s="52"/>
      <c r="TFH23" s="52"/>
      <c r="TFI23" s="52"/>
      <c r="TFJ23" s="52"/>
      <c r="TFK23" s="52"/>
      <c r="TFL23" s="52"/>
      <c r="TFM23" s="52"/>
      <c r="TFN23" s="52"/>
      <c r="TFO23" s="52"/>
      <c r="TFP23" s="52"/>
      <c r="TFQ23" s="52"/>
      <c r="TFR23" s="52"/>
      <c r="TFS23" s="52"/>
      <c r="TFT23" s="52"/>
      <c r="TFU23" s="52"/>
      <c r="TFV23" s="52"/>
      <c r="TFW23" s="52"/>
      <c r="TFX23" s="52"/>
      <c r="TFY23" s="52"/>
      <c r="TFZ23" s="52"/>
      <c r="TGA23" s="52"/>
      <c r="TGB23" s="52"/>
      <c r="TGC23" s="52"/>
      <c r="TGD23" s="52"/>
      <c r="TGE23" s="52"/>
      <c r="TGF23" s="52"/>
      <c r="TGG23" s="52"/>
      <c r="TGH23" s="52"/>
      <c r="TGI23" s="52"/>
      <c r="TGJ23" s="52"/>
      <c r="TGK23" s="52"/>
      <c r="TGL23" s="52"/>
      <c r="TGM23" s="52"/>
      <c r="TGN23" s="52"/>
      <c r="TGO23" s="52"/>
      <c r="TGP23" s="52"/>
      <c r="TGQ23" s="52"/>
      <c r="TGR23" s="52"/>
      <c r="TGS23" s="52"/>
      <c r="TGT23" s="52"/>
      <c r="TGU23" s="52"/>
      <c r="TGV23" s="52"/>
      <c r="TGW23" s="52"/>
      <c r="TGX23" s="52"/>
      <c r="TGY23" s="52"/>
      <c r="TGZ23" s="52"/>
      <c r="THA23" s="52"/>
      <c r="THB23" s="52"/>
      <c r="THC23" s="52"/>
      <c r="THD23" s="52"/>
      <c r="THE23" s="52"/>
      <c r="THF23" s="52"/>
      <c r="THG23" s="52"/>
      <c r="THH23" s="52"/>
      <c r="THI23" s="52"/>
      <c r="THJ23" s="52"/>
      <c r="THK23" s="52"/>
      <c r="THL23" s="52"/>
      <c r="THM23" s="52"/>
      <c r="THN23" s="52"/>
      <c r="THO23" s="52"/>
      <c r="THP23" s="52"/>
      <c r="THQ23" s="52"/>
      <c r="THR23" s="52"/>
      <c r="THS23" s="52"/>
      <c r="THT23" s="52"/>
      <c r="THU23" s="52"/>
      <c r="THV23" s="52"/>
      <c r="THW23" s="52"/>
      <c r="THX23" s="52"/>
      <c r="THY23" s="52"/>
      <c r="THZ23" s="52"/>
      <c r="TIA23" s="52"/>
      <c r="TIB23" s="52"/>
      <c r="TIC23" s="52"/>
      <c r="TID23" s="52"/>
      <c r="TIE23" s="52"/>
      <c r="TIF23" s="52"/>
      <c r="TIG23" s="52"/>
      <c r="TIH23" s="52"/>
      <c r="TII23" s="52"/>
      <c r="TIJ23" s="52"/>
      <c r="TIK23" s="52"/>
      <c r="TIL23" s="52"/>
      <c r="TIM23" s="52"/>
      <c r="TIN23" s="52"/>
      <c r="TIO23" s="52"/>
      <c r="TIP23" s="52"/>
      <c r="TIQ23" s="52"/>
      <c r="TIR23" s="52"/>
      <c r="TIS23" s="52"/>
      <c r="TIT23" s="52"/>
      <c r="TIU23" s="52"/>
      <c r="TIV23" s="52"/>
      <c r="TIW23" s="52"/>
      <c r="TIX23" s="52"/>
      <c r="TIY23" s="52"/>
      <c r="TIZ23" s="52"/>
      <c r="TJA23" s="52"/>
      <c r="TJB23" s="52"/>
      <c r="TJC23" s="52"/>
      <c r="TJD23" s="52"/>
      <c r="TJE23" s="52"/>
      <c r="TJF23" s="52"/>
      <c r="TJG23" s="52"/>
      <c r="TJH23" s="52"/>
      <c r="TJI23" s="52"/>
      <c r="TJJ23" s="52"/>
      <c r="TJK23" s="52"/>
      <c r="TJL23" s="52"/>
      <c r="TJM23" s="52"/>
      <c r="TJN23" s="52"/>
      <c r="TJO23" s="52"/>
      <c r="TJP23" s="52"/>
      <c r="TJQ23" s="52"/>
      <c r="TJR23" s="52"/>
      <c r="TJS23" s="52"/>
      <c r="TJT23" s="52"/>
      <c r="TJU23" s="52"/>
      <c r="TJV23" s="52"/>
      <c r="TJW23" s="52"/>
      <c r="TJX23" s="52"/>
      <c r="TJY23" s="52"/>
      <c r="TJZ23" s="52"/>
      <c r="TKA23" s="52"/>
      <c r="TKB23" s="52"/>
      <c r="TKC23" s="52"/>
      <c r="TKD23" s="52"/>
      <c r="TKE23" s="52"/>
      <c r="TKF23" s="52"/>
      <c r="TKG23" s="52"/>
      <c r="TKH23" s="52"/>
      <c r="TKI23" s="52"/>
      <c r="TKJ23" s="52"/>
      <c r="TKK23" s="52"/>
      <c r="TKL23" s="52"/>
      <c r="TKM23" s="52"/>
      <c r="TKN23" s="52"/>
      <c r="TKO23" s="52"/>
      <c r="TKP23" s="52"/>
      <c r="TKQ23" s="52"/>
      <c r="TKR23" s="52"/>
      <c r="TKS23" s="52"/>
      <c r="TKT23" s="52"/>
      <c r="TKU23" s="52"/>
      <c r="TKV23" s="52"/>
      <c r="TKW23" s="52"/>
      <c r="TKX23" s="52"/>
      <c r="TKY23" s="52"/>
      <c r="TKZ23" s="52"/>
      <c r="TLA23" s="52"/>
      <c r="TLB23" s="52"/>
      <c r="TLC23" s="52"/>
      <c r="TLD23" s="52"/>
      <c r="TLE23" s="52"/>
      <c r="TLF23" s="52"/>
      <c r="TLG23" s="52"/>
      <c r="TLH23" s="52"/>
      <c r="TLI23" s="52"/>
      <c r="TLJ23" s="52"/>
      <c r="TLK23" s="52"/>
      <c r="TLL23" s="52"/>
      <c r="TLM23" s="52"/>
      <c r="TLN23" s="52"/>
      <c r="TLO23" s="52"/>
      <c r="TLP23" s="52"/>
      <c r="TLQ23" s="52"/>
      <c r="TLR23" s="52"/>
      <c r="TLS23" s="52"/>
      <c r="TLT23" s="52"/>
      <c r="TLU23" s="52"/>
      <c r="TLV23" s="52"/>
      <c r="TLW23" s="52"/>
      <c r="TLX23" s="52"/>
      <c r="TLY23" s="52"/>
      <c r="TLZ23" s="52"/>
      <c r="TMA23" s="52"/>
      <c r="TMB23" s="52"/>
      <c r="TMC23" s="52"/>
      <c r="TMD23" s="52"/>
      <c r="TME23" s="52"/>
      <c r="TMF23" s="52"/>
      <c r="TMG23" s="52"/>
      <c r="TMH23" s="52"/>
      <c r="TMI23" s="52"/>
      <c r="TMJ23" s="52"/>
      <c r="TMK23" s="52"/>
      <c r="TML23" s="52"/>
      <c r="TMM23" s="52"/>
      <c r="TMN23" s="52"/>
      <c r="TMO23" s="52"/>
      <c r="TMP23" s="52"/>
      <c r="TMQ23" s="52"/>
      <c r="TMR23" s="52"/>
      <c r="TMS23" s="52"/>
      <c r="TMT23" s="52"/>
      <c r="TMU23" s="52"/>
      <c r="TMV23" s="52"/>
      <c r="TMW23" s="52"/>
      <c r="TMX23" s="52"/>
      <c r="TMY23" s="52"/>
      <c r="TMZ23" s="52"/>
      <c r="TNA23" s="52"/>
      <c r="TNB23" s="52"/>
      <c r="TNC23" s="52"/>
      <c r="TND23" s="52"/>
      <c r="TNE23" s="52"/>
      <c r="TNF23" s="52"/>
      <c r="TNG23" s="52"/>
      <c r="TNH23" s="52"/>
      <c r="TNI23" s="52"/>
      <c r="TNJ23" s="52"/>
      <c r="TNK23" s="52"/>
      <c r="TNL23" s="52"/>
      <c r="TNM23" s="52"/>
      <c r="TNN23" s="52"/>
      <c r="TNO23" s="52"/>
      <c r="TNP23" s="52"/>
      <c r="TNQ23" s="52"/>
      <c r="TNR23" s="52"/>
      <c r="TNS23" s="52"/>
      <c r="TNT23" s="52"/>
      <c r="TNU23" s="52"/>
      <c r="TNV23" s="52"/>
      <c r="TNW23" s="52"/>
      <c r="TNX23" s="52"/>
      <c r="TNY23" s="52"/>
      <c r="TNZ23" s="52"/>
      <c r="TOA23" s="52"/>
      <c r="TOB23" s="52"/>
      <c r="TOC23" s="52"/>
      <c r="TOD23" s="52"/>
      <c r="TOE23" s="52"/>
      <c r="TOF23" s="52"/>
      <c r="TOG23" s="52"/>
      <c r="TOH23" s="52"/>
      <c r="TOI23" s="52"/>
      <c r="TOJ23" s="52"/>
      <c r="TOK23" s="52"/>
      <c r="TOL23" s="52"/>
      <c r="TOM23" s="52"/>
      <c r="TON23" s="52"/>
      <c r="TOO23" s="52"/>
      <c r="TOP23" s="52"/>
      <c r="TOQ23" s="52"/>
      <c r="TOR23" s="52"/>
      <c r="TOS23" s="52"/>
      <c r="TOT23" s="52"/>
      <c r="TOU23" s="52"/>
      <c r="TOV23" s="52"/>
      <c r="TOW23" s="52"/>
      <c r="TOX23" s="52"/>
      <c r="TOY23" s="52"/>
      <c r="TOZ23" s="52"/>
      <c r="TPA23" s="52"/>
      <c r="TPB23" s="52"/>
      <c r="TPC23" s="52"/>
      <c r="TPD23" s="52"/>
      <c r="TPE23" s="52"/>
      <c r="TPF23" s="52"/>
      <c r="TPG23" s="52"/>
      <c r="TPH23" s="52"/>
      <c r="TPI23" s="52"/>
      <c r="TPJ23" s="52"/>
      <c r="TPK23" s="52"/>
      <c r="TPL23" s="52"/>
      <c r="TPM23" s="52"/>
      <c r="TPN23" s="52"/>
      <c r="TPO23" s="52"/>
      <c r="TPP23" s="52"/>
      <c r="TPQ23" s="52"/>
      <c r="TPR23" s="52"/>
      <c r="TPS23" s="52"/>
      <c r="TPT23" s="52"/>
      <c r="TPU23" s="52"/>
      <c r="TPV23" s="52"/>
      <c r="TPW23" s="52"/>
      <c r="TPX23" s="52"/>
      <c r="TPY23" s="52"/>
      <c r="TPZ23" s="52"/>
      <c r="TQA23" s="52"/>
      <c r="TQB23" s="52"/>
      <c r="TQC23" s="52"/>
      <c r="TQD23" s="52"/>
      <c r="TQE23" s="52"/>
      <c r="TQF23" s="52"/>
      <c r="TQG23" s="52"/>
      <c r="TQH23" s="52"/>
      <c r="TQI23" s="52"/>
      <c r="TQJ23" s="52"/>
      <c r="TQK23" s="52"/>
      <c r="TQL23" s="52"/>
      <c r="TQM23" s="52"/>
      <c r="TQN23" s="52"/>
      <c r="TQO23" s="52"/>
      <c r="TQP23" s="52"/>
      <c r="TQQ23" s="52"/>
      <c r="TQR23" s="52"/>
      <c r="TQS23" s="52"/>
      <c r="TQT23" s="52"/>
      <c r="TQU23" s="52"/>
      <c r="TQV23" s="52"/>
      <c r="TQW23" s="52"/>
      <c r="TQX23" s="52"/>
      <c r="TQY23" s="52"/>
      <c r="TQZ23" s="52"/>
      <c r="TRA23" s="52"/>
      <c r="TRB23" s="52"/>
      <c r="TRC23" s="52"/>
      <c r="TRD23" s="52"/>
      <c r="TRE23" s="52"/>
      <c r="TRF23" s="52"/>
      <c r="TRG23" s="52"/>
      <c r="TRH23" s="52"/>
      <c r="TRI23" s="52"/>
      <c r="TRJ23" s="52"/>
      <c r="TRK23" s="52"/>
      <c r="TRL23" s="52"/>
      <c r="TRM23" s="52"/>
      <c r="TRN23" s="52"/>
      <c r="TRO23" s="52"/>
      <c r="TRP23" s="52"/>
      <c r="TRQ23" s="52"/>
      <c r="TRR23" s="52"/>
      <c r="TRS23" s="52"/>
      <c r="TRT23" s="52"/>
      <c r="TRU23" s="52"/>
      <c r="TRV23" s="52"/>
      <c r="TRW23" s="52"/>
      <c r="TRX23" s="52"/>
      <c r="TRY23" s="52"/>
      <c r="TRZ23" s="52"/>
      <c r="TSA23" s="52"/>
      <c r="TSB23" s="52"/>
      <c r="TSC23" s="52"/>
      <c r="TSD23" s="52"/>
      <c r="TSE23" s="52"/>
      <c r="TSF23" s="52"/>
      <c r="TSG23" s="52"/>
      <c r="TSH23" s="52"/>
      <c r="TSI23" s="52"/>
      <c r="TSJ23" s="52"/>
      <c r="TSK23" s="52"/>
      <c r="TSL23" s="52"/>
      <c r="TSM23" s="52"/>
      <c r="TSN23" s="52"/>
      <c r="TSO23" s="52"/>
      <c r="TSP23" s="52"/>
      <c r="TSQ23" s="52"/>
      <c r="TSR23" s="52"/>
      <c r="TSS23" s="52"/>
      <c r="TST23" s="52"/>
      <c r="TSU23" s="52"/>
      <c r="TSV23" s="52"/>
      <c r="TSW23" s="52"/>
      <c r="TSX23" s="52"/>
      <c r="TSY23" s="52"/>
      <c r="TSZ23" s="52"/>
      <c r="TTA23" s="52"/>
      <c r="TTB23" s="52"/>
      <c r="TTC23" s="52"/>
      <c r="TTD23" s="52"/>
      <c r="TTE23" s="52"/>
      <c r="TTF23" s="52"/>
      <c r="TTG23" s="52"/>
      <c r="TTH23" s="52"/>
      <c r="TTI23" s="52"/>
      <c r="TTJ23" s="52"/>
      <c r="TTK23" s="52"/>
      <c r="TTL23" s="52"/>
      <c r="TTM23" s="52"/>
      <c r="TTN23" s="52"/>
      <c r="TTO23" s="52"/>
      <c r="TTP23" s="52"/>
      <c r="TTQ23" s="52"/>
      <c r="TTR23" s="52"/>
      <c r="TTS23" s="52"/>
      <c r="TTT23" s="52"/>
      <c r="TTU23" s="52"/>
      <c r="TTV23" s="52"/>
      <c r="TTW23" s="52"/>
      <c r="TTX23" s="52"/>
      <c r="TTY23" s="52"/>
      <c r="TTZ23" s="52"/>
      <c r="TUA23" s="52"/>
      <c r="TUB23" s="52"/>
      <c r="TUC23" s="52"/>
      <c r="TUD23" s="52"/>
      <c r="TUE23" s="52"/>
      <c r="TUF23" s="52"/>
      <c r="TUG23" s="52"/>
      <c r="TUH23" s="52"/>
      <c r="TUI23" s="52"/>
      <c r="TUJ23" s="52"/>
      <c r="TUK23" s="52"/>
      <c r="TUL23" s="52"/>
      <c r="TUM23" s="52"/>
      <c r="TUN23" s="52"/>
      <c r="TUO23" s="52"/>
      <c r="TUP23" s="52"/>
      <c r="TUQ23" s="52"/>
      <c r="TUR23" s="52"/>
      <c r="TUS23" s="52"/>
      <c r="TUT23" s="52"/>
      <c r="TUU23" s="52"/>
      <c r="TUV23" s="52"/>
      <c r="TUW23" s="52"/>
      <c r="TUX23" s="52"/>
      <c r="TUY23" s="52"/>
      <c r="TUZ23" s="52"/>
      <c r="TVA23" s="52"/>
      <c r="TVB23" s="52"/>
      <c r="TVC23" s="52"/>
      <c r="TVD23" s="52"/>
      <c r="TVE23" s="52"/>
      <c r="TVF23" s="52"/>
      <c r="TVG23" s="52"/>
      <c r="TVH23" s="52"/>
      <c r="TVI23" s="52"/>
      <c r="TVJ23" s="52"/>
      <c r="TVK23" s="52"/>
      <c r="TVL23" s="52"/>
      <c r="TVM23" s="52"/>
      <c r="TVN23" s="52"/>
      <c r="TVO23" s="52"/>
      <c r="TVP23" s="52"/>
      <c r="TVQ23" s="52"/>
      <c r="TVR23" s="52"/>
      <c r="TVS23" s="52"/>
      <c r="TVT23" s="52"/>
      <c r="TVU23" s="52"/>
      <c r="TVV23" s="52"/>
      <c r="TVW23" s="52"/>
      <c r="TVX23" s="52"/>
      <c r="TVY23" s="52"/>
      <c r="TVZ23" s="52"/>
      <c r="TWA23" s="52"/>
      <c r="TWB23" s="52"/>
      <c r="TWC23" s="52"/>
      <c r="TWD23" s="52"/>
      <c r="TWE23" s="52"/>
      <c r="TWF23" s="52"/>
      <c r="TWG23" s="52"/>
      <c r="TWH23" s="52"/>
      <c r="TWI23" s="52"/>
      <c r="TWJ23" s="52"/>
      <c r="TWK23" s="52"/>
      <c r="TWL23" s="52"/>
      <c r="TWM23" s="52"/>
      <c r="TWN23" s="52"/>
      <c r="TWO23" s="52"/>
      <c r="TWP23" s="52"/>
      <c r="TWQ23" s="52"/>
      <c r="TWR23" s="52"/>
      <c r="TWS23" s="52"/>
      <c r="TWT23" s="52"/>
      <c r="TWU23" s="52"/>
      <c r="TWV23" s="52"/>
      <c r="TWW23" s="52"/>
      <c r="TWX23" s="52"/>
      <c r="TWY23" s="52"/>
      <c r="TWZ23" s="52"/>
      <c r="TXA23" s="52"/>
      <c r="TXB23" s="52"/>
      <c r="TXC23" s="52"/>
      <c r="TXD23" s="52"/>
      <c r="TXE23" s="52"/>
      <c r="TXF23" s="52"/>
      <c r="TXG23" s="52"/>
      <c r="TXH23" s="52"/>
      <c r="TXI23" s="52"/>
      <c r="TXJ23" s="52"/>
      <c r="TXK23" s="52"/>
      <c r="TXL23" s="52"/>
      <c r="TXM23" s="52"/>
      <c r="TXN23" s="52"/>
      <c r="TXO23" s="52"/>
      <c r="TXP23" s="52"/>
      <c r="TXQ23" s="52"/>
      <c r="TXR23" s="52"/>
      <c r="TXS23" s="52"/>
      <c r="TXT23" s="52"/>
      <c r="TXU23" s="52"/>
      <c r="TXV23" s="52"/>
      <c r="TXW23" s="52"/>
      <c r="TXX23" s="52"/>
      <c r="TXY23" s="52"/>
      <c r="TXZ23" s="52"/>
      <c r="TYA23" s="52"/>
      <c r="TYB23" s="52"/>
      <c r="TYC23" s="52"/>
      <c r="TYD23" s="52"/>
      <c r="TYE23" s="52"/>
      <c r="TYF23" s="52"/>
      <c r="TYG23" s="52"/>
      <c r="TYH23" s="52"/>
      <c r="TYI23" s="52"/>
      <c r="TYJ23" s="52"/>
      <c r="TYK23" s="52"/>
      <c r="TYL23" s="52"/>
      <c r="TYM23" s="52"/>
      <c r="TYN23" s="52"/>
      <c r="TYO23" s="52"/>
      <c r="TYP23" s="52"/>
      <c r="TYQ23" s="52"/>
      <c r="TYR23" s="52"/>
      <c r="TYS23" s="52"/>
      <c r="TYT23" s="52"/>
      <c r="TYU23" s="52"/>
      <c r="TYV23" s="52"/>
      <c r="TYW23" s="52"/>
      <c r="TYX23" s="52"/>
      <c r="TYY23" s="52"/>
      <c r="TYZ23" s="52"/>
      <c r="TZA23" s="52"/>
      <c r="TZB23" s="52"/>
      <c r="TZC23" s="52"/>
      <c r="TZD23" s="52"/>
      <c r="TZE23" s="52"/>
      <c r="TZF23" s="52"/>
      <c r="TZG23" s="52"/>
      <c r="TZH23" s="52"/>
      <c r="TZI23" s="52"/>
      <c r="TZJ23" s="52"/>
      <c r="TZK23" s="52"/>
      <c r="TZL23" s="52"/>
      <c r="TZM23" s="52"/>
      <c r="TZN23" s="52"/>
      <c r="TZO23" s="52"/>
      <c r="TZP23" s="52"/>
      <c r="TZQ23" s="52"/>
      <c r="TZR23" s="52"/>
      <c r="TZS23" s="52"/>
      <c r="TZT23" s="52"/>
      <c r="TZU23" s="52"/>
      <c r="TZV23" s="52"/>
      <c r="TZW23" s="52"/>
      <c r="TZX23" s="52"/>
      <c r="TZY23" s="52"/>
      <c r="TZZ23" s="52"/>
      <c r="UAA23" s="52"/>
      <c r="UAB23" s="52"/>
      <c r="UAC23" s="52"/>
      <c r="UAD23" s="52"/>
      <c r="UAE23" s="52"/>
      <c r="UAF23" s="52"/>
      <c r="UAG23" s="52"/>
      <c r="UAH23" s="52"/>
      <c r="UAI23" s="52"/>
      <c r="UAJ23" s="52"/>
      <c r="UAK23" s="52"/>
      <c r="UAL23" s="52"/>
      <c r="UAM23" s="52"/>
      <c r="UAN23" s="52"/>
      <c r="UAO23" s="52"/>
      <c r="UAP23" s="52"/>
      <c r="UAQ23" s="52"/>
      <c r="UAR23" s="52"/>
      <c r="UAS23" s="52"/>
      <c r="UAT23" s="52"/>
      <c r="UAU23" s="52"/>
      <c r="UAV23" s="52"/>
      <c r="UAW23" s="52"/>
      <c r="UAX23" s="52"/>
      <c r="UAY23" s="52"/>
      <c r="UAZ23" s="52"/>
      <c r="UBA23" s="52"/>
      <c r="UBB23" s="52"/>
      <c r="UBC23" s="52"/>
      <c r="UBD23" s="52"/>
      <c r="UBE23" s="52"/>
      <c r="UBF23" s="52"/>
      <c r="UBG23" s="52"/>
      <c r="UBH23" s="52"/>
      <c r="UBI23" s="52"/>
      <c r="UBJ23" s="52"/>
      <c r="UBK23" s="52"/>
      <c r="UBL23" s="52"/>
      <c r="UBM23" s="52"/>
      <c r="UBN23" s="52"/>
      <c r="UBO23" s="52"/>
      <c r="UBP23" s="52"/>
      <c r="UBQ23" s="52"/>
      <c r="UBR23" s="52"/>
      <c r="UBS23" s="52"/>
      <c r="UBT23" s="52"/>
      <c r="UBU23" s="52"/>
      <c r="UBV23" s="52"/>
      <c r="UBW23" s="52"/>
      <c r="UBX23" s="52"/>
      <c r="UBY23" s="52"/>
      <c r="UBZ23" s="52"/>
      <c r="UCA23" s="52"/>
      <c r="UCB23" s="52"/>
      <c r="UCC23" s="52"/>
      <c r="UCD23" s="52"/>
      <c r="UCE23" s="52"/>
      <c r="UCF23" s="52"/>
      <c r="UCG23" s="52"/>
      <c r="UCH23" s="52"/>
      <c r="UCI23" s="52"/>
      <c r="UCJ23" s="52"/>
      <c r="UCK23" s="52"/>
      <c r="UCL23" s="52"/>
      <c r="UCM23" s="52"/>
      <c r="UCN23" s="52"/>
      <c r="UCO23" s="52"/>
      <c r="UCP23" s="52"/>
      <c r="UCQ23" s="52"/>
      <c r="UCR23" s="52"/>
      <c r="UCS23" s="52"/>
      <c r="UCT23" s="52"/>
      <c r="UCU23" s="52"/>
      <c r="UCV23" s="52"/>
      <c r="UCW23" s="52"/>
      <c r="UCX23" s="52"/>
      <c r="UCY23" s="52"/>
      <c r="UCZ23" s="52"/>
      <c r="UDA23" s="52"/>
      <c r="UDB23" s="52"/>
      <c r="UDC23" s="52"/>
      <c r="UDD23" s="52"/>
      <c r="UDE23" s="52"/>
      <c r="UDF23" s="52"/>
      <c r="UDG23" s="52"/>
      <c r="UDH23" s="52"/>
      <c r="UDI23" s="52"/>
      <c r="UDJ23" s="52"/>
      <c r="UDK23" s="52"/>
      <c r="UDL23" s="52"/>
      <c r="UDM23" s="52"/>
      <c r="UDN23" s="52"/>
      <c r="UDO23" s="52"/>
      <c r="UDP23" s="52"/>
      <c r="UDQ23" s="52"/>
      <c r="UDR23" s="52"/>
      <c r="UDS23" s="52"/>
      <c r="UDT23" s="52"/>
      <c r="UDU23" s="52"/>
      <c r="UDV23" s="52"/>
      <c r="UDW23" s="52"/>
      <c r="UDX23" s="52"/>
      <c r="UDY23" s="52"/>
      <c r="UDZ23" s="52"/>
      <c r="UEA23" s="52"/>
      <c r="UEB23" s="52"/>
      <c r="UEC23" s="52"/>
      <c r="UED23" s="52"/>
      <c r="UEE23" s="52"/>
      <c r="UEF23" s="52"/>
      <c r="UEG23" s="52"/>
      <c r="UEH23" s="52"/>
      <c r="UEI23" s="52"/>
      <c r="UEJ23" s="52"/>
      <c r="UEK23" s="52"/>
      <c r="UEL23" s="52"/>
      <c r="UEM23" s="52"/>
      <c r="UEN23" s="52"/>
      <c r="UEO23" s="52"/>
      <c r="UEP23" s="52"/>
      <c r="UEQ23" s="52"/>
      <c r="UER23" s="52"/>
      <c r="UES23" s="52"/>
      <c r="UET23" s="52"/>
      <c r="UEU23" s="52"/>
      <c r="UEV23" s="52"/>
      <c r="UEW23" s="52"/>
      <c r="UEX23" s="52"/>
      <c r="UEY23" s="52"/>
      <c r="UEZ23" s="52"/>
      <c r="UFA23" s="52"/>
      <c r="UFB23" s="52"/>
      <c r="UFC23" s="52"/>
      <c r="UFD23" s="52"/>
      <c r="UFE23" s="52"/>
      <c r="UFF23" s="52"/>
      <c r="UFG23" s="52"/>
      <c r="UFH23" s="52"/>
      <c r="UFI23" s="52"/>
      <c r="UFJ23" s="52"/>
      <c r="UFK23" s="52"/>
      <c r="UFL23" s="52"/>
      <c r="UFM23" s="52"/>
      <c r="UFN23" s="52"/>
      <c r="UFO23" s="52"/>
      <c r="UFP23" s="52"/>
      <c r="UFQ23" s="52"/>
      <c r="UFR23" s="52"/>
      <c r="UFS23" s="52"/>
      <c r="UFT23" s="52"/>
      <c r="UFU23" s="52"/>
      <c r="UFV23" s="52"/>
      <c r="UFW23" s="52"/>
      <c r="UFX23" s="52"/>
      <c r="UFY23" s="52"/>
      <c r="UFZ23" s="52"/>
      <c r="UGA23" s="52"/>
      <c r="UGB23" s="52"/>
      <c r="UGC23" s="52"/>
      <c r="UGD23" s="52"/>
      <c r="UGE23" s="52"/>
      <c r="UGF23" s="52"/>
      <c r="UGG23" s="52"/>
      <c r="UGH23" s="52"/>
      <c r="UGI23" s="52"/>
      <c r="UGJ23" s="52"/>
      <c r="UGK23" s="52"/>
      <c r="UGL23" s="52"/>
      <c r="UGM23" s="52"/>
      <c r="UGN23" s="52"/>
      <c r="UGO23" s="52"/>
      <c r="UGP23" s="52"/>
      <c r="UGQ23" s="52"/>
      <c r="UGR23" s="52"/>
      <c r="UGS23" s="52"/>
      <c r="UGT23" s="52"/>
      <c r="UGU23" s="52"/>
      <c r="UGV23" s="52"/>
      <c r="UGW23" s="52"/>
      <c r="UGX23" s="52"/>
      <c r="UGY23" s="52"/>
      <c r="UGZ23" s="52"/>
      <c r="UHA23" s="52"/>
      <c r="UHB23" s="52"/>
      <c r="UHC23" s="52"/>
      <c r="UHD23" s="52"/>
      <c r="UHE23" s="52"/>
      <c r="UHF23" s="52"/>
      <c r="UHG23" s="52"/>
      <c r="UHH23" s="52"/>
      <c r="UHI23" s="52"/>
      <c r="UHJ23" s="52"/>
      <c r="UHK23" s="52"/>
      <c r="UHL23" s="52"/>
      <c r="UHM23" s="52"/>
      <c r="UHN23" s="52"/>
      <c r="UHO23" s="52"/>
      <c r="UHP23" s="52"/>
      <c r="UHQ23" s="52"/>
      <c r="UHR23" s="52"/>
      <c r="UHS23" s="52"/>
      <c r="UHT23" s="52"/>
      <c r="UHU23" s="52"/>
      <c r="UHV23" s="52"/>
      <c r="UHW23" s="52"/>
      <c r="UHX23" s="52"/>
      <c r="UHY23" s="52"/>
      <c r="UHZ23" s="52"/>
      <c r="UIA23" s="52"/>
      <c r="UIB23" s="52"/>
      <c r="UIC23" s="52"/>
      <c r="UID23" s="52"/>
      <c r="UIE23" s="52"/>
      <c r="UIF23" s="52"/>
      <c r="UIG23" s="52"/>
      <c r="UIH23" s="52"/>
      <c r="UII23" s="52"/>
      <c r="UIJ23" s="52"/>
      <c r="UIK23" s="52"/>
      <c r="UIL23" s="52"/>
      <c r="UIM23" s="52"/>
      <c r="UIN23" s="52"/>
      <c r="UIO23" s="52"/>
      <c r="UIP23" s="52"/>
      <c r="UIQ23" s="52"/>
      <c r="UIR23" s="52"/>
      <c r="UIS23" s="52"/>
      <c r="UIT23" s="52"/>
      <c r="UIU23" s="52"/>
      <c r="UIV23" s="52"/>
      <c r="UIW23" s="52"/>
      <c r="UIX23" s="52"/>
      <c r="UIY23" s="52"/>
      <c r="UIZ23" s="52"/>
      <c r="UJA23" s="52"/>
      <c r="UJB23" s="52"/>
      <c r="UJC23" s="52"/>
      <c r="UJD23" s="52"/>
      <c r="UJE23" s="52"/>
      <c r="UJF23" s="52"/>
      <c r="UJG23" s="52"/>
      <c r="UJH23" s="52"/>
      <c r="UJI23" s="52"/>
      <c r="UJJ23" s="52"/>
      <c r="UJK23" s="52"/>
      <c r="UJL23" s="52"/>
      <c r="UJM23" s="52"/>
      <c r="UJN23" s="52"/>
      <c r="UJO23" s="52"/>
      <c r="UJP23" s="52"/>
      <c r="UJQ23" s="52"/>
      <c r="UJR23" s="52"/>
      <c r="UJS23" s="52"/>
      <c r="UJT23" s="52"/>
      <c r="UJU23" s="52"/>
      <c r="UJV23" s="52"/>
      <c r="UJW23" s="52"/>
      <c r="UJX23" s="52"/>
      <c r="UJY23" s="52"/>
      <c r="UJZ23" s="52"/>
      <c r="UKA23" s="52"/>
      <c r="UKB23" s="52"/>
      <c r="UKC23" s="52"/>
      <c r="UKD23" s="52"/>
      <c r="UKE23" s="52"/>
      <c r="UKF23" s="52"/>
      <c r="UKG23" s="52"/>
      <c r="UKH23" s="52"/>
      <c r="UKI23" s="52"/>
      <c r="UKJ23" s="52"/>
      <c r="UKK23" s="52"/>
      <c r="UKL23" s="52"/>
      <c r="UKM23" s="52"/>
      <c r="UKN23" s="52"/>
      <c r="UKO23" s="52"/>
      <c r="UKP23" s="52"/>
      <c r="UKQ23" s="52"/>
      <c r="UKR23" s="52"/>
      <c r="UKS23" s="52"/>
      <c r="UKT23" s="52"/>
      <c r="UKU23" s="52"/>
      <c r="UKV23" s="52"/>
      <c r="UKW23" s="52"/>
      <c r="UKX23" s="52"/>
      <c r="UKY23" s="52"/>
      <c r="UKZ23" s="52"/>
      <c r="ULA23" s="52"/>
      <c r="ULB23" s="52"/>
      <c r="ULC23" s="52"/>
      <c r="ULD23" s="52"/>
      <c r="ULE23" s="52"/>
      <c r="ULF23" s="52"/>
      <c r="ULG23" s="52"/>
      <c r="ULH23" s="52"/>
      <c r="ULI23" s="52"/>
      <c r="ULJ23" s="52"/>
      <c r="ULK23" s="52"/>
      <c r="ULL23" s="52"/>
      <c r="ULM23" s="52"/>
      <c r="ULN23" s="52"/>
      <c r="ULO23" s="52"/>
      <c r="ULP23" s="52"/>
      <c r="ULQ23" s="52"/>
      <c r="ULR23" s="52"/>
      <c r="ULS23" s="52"/>
      <c r="ULT23" s="52"/>
      <c r="ULU23" s="52"/>
      <c r="ULV23" s="52"/>
      <c r="ULW23" s="52"/>
      <c r="ULX23" s="52"/>
      <c r="ULY23" s="52"/>
      <c r="ULZ23" s="52"/>
      <c r="UMA23" s="52"/>
      <c r="UMB23" s="52"/>
      <c r="UMC23" s="52"/>
      <c r="UMD23" s="52"/>
      <c r="UME23" s="52"/>
      <c r="UMF23" s="52"/>
      <c r="UMG23" s="52"/>
      <c r="UMH23" s="52"/>
      <c r="UMI23" s="52"/>
      <c r="UMJ23" s="52"/>
      <c r="UMK23" s="52"/>
      <c r="UML23" s="52"/>
      <c r="UMM23" s="52"/>
      <c r="UMN23" s="52"/>
      <c r="UMO23" s="52"/>
      <c r="UMP23" s="52"/>
      <c r="UMQ23" s="52"/>
      <c r="UMR23" s="52"/>
      <c r="UMS23" s="52"/>
      <c r="UMT23" s="52"/>
      <c r="UMU23" s="52"/>
      <c r="UMV23" s="52"/>
      <c r="UMW23" s="52"/>
      <c r="UMX23" s="52"/>
      <c r="UMY23" s="52"/>
      <c r="UMZ23" s="52"/>
      <c r="UNA23" s="52"/>
      <c r="UNB23" s="52"/>
      <c r="UNC23" s="52"/>
      <c r="UND23" s="52"/>
      <c r="UNE23" s="52"/>
      <c r="UNF23" s="52"/>
      <c r="UNG23" s="52"/>
      <c r="UNH23" s="52"/>
      <c r="UNI23" s="52"/>
      <c r="UNJ23" s="52"/>
      <c r="UNK23" s="52"/>
      <c r="UNL23" s="52"/>
      <c r="UNM23" s="52"/>
      <c r="UNN23" s="52"/>
      <c r="UNO23" s="52"/>
      <c r="UNP23" s="52"/>
      <c r="UNQ23" s="52"/>
      <c r="UNR23" s="52"/>
      <c r="UNS23" s="52"/>
      <c r="UNT23" s="52"/>
      <c r="UNU23" s="52"/>
      <c r="UNV23" s="52"/>
      <c r="UNW23" s="52"/>
      <c r="UNX23" s="52"/>
      <c r="UNY23" s="52"/>
      <c r="UNZ23" s="52"/>
      <c r="UOA23" s="52"/>
      <c r="UOB23" s="52"/>
      <c r="UOC23" s="52"/>
      <c r="UOD23" s="52"/>
      <c r="UOE23" s="52"/>
      <c r="UOF23" s="52"/>
      <c r="UOG23" s="52"/>
      <c r="UOH23" s="52"/>
      <c r="UOI23" s="52"/>
      <c r="UOJ23" s="52"/>
      <c r="UOK23" s="52"/>
      <c r="UOL23" s="52"/>
      <c r="UOM23" s="52"/>
      <c r="UON23" s="52"/>
      <c r="UOO23" s="52"/>
      <c r="UOP23" s="52"/>
      <c r="UOQ23" s="52"/>
      <c r="UOR23" s="52"/>
      <c r="UOS23" s="52"/>
      <c r="UOT23" s="52"/>
      <c r="UOU23" s="52"/>
      <c r="UOV23" s="52"/>
      <c r="UOW23" s="52"/>
      <c r="UOX23" s="52"/>
      <c r="UOY23" s="52"/>
      <c r="UOZ23" s="52"/>
      <c r="UPA23" s="52"/>
      <c r="UPB23" s="52"/>
      <c r="UPC23" s="52"/>
      <c r="UPD23" s="52"/>
      <c r="UPE23" s="52"/>
      <c r="UPF23" s="52"/>
      <c r="UPG23" s="52"/>
      <c r="UPH23" s="52"/>
      <c r="UPI23" s="52"/>
      <c r="UPJ23" s="52"/>
      <c r="UPK23" s="52"/>
      <c r="UPL23" s="52"/>
      <c r="UPM23" s="52"/>
      <c r="UPN23" s="52"/>
      <c r="UPO23" s="52"/>
      <c r="UPP23" s="52"/>
      <c r="UPQ23" s="52"/>
      <c r="UPR23" s="52"/>
      <c r="UPS23" s="52"/>
      <c r="UPT23" s="52"/>
      <c r="UPU23" s="52"/>
      <c r="UPV23" s="52"/>
      <c r="UPW23" s="52"/>
      <c r="UPX23" s="52"/>
      <c r="UPY23" s="52"/>
      <c r="UPZ23" s="52"/>
      <c r="UQA23" s="52"/>
      <c r="UQB23" s="52"/>
      <c r="UQC23" s="52"/>
      <c r="UQD23" s="52"/>
      <c r="UQE23" s="52"/>
      <c r="UQF23" s="52"/>
      <c r="UQG23" s="52"/>
      <c r="UQH23" s="52"/>
      <c r="UQI23" s="52"/>
      <c r="UQJ23" s="52"/>
      <c r="UQK23" s="52"/>
      <c r="UQL23" s="52"/>
      <c r="UQM23" s="52"/>
      <c r="UQN23" s="52"/>
      <c r="UQO23" s="52"/>
      <c r="UQP23" s="52"/>
      <c r="UQQ23" s="52"/>
      <c r="UQR23" s="52"/>
      <c r="UQS23" s="52"/>
      <c r="UQT23" s="52"/>
      <c r="UQU23" s="52"/>
      <c r="UQV23" s="52"/>
      <c r="UQW23" s="52"/>
      <c r="UQX23" s="52"/>
      <c r="UQY23" s="52"/>
      <c r="UQZ23" s="52"/>
      <c r="URA23" s="52"/>
      <c r="URB23" s="52"/>
      <c r="URC23" s="52"/>
      <c r="URD23" s="52"/>
      <c r="URE23" s="52"/>
      <c r="URF23" s="52"/>
      <c r="URG23" s="52"/>
      <c r="URH23" s="52"/>
      <c r="URI23" s="52"/>
      <c r="URJ23" s="52"/>
      <c r="URK23" s="52"/>
      <c r="URL23" s="52"/>
      <c r="URM23" s="52"/>
      <c r="URN23" s="52"/>
      <c r="URO23" s="52"/>
      <c r="URP23" s="52"/>
      <c r="URQ23" s="52"/>
      <c r="URR23" s="52"/>
      <c r="URS23" s="52"/>
      <c r="URT23" s="52"/>
      <c r="URU23" s="52"/>
      <c r="URV23" s="52"/>
      <c r="URW23" s="52"/>
      <c r="URX23" s="52"/>
      <c r="URY23" s="52"/>
      <c r="URZ23" s="52"/>
      <c r="USA23" s="52"/>
      <c r="USB23" s="52"/>
      <c r="USC23" s="52"/>
      <c r="USD23" s="52"/>
      <c r="USE23" s="52"/>
      <c r="USF23" s="52"/>
      <c r="USG23" s="52"/>
      <c r="USH23" s="52"/>
      <c r="USI23" s="52"/>
      <c r="USJ23" s="52"/>
      <c r="USK23" s="52"/>
      <c r="USL23" s="52"/>
      <c r="USM23" s="52"/>
      <c r="USN23" s="52"/>
      <c r="USO23" s="52"/>
      <c r="USP23" s="52"/>
      <c r="USQ23" s="52"/>
      <c r="USR23" s="52"/>
      <c r="USS23" s="52"/>
      <c r="UST23" s="52"/>
      <c r="USU23" s="52"/>
      <c r="USV23" s="52"/>
      <c r="USW23" s="52"/>
      <c r="USX23" s="52"/>
      <c r="USY23" s="52"/>
      <c r="USZ23" s="52"/>
      <c r="UTA23" s="52"/>
      <c r="UTB23" s="52"/>
      <c r="UTC23" s="52"/>
      <c r="UTD23" s="52"/>
      <c r="UTE23" s="52"/>
      <c r="UTF23" s="52"/>
      <c r="UTG23" s="52"/>
      <c r="UTH23" s="52"/>
      <c r="UTI23" s="52"/>
      <c r="UTJ23" s="52"/>
      <c r="UTK23" s="52"/>
      <c r="UTL23" s="52"/>
      <c r="UTM23" s="52"/>
      <c r="UTN23" s="52"/>
      <c r="UTO23" s="52"/>
      <c r="UTP23" s="52"/>
      <c r="UTQ23" s="52"/>
      <c r="UTR23" s="52"/>
      <c r="UTS23" s="52"/>
      <c r="UTT23" s="52"/>
      <c r="UTU23" s="52"/>
      <c r="UTV23" s="52"/>
      <c r="UTW23" s="52"/>
      <c r="UTX23" s="52"/>
      <c r="UTY23" s="52"/>
      <c r="UTZ23" s="52"/>
      <c r="UUA23" s="52"/>
      <c r="UUB23" s="52"/>
      <c r="UUC23" s="52"/>
      <c r="UUD23" s="52"/>
      <c r="UUE23" s="52"/>
      <c r="UUF23" s="52"/>
      <c r="UUG23" s="52"/>
      <c r="UUH23" s="52"/>
      <c r="UUI23" s="52"/>
      <c r="UUJ23" s="52"/>
      <c r="UUK23" s="52"/>
      <c r="UUL23" s="52"/>
      <c r="UUM23" s="52"/>
      <c r="UUN23" s="52"/>
      <c r="UUO23" s="52"/>
      <c r="UUP23" s="52"/>
      <c r="UUQ23" s="52"/>
      <c r="UUR23" s="52"/>
      <c r="UUS23" s="52"/>
      <c r="UUT23" s="52"/>
      <c r="UUU23" s="52"/>
      <c r="UUV23" s="52"/>
      <c r="UUW23" s="52"/>
      <c r="UUX23" s="52"/>
      <c r="UUY23" s="52"/>
      <c r="UUZ23" s="52"/>
      <c r="UVA23" s="52"/>
      <c r="UVB23" s="52"/>
      <c r="UVC23" s="52"/>
      <c r="UVD23" s="52"/>
      <c r="UVE23" s="52"/>
      <c r="UVF23" s="52"/>
      <c r="UVG23" s="52"/>
      <c r="UVH23" s="52"/>
      <c r="UVI23" s="52"/>
      <c r="UVJ23" s="52"/>
      <c r="UVK23" s="52"/>
      <c r="UVL23" s="52"/>
      <c r="UVM23" s="52"/>
      <c r="UVN23" s="52"/>
      <c r="UVO23" s="52"/>
      <c r="UVP23" s="52"/>
      <c r="UVQ23" s="52"/>
      <c r="UVR23" s="52"/>
      <c r="UVS23" s="52"/>
      <c r="UVT23" s="52"/>
      <c r="UVU23" s="52"/>
      <c r="UVV23" s="52"/>
      <c r="UVW23" s="52"/>
      <c r="UVX23" s="52"/>
      <c r="UVY23" s="52"/>
      <c r="UVZ23" s="52"/>
      <c r="UWA23" s="52"/>
      <c r="UWB23" s="52"/>
      <c r="UWC23" s="52"/>
      <c r="UWD23" s="52"/>
      <c r="UWE23" s="52"/>
      <c r="UWF23" s="52"/>
      <c r="UWG23" s="52"/>
      <c r="UWH23" s="52"/>
      <c r="UWI23" s="52"/>
      <c r="UWJ23" s="52"/>
      <c r="UWK23" s="52"/>
      <c r="UWL23" s="52"/>
      <c r="UWM23" s="52"/>
      <c r="UWN23" s="52"/>
      <c r="UWO23" s="52"/>
      <c r="UWP23" s="52"/>
      <c r="UWQ23" s="52"/>
      <c r="UWR23" s="52"/>
      <c r="UWS23" s="52"/>
      <c r="UWT23" s="52"/>
      <c r="UWU23" s="52"/>
      <c r="UWV23" s="52"/>
      <c r="UWW23" s="52"/>
      <c r="UWX23" s="52"/>
      <c r="UWY23" s="52"/>
      <c r="UWZ23" s="52"/>
      <c r="UXA23" s="52"/>
      <c r="UXB23" s="52"/>
      <c r="UXC23" s="52"/>
      <c r="UXD23" s="52"/>
      <c r="UXE23" s="52"/>
      <c r="UXF23" s="52"/>
      <c r="UXG23" s="52"/>
      <c r="UXH23" s="52"/>
      <c r="UXI23" s="52"/>
      <c r="UXJ23" s="52"/>
      <c r="UXK23" s="52"/>
      <c r="UXL23" s="52"/>
      <c r="UXM23" s="52"/>
      <c r="UXN23" s="52"/>
      <c r="UXO23" s="52"/>
      <c r="UXP23" s="52"/>
      <c r="UXQ23" s="52"/>
      <c r="UXR23" s="52"/>
      <c r="UXS23" s="52"/>
      <c r="UXT23" s="52"/>
      <c r="UXU23" s="52"/>
      <c r="UXV23" s="52"/>
      <c r="UXW23" s="52"/>
      <c r="UXX23" s="52"/>
      <c r="UXY23" s="52"/>
      <c r="UXZ23" s="52"/>
      <c r="UYA23" s="52"/>
      <c r="UYB23" s="52"/>
      <c r="UYC23" s="52"/>
      <c r="UYD23" s="52"/>
      <c r="UYE23" s="52"/>
      <c r="UYF23" s="52"/>
      <c r="UYG23" s="52"/>
      <c r="UYH23" s="52"/>
      <c r="UYI23" s="52"/>
      <c r="UYJ23" s="52"/>
      <c r="UYK23" s="52"/>
      <c r="UYL23" s="52"/>
      <c r="UYM23" s="52"/>
      <c r="UYN23" s="52"/>
      <c r="UYO23" s="52"/>
      <c r="UYP23" s="52"/>
      <c r="UYQ23" s="52"/>
      <c r="UYR23" s="52"/>
      <c r="UYS23" s="52"/>
      <c r="UYT23" s="52"/>
      <c r="UYU23" s="52"/>
      <c r="UYV23" s="52"/>
      <c r="UYW23" s="52"/>
      <c r="UYX23" s="52"/>
      <c r="UYY23" s="52"/>
      <c r="UYZ23" s="52"/>
      <c r="UZA23" s="52"/>
      <c r="UZB23" s="52"/>
      <c r="UZC23" s="52"/>
      <c r="UZD23" s="52"/>
      <c r="UZE23" s="52"/>
      <c r="UZF23" s="52"/>
      <c r="UZG23" s="52"/>
      <c r="UZH23" s="52"/>
      <c r="UZI23" s="52"/>
      <c r="UZJ23" s="52"/>
      <c r="UZK23" s="52"/>
      <c r="UZL23" s="52"/>
      <c r="UZM23" s="52"/>
      <c r="UZN23" s="52"/>
      <c r="UZO23" s="52"/>
      <c r="UZP23" s="52"/>
      <c r="UZQ23" s="52"/>
      <c r="UZR23" s="52"/>
      <c r="UZS23" s="52"/>
      <c r="UZT23" s="52"/>
      <c r="UZU23" s="52"/>
      <c r="UZV23" s="52"/>
      <c r="UZW23" s="52"/>
      <c r="UZX23" s="52"/>
      <c r="UZY23" s="52"/>
      <c r="UZZ23" s="52"/>
      <c r="VAA23" s="52"/>
      <c r="VAB23" s="52"/>
      <c r="VAC23" s="52"/>
      <c r="VAD23" s="52"/>
      <c r="VAE23" s="52"/>
      <c r="VAF23" s="52"/>
      <c r="VAG23" s="52"/>
      <c r="VAH23" s="52"/>
      <c r="VAI23" s="52"/>
      <c r="VAJ23" s="52"/>
      <c r="VAK23" s="52"/>
      <c r="VAL23" s="52"/>
      <c r="VAM23" s="52"/>
      <c r="VAN23" s="52"/>
      <c r="VAO23" s="52"/>
      <c r="VAP23" s="52"/>
      <c r="VAQ23" s="52"/>
      <c r="VAR23" s="52"/>
      <c r="VAS23" s="52"/>
      <c r="VAT23" s="52"/>
      <c r="VAU23" s="52"/>
      <c r="VAV23" s="52"/>
      <c r="VAW23" s="52"/>
      <c r="VAX23" s="52"/>
      <c r="VAY23" s="52"/>
      <c r="VAZ23" s="52"/>
      <c r="VBA23" s="52"/>
      <c r="VBB23" s="52"/>
      <c r="VBC23" s="52"/>
      <c r="VBD23" s="52"/>
      <c r="VBE23" s="52"/>
      <c r="VBF23" s="52"/>
      <c r="VBG23" s="52"/>
      <c r="VBH23" s="52"/>
      <c r="VBI23" s="52"/>
      <c r="VBJ23" s="52"/>
      <c r="VBK23" s="52"/>
      <c r="VBL23" s="52"/>
      <c r="VBM23" s="52"/>
      <c r="VBN23" s="52"/>
      <c r="VBO23" s="52"/>
      <c r="VBP23" s="52"/>
      <c r="VBQ23" s="52"/>
      <c r="VBR23" s="52"/>
      <c r="VBS23" s="52"/>
      <c r="VBT23" s="52"/>
      <c r="VBU23" s="52"/>
      <c r="VBV23" s="52"/>
      <c r="VBW23" s="52"/>
      <c r="VBX23" s="52"/>
      <c r="VBY23" s="52"/>
      <c r="VBZ23" s="52"/>
      <c r="VCA23" s="52"/>
      <c r="VCB23" s="52"/>
      <c r="VCC23" s="52"/>
      <c r="VCD23" s="52"/>
      <c r="VCE23" s="52"/>
      <c r="VCF23" s="52"/>
      <c r="VCG23" s="52"/>
      <c r="VCH23" s="52"/>
      <c r="VCI23" s="52"/>
      <c r="VCJ23" s="52"/>
      <c r="VCK23" s="52"/>
      <c r="VCL23" s="52"/>
      <c r="VCM23" s="52"/>
      <c r="VCN23" s="52"/>
      <c r="VCO23" s="52"/>
      <c r="VCP23" s="52"/>
      <c r="VCQ23" s="52"/>
      <c r="VCR23" s="52"/>
      <c r="VCS23" s="52"/>
      <c r="VCT23" s="52"/>
      <c r="VCU23" s="52"/>
      <c r="VCV23" s="52"/>
      <c r="VCW23" s="52"/>
      <c r="VCX23" s="52"/>
      <c r="VCY23" s="52"/>
      <c r="VCZ23" s="52"/>
      <c r="VDA23" s="52"/>
      <c r="VDB23" s="52"/>
      <c r="VDC23" s="52"/>
      <c r="VDD23" s="52"/>
      <c r="VDE23" s="52"/>
      <c r="VDF23" s="52"/>
      <c r="VDG23" s="52"/>
      <c r="VDH23" s="52"/>
      <c r="VDI23" s="52"/>
      <c r="VDJ23" s="52"/>
      <c r="VDK23" s="52"/>
      <c r="VDL23" s="52"/>
      <c r="VDM23" s="52"/>
      <c r="VDN23" s="52"/>
      <c r="VDO23" s="52"/>
      <c r="VDP23" s="52"/>
      <c r="VDQ23" s="52"/>
      <c r="VDR23" s="52"/>
      <c r="VDS23" s="52"/>
      <c r="VDT23" s="52"/>
      <c r="VDU23" s="52"/>
      <c r="VDV23" s="52"/>
      <c r="VDW23" s="52"/>
      <c r="VDX23" s="52"/>
      <c r="VDY23" s="52"/>
      <c r="VDZ23" s="52"/>
      <c r="VEA23" s="52"/>
      <c r="VEB23" s="52"/>
      <c r="VEC23" s="52"/>
      <c r="VED23" s="52"/>
      <c r="VEE23" s="52"/>
      <c r="VEF23" s="52"/>
      <c r="VEG23" s="52"/>
      <c r="VEH23" s="52"/>
      <c r="VEI23" s="52"/>
      <c r="VEJ23" s="52"/>
      <c r="VEK23" s="52"/>
      <c r="VEL23" s="52"/>
      <c r="VEM23" s="52"/>
      <c r="VEN23" s="52"/>
      <c r="VEO23" s="52"/>
      <c r="VEP23" s="52"/>
      <c r="VEQ23" s="52"/>
      <c r="VER23" s="52"/>
      <c r="VES23" s="52"/>
      <c r="VET23" s="52"/>
      <c r="VEU23" s="52"/>
      <c r="VEV23" s="52"/>
      <c r="VEW23" s="52"/>
      <c r="VEX23" s="52"/>
      <c r="VEY23" s="52"/>
      <c r="VEZ23" s="52"/>
      <c r="VFA23" s="52"/>
      <c r="VFB23" s="52"/>
      <c r="VFC23" s="52"/>
      <c r="VFD23" s="52"/>
      <c r="VFE23" s="52"/>
      <c r="VFF23" s="52"/>
      <c r="VFG23" s="52"/>
      <c r="VFH23" s="52"/>
      <c r="VFI23" s="52"/>
      <c r="VFJ23" s="52"/>
      <c r="VFK23" s="52"/>
      <c r="VFL23" s="52"/>
      <c r="VFM23" s="52"/>
      <c r="VFN23" s="52"/>
      <c r="VFO23" s="52"/>
      <c r="VFP23" s="52"/>
      <c r="VFQ23" s="52"/>
      <c r="VFR23" s="52"/>
      <c r="VFS23" s="52"/>
      <c r="VFT23" s="52"/>
      <c r="VFU23" s="52"/>
      <c r="VFV23" s="52"/>
      <c r="VFW23" s="52"/>
      <c r="VFX23" s="52"/>
      <c r="VFY23" s="52"/>
      <c r="VFZ23" s="52"/>
      <c r="VGA23" s="52"/>
      <c r="VGB23" s="52"/>
      <c r="VGC23" s="52"/>
      <c r="VGD23" s="52"/>
      <c r="VGE23" s="52"/>
      <c r="VGF23" s="52"/>
      <c r="VGG23" s="52"/>
      <c r="VGH23" s="52"/>
      <c r="VGI23" s="52"/>
      <c r="VGJ23" s="52"/>
      <c r="VGK23" s="52"/>
      <c r="VGL23" s="52"/>
      <c r="VGM23" s="52"/>
      <c r="VGN23" s="52"/>
      <c r="VGO23" s="52"/>
      <c r="VGP23" s="52"/>
      <c r="VGQ23" s="52"/>
      <c r="VGR23" s="52"/>
      <c r="VGS23" s="52"/>
      <c r="VGT23" s="52"/>
      <c r="VGU23" s="52"/>
      <c r="VGV23" s="52"/>
      <c r="VGW23" s="52"/>
      <c r="VGX23" s="52"/>
      <c r="VGY23" s="52"/>
      <c r="VGZ23" s="52"/>
      <c r="VHA23" s="52"/>
      <c r="VHB23" s="52"/>
      <c r="VHC23" s="52"/>
      <c r="VHD23" s="52"/>
      <c r="VHE23" s="52"/>
      <c r="VHF23" s="52"/>
      <c r="VHG23" s="52"/>
      <c r="VHH23" s="52"/>
      <c r="VHI23" s="52"/>
      <c r="VHJ23" s="52"/>
      <c r="VHK23" s="52"/>
      <c r="VHL23" s="52"/>
      <c r="VHM23" s="52"/>
      <c r="VHN23" s="52"/>
      <c r="VHO23" s="52"/>
      <c r="VHP23" s="52"/>
      <c r="VHQ23" s="52"/>
      <c r="VHR23" s="52"/>
      <c r="VHS23" s="52"/>
      <c r="VHT23" s="52"/>
      <c r="VHU23" s="52"/>
      <c r="VHV23" s="52"/>
      <c r="VHW23" s="52"/>
      <c r="VHX23" s="52"/>
      <c r="VHY23" s="52"/>
      <c r="VHZ23" s="52"/>
      <c r="VIA23" s="52"/>
      <c r="VIB23" s="52"/>
      <c r="VIC23" s="52"/>
      <c r="VID23" s="52"/>
      <c r="VIE23" s="52"/>
      <c r="VIF23" s="52"/>
      <c r="VIG23" s="52"/>
      <c r="VIH23" s="52"/>
      <c r="VII23" s="52"/>
      <c r="VIJ23" s="52"/>
      <c r="VIK23" s="52"/>
      <c r="VIL23" s="52"/>
      <c r="VIM23" s="52"/>
      <c r="VIN23" s="52"/>
      <c r="VIO23" s="52"/>
      <c r="VIP23" s="52"/>
      <c r="VIQ23" s="52"/>
      <c r="VIR23" s="52"/>
      <c r="VIS23" s="52"/>
      <c r="VIT23" s="52"/>
      <c r="VIU23" s="52"/>
      <c r="VIV23" s="52"/>
      <c r="VIW23" s="52"/>
      <c r="VIX23" s="52"/>
      <c r="VIY23" s="52"/>
      <c r="VIZ23" s="52"/>
      <c r="VJA23" s="52"/>
      <c r="VJB23" s="52"/>
      <c r="VJC23" s="52"/>
      <c r="VJD23" s="52"/>
      <c r="VJE23" s="52"/>
      <c r="VJF23" s="52"/>
      <c r="VJG23" s="52"/>
      <c r="VJH23" s="52"/>
      <c r="VJI23" s="52"/>
      <c r="VJJ23" s="52"/>
      <c r="VJK23" s="52"/>
      <c r="VJL23" s="52"/>
      <c r="VJM23" s="52"/>
      <c r="VJN23" s="52"/>
      <c r="VJO23" s="52"/>
      <c r="VJP23" s="52"/>
      <c r="VJQ23" s="52"/>
      <c r="VJR23" s="52"/>
      <c r="VJS23" s="52"/>
      <c r="VJT23" s="52"/>
      <c r="VJU23" s="52"/>
      <c r="VJV23" s="52"/>
      <c r="VJW23" s="52"/>
      <c r="VJX23" s="52"/>
      <c r="VJY23" s="52"/>
      <c r="VJZ23" s="52"/>
      <c r="VKA23" s="52"/>
      <c r="VKB23" s="52"/>
      <c r="VKC23" s="52"/>
      <c r="VKD23" s="52"/>
      <c r="VKE23" s="52"/>
      <c r="VKF23" s="52"/>
      <c r="VKG23" s="52"/>
      <c r="VKH23" s="52"/>
      <c r="VKI23" s="52"/>
      <c r="VKJ23" s="52"/>
      <c r="VKK23" s="52"/>
      <c r="VKL23" s="52"/>
      <c r="VKM23" s="52"/>
      <c r="VKN23" s="52"/>
      <c r="VKO23" s="52"/>
      <c r="VKP23" s="52"/>
      <c r="VKQ23" s="52"/>
      <c r="VKR23" s="52"/>
      <c r="VKS23" s="52"/>
      <c r="VKT23" s="52"/>
      <c r="VKU23" s="52"/>
      <c r="VKV23" s="52"/>
      <c r="VKW23" s="52"/>
      <c r="VKX23" s="52"/>
      <c r="VKY23" s="52"/>
      <c r="VKZ23" s="52"/>
      <c r="VLA23" s="52"/>
      <c r="VLB23" s="52"/>
      <c r="VLC23" s="52"/>
      <c r="VLD23" s="52"/>
      <c r="VLE23" s="52"/>
      <c r="VLF23" s="52"/>
      <c r="VLG23" s="52"/>
      <c r="VLH23" s="52"/>
      <c r="VLI23" s="52"/>
      <c r="VLJ23" s="52"/>
      <c r="VLK23" s="52"/>
      <c r="VLL23" s="52"/>
      <c r="VLM23" s="52"/>
      <c r="VLN23" s="52"/>
      <c r="VLO23" s="52"/>
      <c r="VLP23" s="52"/>
      <c r="VLQ23" s="52"/>
      <c r="VLR23" s="52"/>
      <c r="VLS23" s="52"/>
      <c r="VLT23" s="52"/>
      <c r="VLU23" s="52"/>
      <c r="VLV23" s="52"/>
      <c r="VLW23" s="52"/>
      <c r="VLX23" s="52"/>
      <c r="VLY23" s="52"/>
      <c r="VLZ23" s="52"/>
      <c r="VMA23" s="52"/>
      <c r="VMB23" s="52"/>
      <c r="VMC23" s="52"/>
      <c r="VMD23" s="52"/>
      <c r="VME23" s="52"/>
      <c r="VMF23" s="52"/>
      <c r="VMG23" s="52"/>
      <c r="VMH23" s="52"/>
      <c r="VMI23" s="52"/>
      <c r="VMJ23" s="52"/>
      <c r="VMK23" s="52"/>
      <c r="VML23" s="52"/>
      <c r="VMM23" s="52"/>
      <c r="VMN23" s="52"/>
      <c r="VMO23" s="52"/>
      <c r="VMP23" s="52"/>
      <c r="VMQ23" s="52"/>
      <c r="VMR23" s="52"/>
      <c r="VMS23" s="52"/>
      <c r="VMT23" s="52"/>
      <c r="VMU23" s="52"/>
      <c r="VMV23" s="52"/>
      <c r="VMW23" s="52"/>
      <c r="VMX23" s="52"/>
      <c r="VMY23" s="52"/>
      <c r="VMZ23" s="52"/>
      <c r="VNA23" s="52"/>
      <c r="VNB23" s="52"/>
      <c r="VNC23" s="52"/>
      <c r="VND23" s="52"/>
      <c r="VNE23" s="52"/>
      <c r="VNF23" s="52"/>
      <c r="VNG23" s="52"/>
      <c r="VNH23" s="52"/>
      <c r="VNI23" s="52"/>
      <c r="VNJ23" s="52"/>
      <c r="VNK23" s="52"/>
      <c r="VNL23" s="52"/>
      <c r="VNM23" s="52"/>
      <c r="VNN23" s="52"/>
      <c r="VNO23" s="52"/>
      <c r="VNP23" s="52"/>
      <c r="VNQ23" s="52"/>
      <c r="VNR23" s="52"/>
      <c r="VNS23" s="52"/>
      <c r="VNT23" s="52"/>
      <c r="VNU23" s="52"/>
      <c r="VNV23" s="52"/>
      <c r="VNW23" s="52"/>
      <c r="VNX23" s="52"/>
      <c r="VNY23" s="52"/>
      <c r="VNZ23" s="52"/>
      <c r="VOA23" s="52"/>
      <c r="VOB23" s="52"/>
      <c r="VOC23" s="52"/>
      <c r="VOD23" s="52"/>
      <c r="VOE23" s="52"/>
      <c r="VOF23" s="52"/>
      <c r="VOG23" s="52"/>
      <c r="VOH23" s="52"/>
      <c r="VOI23" s="52"/>
      <c r="VOJ23" s="52"/>
      <c r="VOK23" s="52"/>
      <c r="VOL23" s="52"/>
      <c r="VOM23" s="52"/>
      <c r="VON23" s="52"/>
      <c r="VOO23" s="52"/>
      <c r="VOP23" s="52"/>
      <c r="VOQ23" s="52"/>
      <c r="VOR23" s="52"/>
      <c r="VOS23" s="52"/>
      <c r="VOT23" s="52"/>
      <c r="VOU23" s="52"/>
      <c r="VOV23" s="52"/>
      <c r="VOW23" s="52"/>
      <c r="VOX23" s="52"/>
      <c r="VOY23" s="52"/>
      <c r="VOZ23" s="52"/>
      <c r="VPA23" s="52"/>
      <c r="VPB23" s="52"/>
      <c r="VPC23" s="52"/>
      <c r="VPD23" s="52"/>
      <c r="VPE23" s="52"/>
      <c r="VPF23" s="52"/>
      <c r="VPG23" s="52"/>
      <c r="VPH23" s="52"/>
      <c r="VPI23" s="52"/>
      <c r="VPJ23" s="52"/>
      <c r="VPK23" s="52"/>
      <c r="VPL23" s="52"/>
      <c r="VPM23" s="52"/>
      <c r="VPN23" s="52"/>
      <c r="VPO23" s="52"/>
      <c r="VPP23" s="52"/>
      <c r="VPQ23" s="52"/>
      <c r="VPR23" s="52"/>
      <c r="VPS23" s="52"/>
      <c r="VPT23" s="52"/>
      <c r="VPU23" s="52"/>
      <c r="VPV23" s="52"/>
      <c r="VPW23" s="52"/>
      <c r="VPX23" s="52"/>
      <c r="VPY23" s="52"/>
      <c r="VPZ23" s="52"/>
      <c r="VQA23" s="52"/>
      <c r="VQB23" s="52"/>
      <c r="VQC23" s="52"/>
      <c r="VQD23" s="52"/>
      <c r="VQE23" s="52"/>
      <c r="VQF23" s="52"/>
      <c r="VQG23" s="52"/>
      <c r="VQH23" s="52"/>
      <c r="VQI23" s="52"/>
      <c r="VQJ23" s="52"/>
      <c r="VQK23" s="52"/>
      <c r="VQL23" s="52"/>
      <c r="VQM23" s="52"/>
      <c r="VQN23" s="52"/>
      <c r="VQO23" s="52"/>
      <c r="VQP23" s="52"/>
      <c r="VQQ23" s="52"/>
      <c r="VQR23" s="52"/>
      <c r="VQS23" s="52"/>
      <c r="VQT23" s="52"/>
      <c r="VQU23" s="52"/>
      <c r="VQV23" s="52"/>
      <c r="VQW23" s="52"/>
      <c r="VQX23" s="52"/>
      <c r="VQY23" s="52"/>
      <c r="VQZ23" s="52"/>
      <c r="VRA23" s="52"/>
      <c r="VRB23" s="52"/>
      <c r="VRC23" s="52"/>
      <c r="VRD23" s="52"/>
      <c r="VRE23" s="52"/>
      <c r="VRF23" s="52"/>
      <c r="VRG23" s="52"/>
      <c r="VRH23" s="52"/>
      <c r="VRI23" s="52"/>
      <c r="VRJ23" s="52"/>
      <c r="VRK23" s="52"/>
      <c r="VRL23" s="52"/>
      <c r="VRM23" s="52"/>
      <c r="VRN23" s="52"/>
      <c r="VRO23" s="52"/>
      <c r="VRP23" s="52"/>
      <c r="VRQ23" s="52"/>
      <c r="VRR23" s="52"/>
      <c r="VRS23" s="52"/>
      <c r="VRT23" s="52"/>
      <c r="VRU23" s="52"/>
      <c r="VRV23" s="52"/>
      <c r="VRW23" s="52"/>
      <c r="VRX23" s="52"/>
      <c r="VRY23" s="52"/>
      <c r="VRZ23" s="52"/>
      <c r="VSA23" s="52"/>
      <c r="VSB23" s="52"/>
      <c r="VSC23" s="52"/>
      <c r="VSD23" s="52"/>
      <c r="VSE23" s="52"/>
      <c r="VSF23" s="52"/>
      <c r="VSG23" s="52"/>
      <c r="VSH23" s="52"/>
      <c r="VSI23" s="52"/>
      <c r="VSJ23" s="52"/>
      <c r="VSK23" s="52"/>
      <c r="VSL23" s="52"/>
      <c r="VSM23" s="52"/>
      <c r="VSN23" s="52"/>
      <c r="VSO23" s="52"/>
      <c r="VSP23" s="52"/>
      <c r="VSQ23" s="52"/>
      <c r="VSR23" s="52"/>
      <c r="VSS23" s="52"/>
      <c r="VST23" s="52"/>
      <c r="VSU23" s="52"/>
      <c r="VSV23" s="52"/>
      <c r="VSW23" s="52"/>
      <c r="VSX23" s="52"/>
      <c r="VSY23" s="52"/>
      <c r="VSZ23" s="52"/>
      <c r="VTA23" s="52"/>
      <c r="VTB23" s="52"/>
      <c r="VTC23" s="52"/>
      <c r="VTD23" s="52"/>
      <c r="VTE23" s="52"/>
      <c r="VTF23" s="52"/>
      <c r="VTG23" s="52"/>
      <c r="VTH23" s="52"/>
      <c r="VTI23" s="52"/>
      <c r="VTJ23" s="52"/>
      <c r="VTK23" s="52"/>
      <c r="VTL23" s="52"/>
      <c r="VTM23" s="52"/>
      <c r="VTN23" s="52"/>
      <c r="VTO23" s="52"/>
      <c r="VTP23" s="52"/>
      <c r="VTQ23" s="52"/>
      <c r="VTR23" s="52"/>
      <c r="VTS23" s="52"/>
      <c r="VTT23" s="52"/>
      <c r="VTU23" s="52"/>
      <c r="VTV23" s="52"/>
      <c r="VTW23" s="52"/>
      <c r="VTX23" s="52"/>
      <c r="VTY23" s="52"/>
      <c r="VTZ23" s="52"/>
      <c r="VUA23" s="52"/>
      <c r="VUB23" s="52"/>
      <c r="VUC23" s="52"/>
      <c r="VUD23" s="52"/>
      <c r="VUE23" s="52"/>
      <c r="VUF23" s="52"/>
      <c r="VUG23" s="52"/>
      <c r="VUH23" s="52"/>
      <c r="VUI23" s="52"/>
      <c r="VUJ23" s="52"/>
      <c r="VUK23" s="52"/>
      <c r="VUL23" s="52"/>
      <c r="VUM23" s="52"/>
      <c r="VUN23" s="52"/>
      <c r="VUO23" s="52"/>
      <c r="VUP23" s="52"/>
      <c r="VUQ23" s="52"/>
      <c r="VUR23" s="52"/>
      <c r="VUS23" s="52"/>
      <c r="VUT23" s="52"/>
      <c r="VUU23" s="52"/>
      <c r="VUV23" s="52"/>
      <c r="VUW23" s="52"/>
      <c r="VUX23" s="52"/>
      <c r="VUY23" s="52"/>
      <c r="VUZ23" s="52"/>
      <c r="VVA23" s="52"/>
      <c r="VVB23" s="52"/>
      <c r="VVC23" s="52"/>
      <c r="VVD23" s="52"/>
      <c r="VVE23" s="52"/>
      <c r="VVF23" s="52"/>
      <c r="VVG23" s="52"/>
      <c r="VVH23" s="52"/>
      <c r="VVI23" s="52"/>
      <c r="VVJ23" s="52"/>
      <c r="VVK23" s="52"/>
      <c r="VVL23" s="52"/>
      <c r="VVM23" s="52"/>
      <c r="VVN23" s="52"/>
      <c r="VVO23" s="52"/>
      <c r="VVP23" s="52"/>
      <c r="VVQ23" s="52"/>
      <c r="VVR23" s="52"/>
      <c r="VVS23" s="52"/>
      <c r="VVT23" s="52"/>
      <c r="VVU23" s="52"/>
      <c r="VVV23" s="52"/>
      <c r="VVW23" s="52"/>
      <c r="VVX23" s="52"/>
      <c r="VVY23" s="52"/>
      <c r="VVZ23" s="52"/>
      <c r="VWA23" s="52"/>
      <c r="VWB23" s="52"/>
      <c r="VWC23" s="52"/>
      <c r="VWD23" s="52"/>
      <c r="VWE23" s="52"/>
      <c r="VWF23" s="52"/>
      <c r="VWG23" s="52"/>
      <c r="VWH23" s="52"/>
      <c r="VWI23" s="52"/>
      <c r="VWJ23" s="52"/>
      <c r="VWK23" s="52"/>
      <c r="VWL23" s="52"/>
      <c r="VWM23" s="52"/>
      <c r="VWN23" s="52"/>
      <c r="VWO23" s="52"/>
      <c r="VWP23" s="52"/>
      <c r="VWQ23" s="52"/>
      <c r="VWR23" s="52"/>
      <c r="VWS23" s="52"/>
      <c r="VWT23" s="52"/>
      <c r="VWU23" s="52"/>
      <c r="VWV23" s="52"/>
      <c r="VWW23" s="52"/>
      <c r="VWX23" s="52"/>
      <c r="VWY23" s="52"/>
      <c r="VWZ23" s="52"/>
      <c r="VXA23" s="52"/>
      <c r="VXB23" s="52"/>
      <c r="VXC23" s="52"/>
      <c r="VXD23" s="52"/>
      <c r="VXE23" s="52"/>
      <c r="VXF23" s="52"/>
      <c r="VXG23" s="52"/>
      <c r="VXH23" s="52"/>
      <c r="VXI23" s="52"/>
      <c r="VXJ23" s="52"/>
      <c r="VXK23" s="52"/>
      <c r="VXL23" s="52"/>
      <c r="VXM23" s="52"/>
      <c r="VXN23" s="52"/>
      <c r="VXO23" s="52"/>
      <c r="VXP23" s="52"/>
      <c r="VXQ23" s="52"/>
      <c r="VXR23" s="52"/>
      <c r="VXS23" s="52"/>
      <c r="VXT23" s="52"/>
      <c r="VXU23" s="52"/>
      <c r="VXV23" s="52"/>
      <c r="VXW23" s="52"/>
      <c r="VXX23" s="52"/>
      <c r="VXY23" s="52"/>
      <c r="VXZ23" s="52"/>
      <c r="VYA23" s="52"/>
      <c r="VYB23" s="52"/>
      <c r="VYC23" s="52"/>
      <c r="VYD23" s="52"/>
      <c r="VYE23" s="52"/>
      <c r="VYF23" s="52"/>
      <c r="VYG23" s="52"/>
      <c r="VYH23" s="52"/>
      <c r="VYI23" s="52"/>
      <c r="VYJ23" s="52"/>
      <c r="VYK23" s="52"/>
      <c r="VYL23" s="52"/>
      <c r="VYM23" s="52"/>
      <c r="VYN23" s="52"/>
      <c r="VYO23" s="52"/>
      <c r="VYP23" s="52"/>
      <c r="VYQ23" s="52"/>
      <c r="VYR23" s="52"/>
      <c r="VYS23" s="52"/>
      <c r="VYT23" s="52"/>
      <c r="VYU23" s="52"/>
      <c r="VYV23" s="52"/>
      <c r="VYW23" s="52"/>
      <c r="VYX23" s="52"/>
      <c r="VYY23" s="52"/>
      <c r="VYZ23" s="52"/>
      <c r="VZA23" s="52"/>
      <c r="VZB23" s="52"/>
      <c r="VZC23" s="52"/>
      <c r="VZD23" s="52"/>
      <c r="VZE23" s="52"/>
      <c r="VZF23" s="52"/>
      <c r="VZG23" s="52"/>
      <c r="VZH23" s="52"/>
      <c r="VZI23" s="52"/>
      <c r="VZJ23" s="52"/>
      <c r="VZK23" s="52"/>
      <c r="VZL23" s="52"/>
      <c r="VZM23" s="52"/>
      <c r="VZN23" s="52"/>
      <c r="VZO23" s="52"/>
      <c r="VZP23" s="52"/>
      <c r="VZQ23" s="52"/>
      <c r="VZR23" s="52"/>
      <c r="VZS23" s="52"/>
      <c r="VZT23" s="52"/>
      <c r="VZU23" s="52"/>
      <c r="VZV23" s="52"/>
      <c r="VZW23" s="52"/>
      <c r="VZX23" s="52"/>
      <c r="VZY23" s="52"/>
      <c r="VZZ23" s="52"/>
      <c r="WAA23" s="52"/>
      <c r="WAB23" s="52"/>
      <c r="WAC23" s="52"/>
      <c r="WAD23" s="52"/>
      <c r="WAE23" s="52"/>
      <c r="WAF23" s="52"/>
      <c r="WAG23" s="52"/>
      <c r="WAH23" s="52"/>
      <c r="WAI23" s="52"/>
      <c r="WAJ23" s="52"/>
      <c r="WAK23" s="52"/>
      <c r="WAL23" s="52"/>
      <c r="WAM23" s="52"/>
      <c r="WAN23" s="52"/>
      <c r="WAO23" s="52"/>
      <c r="WAP23" s="52"/>
      <c r="WAQ23" s="52"/>
      <c r="WAR23" s="52"/>
      <c r="WAS23" s="52"/>
      <c r="WAT23" s="52"/>
      <c r="WAU23" s="52"/>
      <c r="WAV23" s="52"/>
      <c r="WAW23" s="52"/>
      <c r="WAX23" s="52"/>
      <c r="WAY23" s="52"/>
      <c r="WAZ23" s="52"/>
      <c r="WBA23" s="52"/>
      <c r="WBB23" s="52"/>
      <c r="WBC23" s="52"/>
      <c r="WBD23" s="52"/>
      <c r="WBE23" s="52"/>
      <c r="WBF23" s="52"/>
      <c r="WBG23" s="52"/>
      <c r="WBH23" s="52"/>
      <c r="WBI23" s="52"/>
      <c r="WBJ23" s="52"/>
      <c r="WBK23" s="52"/>
      <c r="WBL23" s="52"/>
      <c r="WBM23" s="52"/>
      <c r="WBN23" s="52"/>
      <c r="WBO23" s="52"/>
      <c r="WBP23" s="52"/>
      <c r="WBQ23" s="52"/>
      <c r="WBR23" s="52"/>
      <c r="WBS23" s="52"/>
      <c r="WBT23" s="52"/>
      <c r="WBU23" s="52"/>
      <c r="WBV23" s="52"/>
      <c r="WBW23" s="52"/>
      <c r="WBX23" s="52"/>
      <c r="WBY23" s="52"/>
      <c r="WBZ23" s="52"/>
      <c r="WCA23" s="52"/>
      <c r="WCB23" s="52"/>
      <c r="WCC23" s="52"/>
      <c r="WCD23" s="52"/>
      <c r="WCE23" s="52"/>
      <c r="WCF23" s="52"/>
      <c r="WCG23" s="52"/>
      <c r="WCH23" s="52"/>
      <c r="WCI23" s="52"/>
      <c r="WCJ23" s="52"/>
      <c r="WCK23" s="52"/>
      <c r="WCL23" s="52"/>
      <c r="WCM23" s="52"/>
      <c r="WCN23" s="52"/>
      <c r="WCO23" s="52"/>
      <c r="WCP23" s="52"/>
      <c r="WCQ23" s="52"/>
      <c r="WCR23" s="52"/>
      <c r="WCS23" s="52"/>
      <c r="WCT23" s="52"/>
      <c r="WCU23" s="52"/>
      <c r="WCV23" s="52"/>
      <c r="WCW23" s="52"/>
      <c r="WCX23" s="52"/>
      <c r="WCY23" s="52"/>
      <c r="WCZ23" s="52"/>
      <c r="WDA23" s="52"/>
      <c r="WDB23" s="52"/>
      <c r="WDC23" s="52"/>
      <c r="WDD23" s="52"/>
      <c r="WDE23" s="52"/>
      <c r="WDF23" s="52"/>
      <c r="WDG23" s="52"/>
      <c r="WDH23" s="52"/>
      <c r="WDI23" s="52"/>
      <c r="WDJ23" s="52"/>
      <c r="WDK23" s="52"/>
      <c r="WDL23" s="52"/>
      <c r="WDM23" s="52"/>
      <c r="WDN23" s="52"/>
      <c r="WDO23" s="52"/>
      <c r="WDP23" s="52"/>
      <c r="WDQ23" s="52"/>
      <c r="WDR23" s="52"/>
      <c r="WDS23" s="52"/>
      <c r="WDT23" s="52"/>
      <c r="WDU23" s="52"/>
      <c r="WDV23" s="52"/>
      <c r="WDW23" s="52"/>
      <c r="WDX23" s="52"/>
      <c r="WDY23" s="52"/>
      <c r="WDZ23" s="52"/>
      <c r="WEA23" s="52"/>
      <c r="WEB23" s="52"/>
      <c r="WEC23" s="52"/>
      <c r="WED23" s="52"/>
      <c r="WEE23" s="52"/>
      <c r="WEF23" s="52"/>
      <c r="WEG23" s="52"/>
      <c r="WEH23" s="52"/>
      <c r="WEI23" s="52"/>
      <c r="WEJ23" s="52"/>
      <c r="WEK23" s="52"/>
      <c r="WEL23" s="52"/>
      <c r="WEM23" s="52"/>
      <c r="WEN23" s="52"/>
      <c r="WEO23" s="52"/>
      <c r="WEP23" s="52"/>
      <c r="WEQ23" s="52"/>
      <c r="WER23" s="52"/>
      <c r="WES23" s="52"/>
      <c r="WET23" s="52"/>
      <c r="WEU23" s="52"/>
      <c r="WEV23" s="52"/>
      <c r="WEW23" s="52"/>
      <c r="WEX23" s="52"/>
      <c r="WEY23" s="52"/>
      <c r="WEZ23" s="52"/>
      <c r="WFA23" s="52"/>
      <c r="WFB23" s="52"/>
      <c r="WFC23" s="52"/>
      <c r="WFD23" s="52"/>
      <c r="WFE23" s="52"/>
      <c r="WFF23" s="52"/>
      <c r="WFG23" s="52"/>
      <c r="WFH23" s="52"/>
      <c r="WFI23" s="52"/>
      <c r="WFJ23" s="52"/>
      <c r="WFK23" s="52"/>
      <c r="WFL23" s="52"/>
      <c r="WFM23" s="52"/>
      <c r="WFN23" s="52"/>
      <c r="WFO23" s="52"/>
      <c r="WFP23" s="52"/>
      <c r="WFQ23" s="52"/>
      <c r="WFR23" s="52"/>
      <c r="WFS23" s="52"/>
      <c r="WFT23" s="52"/>
      <c r="WFU23" s="52"/>
      <c r="WFV23" s="52"/>
      <c r="WFW23" s="52"/>
      <c r="WFX23" s="52"/>
      <c r="WFY23" s="52"/>
      <c r="WFZ23" s="52"/>
      <c r="WGA23" s="52"/>
      <c r="WGB23" s="52"/>
      <c r="WGC23" s="52"/>
      <c r="WGD23" s="52"/>
      <c r="WGE23" s="52"/>
      <c r="WGF23" s="52"/>
      <c r="WGG23" s="52"/>
      <c r="WGH23" s="52"/>
      <c r="WGI23" s="52"/>
      <c r="WGJ23" s="52"/>
      <c r="WGK23" s="52"/>
      <c r="WGL23" s="52"/>
      <c r="WGM23" s="52"/>
      <c r="WGN23" s="52"/>
      <c r="WGO23" s="52"/>
      <c r="WGP23" s="52"/>
      <c r="WGQ23" s="52"/>
      <c r="WGR23" s="52"/>
      <c r="WGS23" s="52"/>
      <c r="WGT23" s="52"/>
      <c r="WGU23" s="52"/>
      <c r="WGV23" s="52"/>
      <c r="WGW23" s="52"/>
      <c r="WGX23" s="52"/>
      <c r="WGY23" s="52"/>
      <c r="WGZ23" s="52"/>
      <c r="WHA23" s="52"/>
      <c r="WHB23" s="52"/>
      <c r="WHC23" s="52"/>
      <c r="WHD23" s="52"/>
      <c r="WHE23" s="52"/>
      <c r="WHF23" s="52"/>
      <c r="WHG23" s="52"/>
      <c r="WHH23" s="52"/>
      <c r="WHI23" s="52"/>
      <c r="WHJ23" s="52"/>
      <c r="WHK23" s="52"/>
      <c r="WHL23" s="52"/>
      <c r="WHM23" s="52"/>
      <c r="WHN23" s="52"/>
      <c r="WHO23" s="52"/>
      <c r="WHP23" s="52"/>
      <c r="WHQ23" s="52"/>
      <c r="WHR23" s="52"/>
      <c r="WHS23" s="52"/>
      <c r="WHT23" s="52"/>
      <c r="WHU23" s="52"/>
      <c r="WHV23" s="52"/>
      <c r="WHW23" s="52"/>
      <c r="WHX23" s="52"/>
      <c r="WHY23" s="52"/>
      <c r="WHZ23" s="52"/>
      <c r="WIA23" s="52"/>
      <c r="WIB23" s="52"/>
      <c r="WIC23" s="52"/>
      <c r="WID23" s="52"/>
      <c r="WIE23" s="52"/>
      <c r="WIF23" s="52"/>
      <c r="WIG23" s="52"/>
      <c r="WIH23" s="52"/>
      <c r="WII23" s="52"/>
      <c r="WIJ23" s="52"/>
      <c r="WIK23" s="52"/>
      <c r="WIL23" s="52"/>
      <c r="WIM23" s="52"/>
      <c r="WIN23" s="52"/>
      <c r="WIO23" s="52"/>
      <c r="WIP23" s="52"/>
      <c r="WIQ23" s="52"/>
      <c r="WIR23" s="52"/>
      <c r="WIS23" s="52"/>
      <c r="WIT23" s="52"/>
      <c r="WIU23" s="52"/>
      <c r="WIV23" s="52"/>
      <c r="WIW23" s="52"/>
      <c r="WIX23" s="52"/>
      <c r="WIY23" s="52"/>
      <c r="WIZ23" s="52"/>
      <c r="WJA23" s="52"/>
      <c r="WJB23" s="52"/>
      <c r="WJC23" s="52"/>
      <c r="WJD23" s="52"/>
      <c r="WJE23" s="52"/>
      <c r="WJF23" s="52"/>
      <c r="WJG23" s="52"/>
      <c r="WJH23" s="52"/>
      <c r="WJI23" s="52"/>
      <c r="WJJ23" s="52"/>
      <c r="WJK23" s="52"/>
      <c r="WJL23" s="52"/>
      <c r="WJM23" s="52"/>
      <c r="WJN23" s="52"/>
      <c r="WJO23" s="52"/>
      <c r="WJP23" s="52"/>
      <c r="WJQ23" s="52"/>
      <c r="WJR23" s="52"/>
      <c r="WJS23" s="52"/>
      <c r="WJT23" s="52"/>
      <c r="WJU23" s="52"/>
      <c r="WJV23" s="52"/>
      <c r="WJW23" s="52"/>
      <c r="WJX23" s="52"/>
      <c r="WJY23" s="52"/>
      <c r="WJZ23" s="52"/>
      <c r="WKA23" s="52"/>
      <c r="WKB23" s="52"/>
      <c r="WKC23" s="52"/>
      <c r="WKD23" s="52"/>
      <c r="WKE23" s="52"/>
      <c r="WKF23" s="52"/>
      <c r="WKG23" s="52"/>
      <c r="WKH23" s="52"/>
      <c r="WKI23" s="52"/>
      <c r="WKJ23" s="52"/>
      <c r="WKK23" s="52"/>
      <c r="WKL23" s="52"/>
      <c r="WKM23" s="52"/>
      <c r="WKN23" s="52"/>
      <c r="WKO23" s="52"/>
      <c r="WKP23" s="52"/>
      <c r="WKQ23" s="52"/>
      <c r="WKR23" s="52"/>
      <c r="WKS23" s="52"/>
      <c r="WKT23" s="52"/>
      <c r="WKU23" s="52"/>
      <c r="WKV23" s="52"/>
      <c r="WKW23" s="52"/>
      <c r="WKX23" s="52"/>
      <c r="WKY23" s="52"/>
      <c r="WKZ23" s="52"/>
      <c r="WLA23" s="52"/>
      <c r="WLB23" s="52"/>
      <c r="WLC23" s="52"/>
      <c r="WLD23" s="52"/>
      <c r="WLE23" s="52"/>
      <c r="WLF23" s="52"/>
      <c r="WLG23" s="52"/>
      <c r="WLH23" s="52"/>
      <c r="WLI23" s="52"/>
      <c r="WLJ23" s="52"/>
      <c r="WLK23" s="52"/>
      <c r="WLL23" s="52"/>
      <c r="WLM23" s="52"/>
      <c r="WLN23" s="52"/>
      <c r="WLO23" s="52"/>
      <c r="WLP23" s="52"/>
      <c r="WLQ23" s="52"/>
      <c r="WLR23" s="52"/>
      <c r="WLS23" s="52"/>
      <c r="WLT23" s="52"/>
      <c r="WLU23" s="52"/>
      <c r="WLV23" s="52"/>
      <c r="WLW23" s="52"/>
      <c r="WLX23" s="52"/>
      <c r="WLY23" s="52"/>
      <c r="WLZ23" s="52"/>
      <c r="WMA23" s="52"/>
      <c r="WMB23" s="52"/>
      <c r="WMC23" s="52"/>
      <c r="WMD23" s="52"/>
      <c r="WME23" s="52"/>
      <c r="WMF23" s="52"/>
      <c r="WMG23" s="52"/>
      <c r="WMH23" s="52"/>
      <c r="WMI23" s="52"/>
      <c r="WMJ23" s="52"/>
      <c r="WMK23" s="52"/>
      <c r="WML23" s="52"/>
      <c r="WMM23" s="52"/>
      <c r="WMN23" s="52"/>
      <c r="WMO23" s="52"/>
      <c r="WMP23" s="52"/>
      <c r="WMQ23" s="52"/>
      <c r="WMR23" s="52"/>
      <c r="WMS23" s="52"/>
      <c r="WMT23" s="52"/>
      <c r="WMU23" s="52"/>
      <c r="WMV23" s="52"/>
      <c r="WMW23" s="52"/>
      <c r="WMX23" s="52"/>
      <c r="WMY23" s="52"/>
      <c r="WMZ23" s="52"/>
      <c r="WNA23" s="52"/>
      <c r="WNB23" s="52"/>
      <c r="WNC23" s="52"/>
      <c r="WND23" s="52"/>
      <c r="WNE23" s="52"/>
      <c r="WNF23" s="52"/>
      <c r="WNG23" s="52"/>
      <c r="WNH23" s="52"/>
      <c r="WNI23" s="52"/>
      <c r="WNJ23" s="52"/>
      <c r="WNK23" s="52"/>
      <c r="WNL23" s="52"/>
      <c r="WNM23" s="52"/>
      <c r="WNN23" s="52"/>
      <c r="WNO23" s="52"/>
      <c r="WNP23" s="52"/>
      <c r="WNQ23" s="52"/>
      <c r="WNR23" s="52"/>
      <c r="WNS23" s="52"/>
      <c r="WNT23" s="52"/>
      <c r="WNU23" s="52"/>
      <c r="WNV23" s="52"/>
      <c r="WNW23" s="52"/>
      <c r="WNX23" s="52"/>
      <c r="WNY23" s="52"/>
      <c r="WNZ23" s="52"/>
      <c r="WOA23" s="52"/>
      <c r="WOB23" s="52"/>
      <c r="WOC23" s="52"/>
      <c r="WOD23" s="52"/>
      <c r="WOE23" s="52"/>
      <c r="WOF23" s="52"/>
      <c r="WOG23" s="52"/>
      <c r="WOH23" s="52"/>
      <c r="WOI23" s="52"/>
      <c r="WOJ23" s="52"/>
      <c r="WOK23" s="52"/>
      <c r="WOL23" s="52"/>
      <c r="WOM23" s="52"/>
      <c r="WON23" s="52"/>
      <c r="WOO23" s="52"/>
      <c r="WOP23" s="52"/>
      <c r="WOQ23" s="52"/>
      <c r="WOR23" s="52"/>
      <c r="WOS23" s="52"/>
      <c r="WOT23" s="52"/>
      <c r="WOU23" s="52"/>
      <c r="WOV23" s="52"/>
      <c r="WOW23" s="52"/>
      <c r="WOX23" s="52"/>
      <c r="WOY23" s="52"/>
      <c r="WOZ23" s="52"/>
      <c r="WPA23" s="52"/>
      <c r="WPB23" s="52"/>
      <c r="WPC23" s="52"/>
      <c r="WPD23" s="52"/>
      <c r="WPE23" s="52"/>
      <c r="WPF23" s="52"/>
      <c r="WPG23" s="52"/>
      <c r="WPH23" s="52"/>
      <c r="WPI23" s="52"/>
      <c r="WPJ23" s="52"/>
      <c r="WPK23" s="52"/>
      <c r="WPL23" s="52"/>
      <c r="WPM23" s="52"/>
      <c r="WPN23" s="52"/>
      <c r="WPO23" s="52"/>
      <c r="WPP23" s="52"/>
      <c r="WPQ23" s="52"/>
      <c r="WPR23" s="52"/>
      <c r="WPS23" s="52"/>
      <c r="WPT23" s="52"/>
      <c r="WPU23" s="52"/>
      <c r="WPV23" s="52"/>
      <c r="WPW23" s="52"/>
      <c r="WPX23" s="52"/>
      <c r="WPY23" s="52"/>
      <c r="WPZ23" s="52"/>
      <c r="WQA23" s="52"/>
      <c r="WQB23" s="52"/>
      <c r="WQC23" s="52"/>
      <c r="WQD23" s="52"/>
      <c r="WQE23" s="52"/>
      <c r="WQF23" s="52"/>
      <c r="WQG23" s="52"/>
      <c r="WQH23" s="52"/>
      <c r="WQI23" s="52"/>
      <c r="WQJ23" s="52"/>
      <c r="WQK23" s="52"/>
      <c r="WQL23" s="52"/>
      <c r="WQM23" s="52"/>
      <c r="WQN23" s="52"/>
      <c r="WQO23" s="52"/>
      <c r="WQP23" s="52"/>
      <c r="WQQ23" s="52"/>
      <c r="WQR23" s="52"/>
      <c r="WQS23" s="52"/>
      <c r="WQT23" s="52"/>
      <c r="WQU23" s="52"/>
      <c r="WQV23" s="52"/>
      <c r="WQW23" s="52"/>
      <c r="WQX23" s="52"/>
      <c r="WQY23" s="52"/>
      <c r="WQZ23" s="52"/>
      <c r="WRA23" s="52"/>
      <c r="WRB23" s="52"/>
      <c r="WRC23" s="52"/>
      <c r="WRD23" s="52"/>
      <c r="WRE23" s="52"/>
      <c r="WRF23" s="52"/>
      <c r="WRG23" s="52"/>
      <c r="WRH23" s="52"/>
      <c r="WRI23" s="52"/>
      <c r="WRJ23" s="52"/>
      <c r="WRK23" s="52"/>
      <c r="WRL23" s="52"/>
      <c r="WRM23" s="52"/>
      <c r="WRN23" s="52"/>
      <c r="WRO23" s="52"/>
      <c r="WRP23" s="52"/>
      <c r="WRQ23" s="52"/>
      <c r="WRR23" s="52"/>
      <c r="WRS23" s="52"/>
      <c r="WRT23" s="52"/>
      <c r="WRU23" s="52"/>
      <c r="WRV23" s="52"/>
      <c r="WRW23" s="52"/>
      <c r="WRX23" s="52"/>
      <c r="WRY23" s="52"/>
      <c r="WRZ23" s="52"/>
      <c r="WSA23" s="52"/>
      <c r="WSB23" s="52"/>
      <c r="WSC23" s="52"/>
      <c r="WSD23" s="52"/>
      <c r="WSE23" s="52"/>
      <c r="WSF23" s="52"/>
      <c r="WSG23" s="52"/>
      <c r="WSH23" s="52"/>
      <c r="WSI23" s="52"/>
      <c r="WSJ23" s="52"/>
      <c r="WSK23" s="52"/>
      <c r="WSL23" s="52"/>
      <c r="WSM23" s="52"/>
      <c r="WSN23" s="52"/>
      <c r="WSO23" s="52"/>
      <c r="WSP23" s="52"/>
      <c r="WSQ23" s="52"/>
      <c r="WSR23" s="52"/>
      <c r="WSS23" s="52"/>
      <c r="WST23" s="52"/>
      <c r="WSU23" s="52"/>
      <c r="WSV23" s="52"/>
      <c r="WSW23" s="52"/>
      <c r="WSX23" s="52"/>
      <c r="WSY23" s="52"/>
      <c r="WSZ23" s="52"/>
      <c r="WTA23" s="52"/>
      <c r="WTB23" s="52"/>
      <c r="WTC23" s="52"/>
      <c r="WTD23" s="52"/>
      <c r="WTE23" s="52"/>
      <c r="WTF23" s="52"/>
      <c r="WTG23" s="52"/>
      <c r="WTH23" s="52"/>
      <c r="WTI23" s="52"/>
      <c r="WTJ23" s="52"/>
      <c r="WTK23" s="52"/>
      <c r="WTL23" s="52"/>
      <c r="WTM23" s="52"/>
      <c r="WTN23" s="52"/>
      <c r="WTO23" s="52"/>
      <c r="WTP23" s="52"/>
      <c r="WTQ23" s="52"/>
      <c r="WTR23" s="52"/>
      <c r="WTS23" s="52"/>
      <c r="WTT23" s="52"/>
      <c r="WTU23" s="52"/>
      <c r="WTV23" s="52"/>
      <c r="WTW23" s="52"/>
      <c r="WTX23" s="52"/>
      <c r="WTY23" s="52"/>
      <c r="WTZ23" s="52"/>
      <c r="WUA23" s="52"/>
      <c r="WUB23" s="52"/>
      <c r="WUC23" s="52"/>
      <c r="WUD23" s="52"/>
      <c r="WUE23" s="52"/>
      <c r="WUF23" s="52"/>
      <c r="WUG23" s="52"/>
      <c r="WUH23" s="52"/>
      <c r="WUI23" s="52"/>
      <c r="WUJ23" s="52"/>
      <c r="WUK23" s="52"/>
      <c r="WUL23" s="52"/>
      <c r="WUM23" s="52"/>
      <c r="WUN23" s="52"/>
      <c r="WUO23" s="52"/>
      <c r="WUP23" s="52"/>
      <c r="WUQ23" s="52"/>
      <c r="WUR23" s="52"/>
      <c r="WUS23" s="52"/>
      <c r="WUT23" s="52"/>
      <c r="WUU23" s="52"/>
      <c r="WUV23" s="52"/>
      <c r="WUW23" s="52"/>
      <c r="WUX23" s="52"/>
      <c r="WUY23" s="52"/>
      <c r="WUZ23" s="52"/>
      <c r="WVA23" s="52"/>
      <c r="WVB23" s="52"/>
      <c r="WVC23" s="52"/>
      <c r="WVD23" s="52"/>
      <c r="WVE23" s="52"/>
      <c r="WVF23" s="52"/>
      <c r="WVG23" s="52"/>
      <c r="WVH23" s="52"/>
      <c r="WVI23" s="52"/>
      <c r="WVJ23" s="52"/>
      <c r="WVK23" s="52"/>
      <c r="WVL23" s="52"/>
      <c r="WVM23" s="52"/>
      <c r="WVN23" s="52"/>
      <c r="WVO23" s="52"/>
      <c r="WVP23" s="52"/>
      <c r="WVQ23" s="52"/>
      <c r="WVR23" s="52"/>
      <c r="WVS23" s="52"/>
      <c r="WVT23" s="52"/>
      <c r="WVU23" s="52"/>
      <c r="WVV23" s="52"/>
      <c r="WVW23" s="52"/>
      <c r="WVX23" s="52"/>
      <c r="WVY23" s="52"/>
      <c r="WVZ23" s="52"/>
      <c r="WWA23" s="52"/>
      <c r="WWB23" s="52"/>
      <c r="WWC23" s="52"/>
      <c r="WWD23" s="52"/>
      <c r="WWE23" s="52"/>
      <c r="WWF23" s="52"/>
      <c r="WWG23" s="52"/>
      <c r="WWH23" s="52"/>
      <c r="WWI23" s="52"/>
      <c r="WWJ23" s="52"/>
      <c r="WWK23" s="52"/>
      <c r="WWL23" s="52"/>
      <c r="WWM23" s="52"/>
      <c r="WWN23" s="52"/>
      <c r="WWO23" s="52"/>
      <c r="WWP23" s="52"/>
      <c r="WWQ23" s="52"/>
      <c r="WWR23" s="52"/>
      <c r="WWS23" s="52"/>
      <c r="WWT23" s="52"/>
      <c r="WWU23" s="52"/>
      <c r="WWV23" s="52"/>
      <c r="WWW23" s="52"/>
      <c r="WWX23" s="52"/>
      <c r="WWY23" s="52"/>
      <c r="WWZ23" s="52"/>
      <c r="WXA23" s="52"/>
      <c r="WXB23" s="52"/>
      <c r="WXC23" s="52"/>
      <c r="WXD23" s="52"/>
      <c r="WXE23" s="52"/>
      <c r="WXF23" s="52"/>
      <c r="WXG23" s="52"/>
      <c r="WXH23" s="52"/>
      <c r="WXI23" s="52"/>
      <c r="WXJ23" s="52"/>
      <c r="WXK23" s="52"/>
      <c r="WXL23" s="52"/>
      <c r="WXM23" s="52"/>
      <c r="WXN23" s="52"/>
      <c r="WXO23" s="52"/>
      <c r="WXP23" s="52"/>
      <c r="WXQ23" s="52"/>
      <c r="WXR23" s="52"/>
      <c r="WXS23" s="52"/>
      <c r="WXT23" s="52"/>
      <c r="WXU23" s="52"/>
      <c r="WXV23" s="52"/>
      <c r="WXW23" s="52"/>
      <c r="WXX23" s="52"/>
      <c r="WXY23" s="52"/>
      <c r="WXZ23" s="52"/>
      <c r="WYA23" s="52"/>
      <c r="WYB23" s="52"/>
      <c r="WYC23" s="52"/>
      <c r="WYD23" s="52"/>
      <c r="WYE23" s="52"/>
      <c r="WYF23" s="52"/>
      <c r="WYG23" s="52"/>
      <c r="WYH23" s="52"/>
      <c r="WYI23" s="52"/>
      <c r="WYJ23" s="52"/>
      <c r="WYK23" s="52"/>
      <c r="WYL23" s="52"/>
      <c r="WYM23" s="52"/>
      <c r="WYN23" s="52"/>
      <c r="WYO23" s="52"/>
      <c r="WYP23" s="52"/>
      <c r="WYQ23" s="52"/>
      <c r="WYR23" s="52"/>
      <c r="WYS23" s="52"/>
      <c r="WYT23" s="52"/>
      <c r="WYU23" s="52"/>
      <c r="WYV23" s="52"/>
      <c r="WYW23" s="52"/>
      <c r="WYX23" s="52"/>
      <c r="WYY23" s="52"/>
      <c r="WYZ23" s="52"/>
      <c r="WZA23" s="52"/>
      <c r="WZB23" s="52"/>
      <c r="WZC23" s="52"/>
      <c r="WZD23" s="52"/>
      <c r="WZE23" s="52"/>
      <c r="WZF23" s="52"/>
      <c r="WZG23" s="52"/>
      <c r="WZH23" s="52"/>
      <c r="WZI23" s="52"/>
      <c r="WZJ23" s="52"/>
      <c r="WZK23" s="52"/>
      <c r="WZL23" s="52"/>
      <c r="WZM23" s="52"/>
      <c r="WZN23" s="52"/>
      <c r="WZO23" s="52"/>
      <c r="WZP23" s="52"/>
      <c r="WZQ23" s="52"/>
      <c r="WZR23" s="52"/>
      <c r="WZS23" s="52"/>
      <c r="WZT23" s="52"/>
      <c r="WZU23" s="52"/>
      <c r="WZV23" s="52"/>
      <c r="WZW23" s="52"/>
      <c r="WZX23" s="52"/>
      <c r="WZY23" s="52"/>
      <c r="WZZ23" s="52"/>
      <c r="XAA23" s="52"/>
      <c r="XAB23" s="52"/>
      <c r="XAC23" s="52"/>
      <c r="XAD23" s="52"/>
      <c r="XAE23" s="52"/>
      <c r="XAF23" s="52"/>
      <c r="XAG23" s="52"/>
      <c r="XAH23" s="52"/>
      <c r="XAI23" s="52"/>
      <c r="XAJ23" s="52"/>
      <c r="XAK23" s="52"/>
      <c r="XAL23" s="52"/>
      <c r="XAM23" s="52"/>
      <c r="XAN23" s="52"/>
      <c r="XAO23" s="52"/>
      <c r="XAP23" s="52"/>
      <c r="XAQ23" s="52"/>
      <c r="XAR23" s="52"/>
      <c r="XAS23" s="52"/>
      <c r="XAT23" s="52"/>
      <c r="XAU23" s="52"/>
      <c r="XAV23" s="52"/>
      <c r="XAW23" s="52"/>
      <c r="XAX23" s="52"/>
      <c r="XAY23" s="52"/>
      <c r="XAZ23" s="52"/>
      <c r="XBA23" s="52"/>
      <c r="XBB23" s="52"/>
      <c r="XBC23" s="52"/>
      <c r="XBD23" s="52"/>
      <c r="XBE23" s="52"/>
      <c r="XBF23" s="52"/>
      <c r="XBG23" s="52"/>
      <c r="XBH23" s="52"/>
      <c r="XBI23" s="52"/>
      <c r="XBJ23" s="52"/>
      <c r="XBK23" s="52"/>
      <c r="XBL23" s="52"/>
      <c r="XBM23" s="52"/>
      <c r="XBN23" s="52"/>
      <c r="XBO23" s="52"/>
      <c r="XBP23" s="52"/>
      <c r="XBQ23" s="52"/>
      <c r="XBR23" s="52"/>
      <c r="XBS23" s="52"/>
      <c r="XBT23" s="52"/>
      <c r="XBU23" s="52"/>
      <c r="XBV23" s="52"/>
      <c r="XBW23" s="52"/>
      <c r="XBX23" s="52"/>
      <c r="XBY23" s="52"/>
      <c r="XBZ23" s="52"/>
      <c r="XCA23" s="52"/>
      <c r="XCB23" s="52"/>
      <c r="XCC23" s="52"/>
      <c r="XCD23" s="52"/>
      <c r="XCE23" s="52"/>
      <c r="XCF23" s="52"/>
      <c r="XCG23" s="52"/>
      <c r="XCH23" s="52"/>
      <c r="XCI23" s="52"/>
      <c r="XCJ23" s="52"/>
      <c r="XCK23" s="52"/>
      <c r="XCL23" s="52"/>
      <c r="XCM23" s="52"/>
      <c r="XCN23" s="52"/>
      <c r="XCO23" s="52"/>
      <c r="XCP23" s="52"/>
      <c r="XCQ23" s="52"/>
      <c r="XCR23" s="52"/>
      <c r="XCS23" s="52"/>
      <c r="XCT23" s="52"/>
      <c r="XCU23" s="52"/>
      <c r="XCV23" s="52"/>
      <c r="XCW23" s="52"/>
      <c r="XCX23" s="52"/>
      <c r="XCY23" s="52"/>
      <c r="XCZ23" s="52"/>
      <c r="XDA23" s="52"/>
      <c r="XDB23" s="52"/>
      <c r="XDC23" s="52"/>
      <c r="XDD23" s="52"/>
      <c r="XDE23" s="52"/>
      <c r="XDF23" s="52"/>
      <c r="XDG23" s="52"/>
      <c r="XDH23" s="52"/>
      <c r="XDI23" s="52"/>
      <c r="XDJ23" s="52"/>
      <c r="XDK23" s="52"/>
      <c r="XDL23" s="52"/>
      <c r="XDM23" s="52"/>
      <c r="XDN23" s="52"/>
      <c r="XDO23" s="52"/>
      <c r="XDP23" s="52"/>
      <c r="XDQ23" s="52"/>
      <c r="XDR23" s="52"/>
      <c r="XDS23" s="52"/>
      <c r="XDT23" s="52"/>
      <c r="XDU23" s="52"/>
      <c r="XDV23" s="52"/>
      <c r="XDW23" s="52"/>
      <c r="XDX23" s="52"/>
      <c r="XDY23" s="52"/>
      <c r="XDZ23" s="52"/>
      <c r="XEA23" s="52"/>
      <c r="XEB23" s="52"/>
      <c r="XEC23" s="52"/>
      <c r="XED23" s="52"/>
      <c r="XEE23" s="52"/>
      <c r="XEF23" s="52"/>
      <c r="XEG23" s="52"/>
      <c r="XEH23" s="52"/>
      <c r="XEI23" s="52"/>
      <c r="XEJ23" s="52"/>
      <c r="XEK23" s="52"/>
      <c r="XEL23" s="52"/>
      <c r="XEM23" s="52"/>
      <c r="XEN23" s="52"/>
      <c r="XEO23" s="52"/>
      <c r="XEP23" s="52"/>
      <c r="XEQ23" s="52"/>
      <c r="XER23" s="52"/>
      <c r="XES23" s="52"/>
      <c r="XET23" s="52"/>
      <c r="XEU23" s="52"/>
      <c r="XEV23" s="52"/>
      <c r="XEW23" s="52"/>
      <c r="XEX23" s="52"/>
      <c r="XEY23" s="52"/>
      <c r="XEZ23" s="52"/>
      <c r="XFA23" s="52"/>
      <c r="XFB23" s="52"/>
    </row>
    <row r="24" spans="1:16382" s="4" customFormat="1" ht="11.5" customHeight="1">
      <c r="A24" s="55"/>
      <c r="B24" s="367" t="s">
        <v>357</v>
      </c>
      <c r="C24" s="368"/>
      <c r="D24" s="369"/>
      <c r="E24" s="398" t="s">
        <v>160</v>
      </c>
      <c r="F24" s="11"/>
      <c r="G24" s="28"/>
      <c r="P24" s="28"/>
      <c r="Y24" s="28"/>
      <c r="AA24" s="141">
        <f>IF(AA13="","-",((AA13)*(1+(AA17/100)))/AA21)</f>
        <v>1.7203921516282583</v>
      </c>
      <c r="AB24" s="141" t="str">
        <f>IF(AB13="","-",((AB13)*(1+(AB17/100)))/AB21)</f>
        <v>-</v>
      </c>
      <c r="AC24" s="141" t="str">
        <f t="shared" ref="AC24:BD24" si="1">IF(AC13="","-",((AC13)*(1+(AC17/100)))/AC21)</f>
        <v>-</v>
      </c>
      <c r="AD24" s="141" t="str">
        <f t="shared" si="1"/>
        <v>-</v>
      </c>
      <c r="AE24" s="141" t="str">
        <f t="shared" si="1"/>
        <v>-</v>
      </c>
      <c r="AF24" s="141" t="str">
        <f t="shared" si="1"/>
        <v>-</v>
      </c>
      <c r="AG24" s="141" t="str">
        <f t="shared" si="1"/>
        <v>-</v>
      </c>
      <c r="AH24" s="141" t="str">
        <f t="shared" si="1"/>
        <v>-</v>
      </c>
      <c r="AI24" s="141" t="str">
        <f t="shared" si="1"/>
        <v>-</v>
      </c>
      <c r="AJ24" s="141" t="str">
        <f t="shared" si="1"/>
        <v>-</v>
      </c>
      <c r="AK24" s="141" t="str">
        <f t="shared" si="1"/>
        <v>-</v>
      </c>
      <c r="AL24" s="141" t="str">
        <f t="shared" si="1"/>
        <v>-</v>
      </c>
      <c r="AM24" s="141" t="str">
        <f t="shared" si="1"/>
        <v>-</v>
      </c>
      <c r="AN24" s="141" t="str">
        <f t="shared" si="1"/>
        <v>-</v>
      </c>
      <c r="AO24" s="141" t="str">
        <f t="shared" si="1"/>
        <v>-</v>
      </c>
      <c r="AP24" s="141" t="str">
        <f t="shared" si="1"/>
        <v>-</v>
      </c>
      <c r="AQ24" s="141" t="str">
        <f t="shared" si="1"/>
        <v>-</v>
      </c>
      <c r="AR24" s="141" t="str">
        <f t="shared" si="1"/>
        <v>-</v>
      </c>
      <c r="AS24" s="141" t="str">
        <f t="shared" si="1"/>
        <v>-</v>
      </c>
      <c r="AT24" s="141" t="str">
        <f t="shared" si="1"/>
        <v>-</v>
      </c>
      <c r="AU24" s="141" t="str">
        <f t="shared" si="1"/>
        <v>-</v>
      </c>
      <c r="AV24" s="141" t="str">
        <f t="shared" si="1"/>
        <v>-</v>
      </c>
      <c r="AW24" s="141" t="str">
        <f t="shared" si="1"/>
        <v>-</v>
      </c>
      <c r="AX24" s="141" t="str">
        <f t="shared" si="1"/>
        <v>-</v>
      </c>
      <c r="AY24" s="141" t="str">
        <f t="shared" si="1"/>
        <v>-</v>
      </c>
      <c r="AZ24" s="141" t="str">
        <f t="shared" si="1"/>
        <v>-</v>
      </c>
      <c r="BA24" s="141" t="str">
        <f t="shared" si="1"/>
        <v>-</v>
      </c>
      <c r="BB24" s="141" t="str">
        <f t="shared" si="1"/>
        <v>-</v>
      </c>
      <c r="BC24" s="141" t="str">
        <f t="shared" si="1"/>
        <v>-</v>
      </c>
      <c r="BD24" s="141" t="str">
        <f t="shared" si="1"/>
        <v>-</v>
      </c>
    </row>
    <row r="25" spans="1:16382">
      <c r="A25" s="14"/>
      <c r="B25" s="367" t="s">
        <v>358</v>
      </c>
      <c r="C25" s="368"/>
      <c r="D25" s="369"/>
      <c r="E25" s="399"/>
      <c r="F25" s="11"/>
      <c r="G25" s="28"/>
      <c r="P25" s="28"/>
      <c r="Y25" s="28"/>
      <c r="AA25" s="141">
        <f>IF(AA14="","-",((AA14)*(1+(AA17/100)))/AA22)</f>
        <v>6.3371663687749082</v>
      </c>
      <c r="AB25" s="141" t="str">
        <f>IF(AB14="","-",((AB14)*(1+(AB17/100)))/AB22)</f>
        <v>-</v>
      </c>
      <c r="AC25" s="141" t="str">
        <f t="shared" ref="AC25:BD25" si="2">IF(AC14="","-",((AC14)*(1+(AC17/100)))/AC22)</f>
        <v>-</v>
      </c>
      <c r="AD25" s="141" t="str">
        <f t="shared" si="2"/>
        <v>-</v>
      </c>
      <c r="AE25" s="141" t="str">
        <f t="shared" si="2"/>
        <v>-</v>
      </c>
      <c r="AF25" s="141" t="str">
        <f t="shared" si="2"/>
        <v>-</v>
      </c>
      <c r="AG25" s="141" t="str">
        <f t="shared" si="2"/>
        <v>-</v>
      </c>
      <c r="AH25" s="141" t="str">
        <f t="shared" si="2"/>
        <v>-</v>
      </c>
      <c r="AI25" s="141" t="str">
        <f t="shared" si="2"/>
        <v>-</v>
      </c>
      <c r="AJ25" s="141" t="str">
        <f t="shared" si="2"/>
        <v>-</v>
      </c>
      <c r="AK25" s="141" t="str">
        <f t="shared" si="2"/>
        <v>-</v>
      </c>
      <c r="AL25" s="141" t="str">
        <f t="shared" si="2"/>
        <v>-</v>
      </c>
      <c r="AM25" s="141" t="str">
        <f>IF(AM14="","-",((AM14)*(1+(AM17/100)))/AM22)</f>
        <v>-</v>
      </c>
      <c r="AN25" s="141" t="str">
        <f t="shared" si="2"/>
        <v>-</v>
      </c>
      <c r="AO25" s="141" t="str">
        <f t="shared" si="2"/>
        <v>-</v>
      </c>
      <c r="AP25" s="141" t="str">
        <f t="shared" si="2"/>
        <v>-</v>
      </c>
      <c r="AQ25" s="141" t="str">
        <f t="shared" si="2"/>
        <v>-</v>
      </c>
      <c r="AR25" s="141" t="str">
        <f t="shared" si="2"/>
        <v>-</v>
      </c>
      <c r="AS25" s="141" t="str">
        <f t="shared" si="2"/>
        <v>-</v>
      </c>
      <c r="AT25" s="141" t="str">
        <f t="shared" si="2"/>
        <v>-</v>
      </c>
      <c r="AU25" s="141" t="str">
        <f t="shared" si="2"/>
        <v>-</v>
      </c>
      <c r="AV25" s="141" t="str">
        <f t="shared" si="2"/>
        <v>-</v>
      </c>
      <c r="AW25" s="141" t="str">
        <f t="shared" si="2"/>
        <v>-</v>
      </c>
      <c r="AX25" s="141" t="str">
        <f t="shared" si="2"/>
        <v>-</v>
      </c>
      <c r="AY25" s="141" t="str">
        <f t="shared" si="2"/>
        <v>-</v>
      </c>
      <c r="AZ25" s="141" t="str">
        <f t="shared" si="2"/>
        <v>-</v>
      </c>
      <c r="BA25" s="141" t="str">
        <f t="shared" si="2"/>
        <v>-</v>
      </c>
      <c r="BB25" s="141" t="str">
        <f t="shared" si="2"/>
        <v>-</v>
      </c>
      <c r="BC25" s="141" t="str">
        <f t="shared" si="2"/>
        <v>-</v>
      </c>
      <c r="BD25" s="141" t="str">
        <f t="shared" si="2"/>
        <v>-</v>
      </c>
    </row>
    <row r="26" spans="1:16382">
      <c r="A26" s="14"/>
      <c r="B26" s="367" t="s">
        <v>359</v>
      </c>
      <c r="C26" s="368"/>
      <c r="D26" s="369"/>
      <c r="E26" s="398" t="s">
        <v>160</v>
      </c>
      <c r="F26" s="11"/>
      <c r="G26" s="28"/>
      <c r="H26" s="270"/>
      <c r="I26" s="270"/>
      <c r="J26" s="270"/>
      <c r="K26" s="270"/>
      <c r="L26" s="270"/>
      <c r="M26" s="270"/>
      <c r="N26" s="270"/>
      <c r="O26" s="270"/>
      <c r="P26" s="28"/>
      <c r="Q26" s="270"/>
      <c r="R26" s="270"/>
      <c r="S26" s="270"/>
      <c r="T26" s="270"/>
      <c r="U26" s="270"/>
      <c r="V26" s="270"/>
      <c r="W26" s="270"/>
      <c r="X26" s="270"/>
      <c r="Y26" s="28"/>
      <c r="Z26" s="270"/>
      <c r="AA26" s="141">
        <f>IF(AA15="","-",((AA15)*(1+(AA18/100)))/AA21)</f>
        <v>0.21358659482547873</v>
      </c>
      <c r="AB26" s="141" t="str">
        <f>IF(AB15="","-",((AB15)*(1+(AB18/100)))/AB21)</f>
        <v>-</v>
      </c>
      <c r="AC26" s="141" t="str">
        <f t="shared" ref="AC26:BD26" si="3">IF(AC15="","-",((AC15)*(1+(AC18/100)))/AC21)</f>
        <v>-</v>
      </c>
      <c r="AD26" s="141" t="str">
        <f t="shared" si="3"/>
        <v>-</v>
      </c>
      <c r="AE26" s="141" t="str">
        <f t="shared" si="3"/>
        <v>-</v>
      </c>
      <c r="AF26" s="141" t="str">
        <f t="shared" si="3"/>
        <v>-</v>
      </c>
      <c r="AG26" s="141" t="str">
        <f t="shared" si="3"/>
        <v>-</v>
      </c>
      <c r="AH26" s="141" t="str">
        <f t="shared" si="3"/>
        <v>-</v>
      </c>
      <c r="AI26" s="141" t="str">
        <f t="shared" si="3"/>
        <v>-</v>
      </c>
      <c r="AJ26" s="141" t="str">
        <f t="shared" si="3"/>
        <v>-</v>
      </c>
      <c r="AK26" s="141" t="str">
        <f t="shared" si="3"/>
        <v>-</v>
      </c>
      <c r="AL26" s="141" t="str">
        <f t="shared" si="3"/>
        <v>-</v>
      </c>
      <c r="AM26" s="141" t="str">
        <f t="shared" si="3"/>
        <v>-</v>
      </c>
      <c r="AN26" s="141" t="str">
        <f t="shared" si="3"/>
        <v>-</v>
      </c>
      <c r="AO26" s="141" t="str">
        <f t="shared" si="3"/>
        <v>-</v>
      </c>
      <c r="AP26" s="141" t="str">
        <f t="shared" si="3"/>
        <v>-</v>
      </c>
      <c r="AQ26" s="141" t="str">
        <f t="shared" si="3"/>
        <v>-</v>
      </c>
      <c r="AR26" s="141" t="str">
        <f t="shared" si="3"/>
        <v>-</v>
      </c>
      <c r="AS26" s="141" t="str">
        <f t="shared" si="3"/>
        <v>-</v>
      </c>
      <c r="AT26" s="141" t="str">
        <f t="shared" si="3"/>
        <v>-</v>
      </c>
      <c r="AU26" s="141" t="str">
        <f t="shared" si="3"/>
        <v>-</v>
      </c>
      <c r="AV26" s="141" t="str">
        <f t="shared" si="3"/>
        <v>-</v>
      </c>
      <c r="AW26" s="141" t="str">
        <f t="shared" si="3"/>
        <v>-</v>
      </c>
      <c r="AX26" s="141" t="str">
        <f t="shared" si="3"/>
        <v>-</v>
      </c>
      <c r="AY26" s="141" t="str">
        <f t="shared" si="3"/>
        <v>-</v>
      </c>
      <c r="AZ26" s="141" t="str">
        <f t="shared" si="3"/>
        <v>-</v>
      </c>
      <c r="BA26" s="141" t="str">
        <f t="shared" si="3"/>
        <v>-</v>
      </c>
      <c r="BB26" s="141" t="str">
        <f t="shared" si="3"/>
        <v>-</v>
      </c>
      <c r="BC26" s="141" t="str">
        <f t="shared" si="3"/>
        <v>-</v>
      </c>
      <c r="BD26" s="141" t="str">
        <f t="shared" si="3"/>
        <v>-</v>
      </c>
    </row>
    <row r="27" spans="1:16382">
      <c r="A27" s="14"/>
      <c r="B27" s="367" t="s">
        <v>360</v>
      </c>
      <c r="C27" s="368"/>
      <c r="D27" s="369"/>
      <c r="E27" s="399"/>
      <c r="F27" s="11"/>
      <c r="G27" s="28"/>
      <c r="H27" s="270"/>
      <c r="I27" s="270"/>
      <c r="J27" s="270"/>
      <c r="K27" s="270"/>
      <c r="L27" s="270"/>
      <c r="M27" s="270"/>
      <c r="N27" s="270"/>
      <c r="O27" s="270"/>
      <c r="P27" s="28"/>
      <c r="Q27" s="270"/>
      <c r="R27" s="270"/>
      <c r="S27" s="270"/>
      <c r="T27" s="270"/>
      <c r="U27" s="270"/>
      <c r="V27" s="270"/>
      <c r="W27" s="270"/>
      <c r="X27" s="270"/>
      <c r="Y27" s="28"/>
      <c r="Z27" s="270"/>
      <c r="AA27" s="141">
        <f>IF(AA16="","-",((AA16)*(1+(AA18/100)))/AA22)</f>
        <v>0.78675887021928692</v>
      </c>
      <c r="AB27" s="141" t="str">
        <f>IF(AB16="","-",((AB16)*(1+(AB18/100)))/AB22)</f>
        <v>-</v>
      </c>
      <c r="AC27" s="141" t="str">
        <f t="shared" ref="AC27:BD27" si="4">IF(AC16="","-",((AC16)*(1+(AC18/100)))/AC22)</f>
        <v>-</v>
      </c>
      <c r="AD27" s="141" t="str">
        <f t="shared" si="4"/>
        <v>-</v>
      </c>
      <c r="AE27" s="141" t="str">
        <f t="shared" si="4"/>
        <v>-</v>
      </c>
      <c r="AF27" s="141" t="str">
        <f t="shared" si="4"/>
        <v>-</v>
      </c>
      <c r="AG27" s="141" t="str">
        <f t="shared" si="4"/>
        <v>-</v>
      </c>
      <c r="AH27" s="141" t="str">
        <f t="shared" si="4"/>
        <v>-</v>
      </c>
      <c r="AI27" s="141" t="str">
        <f t="shared" si="4"/>
        <v>-</v>
      </c>
      <c r="AJ27" s="141" t="str">
        <f t="shared" si="4"/>
        <v>-</v>
      </c>
      <c r="AK27" s="141" t="str">
        <f t="shared" si="4"/>
        <v>-</v>
      </c>
      <c r="AL27" s="141" t="str">
        <f t="shared" si="4"/>
        <v>-</v>
      </c>
      <c r="AM27" s="141" t="str">
        <f t="shared" si="4"/>
        <v>-</v>
      </c>
      <c r="AN27" s="141" t="str">
        <f t="shared" si="4"/>
        <v>-</v>
      </c>
      <c r="AO27" s="141" t="str">
        <f t="shared" si="4"/>
        <v>-</v>
      </c>
      <c r="AP27" s="141" t="str">
        <f t="shared" si="4"/>
        <v>-</v>
      </c>
      <c r="AQ27" s="141" t="str">
        <f t="shared" si="4"/>
        <v>-</v>
      </c>
      <c r="AR27" s="141" t="str">
        <f t="shared" si="4"/>
        <v>-</v>
      </c>
      <c r="AS27" s="141" t="str">
        <f t="shared" si="4"/>
        <v>-</v>
      </c>
      <c r="AT27" s="141" t="str">
        <f t="shared" si="4"/>
        <v>-</v>
      </c>
      <c r="AU27" s="141" t="str">
        <f t="shared" si="4"/>
        <v>-</v>
      </c>
      <c r="AV27" s="141" t="str">
        <f t="shared" si="4"/>
        <v>-</v>
      </c>
      <c r="AW27" s="141" t="str">
        <f>IF(AW16="","-",((AW16)*(1+(AW18/100)))/AW22)</f>
        <v>-</v>
      </c>
      <c r="AX27" s="141" t="str">
        <f t="shared" si="4"/>
        <v>-</v>
      </c>
      <c r="AY27" s="141" t="str">
        <f t="shared" si="4"/>
        <v>-</v>
      </c>
      <c r="AZ27" s="141" t="str">
        <f t="shared" si="4"/>
        <v>-</v>
      </c>
      <c r="BA27" s="141" t="str">
        <f t="shared" si="4"/>
        <v>-</v>
      </c>
      <c r="BB27" s="141" t="str">
        <f t="shared" si="4"/>
        <v>-</v>
      </c>
      <c r="BC27" s="141" t="str">
        <f>IF(BC16="","-",((BC16)*(1+(BC18/100)))/BC22)</f>
        <v>-</v>
      </c>
      <c r="BD27" s="141" t="str">
        <f t="shared" si="4"/>
        <v>-</v>
      </c>
    </row>
    <row r="28" spans="1:16382">
      <c r="A28" s="14"/>
      <c r="B28" s="367" t="s">
        <v>361</v>
      </c>
      <c r="C28" s="368"/>
      <c r="D28" s="369"/>
      <c r="E28" s="398" t="s">
        <v>160</v>
      </c>
      <c r="F28" s="11"/>
      <c r="G28" s="28"/>
      <c r="H28" s="141">
        <f>IF(H13="","-",((H13*H19)*(1+(H17/100)))/H21)</f>
        <v>1.2807925205600019</v>
      </c>
      <c r="I28" s="141">
        <f t="shared" ref="I28:O28" si="5">IF(I13="","-",((I13*I19)*(1+(I17/100)))/I21)</f>
        <v>1.2807925205600019</v>
      </c>
      <c r="J28" s="141">
        <f t="shared" si="5"/>
        <v>1.335659353563418</v>
      </c>
      <c r="K28" s="141">
        <f t="shared" si="5"/>
        <v>1.3237809601028736</v>
      </c>
      <c r="L28" s="141">
        <f t="shared" si="5"/>
        <v>1.0338995283355803</v>
      </c>
      <c r="M28" s="141">
        <f t="shared" si="5"/>
        <v>1.0338995283355803</v>
      </c>
      <c r="N28" s="141">
        <f t="shared" si="5"/>
        <v>1.1449392746201887</v>
      </c>
      <c r="O28" s="141">
        <f t="shared" si="5"/>
        <v>1.1446873714788544</v>
      </c>
      <c r="P28" s="28"/>
      <c r="Q28" s="141">
        <f>IF(Q13="","-",((Q13*Q19)*(1+(Q17/100)))/Q21)</f>
        <v>1.1446873714788544</v>
      </c>
      <c r="R28" s="141">
        <f t="shared" ref="R28:X28" si="6">IF(R13="","-",((R13)*(1+(R17/100)))/R21)</f>
        <v>1.1852279541409441</v>
      </c>
      <c r="S28" s="141">
        <f t="shared" si="6"/>
        <v>1.2188247882877752</v>
      </c>
      <c r="T28" s="141">
        <f t="shared" si="6"/>
        <v>1.4914429930722879</v>
      </c>
      <c r="U28" s="141">
        <f t="shared" si="6"/>
        <v>1.4265065757514408</v>
      </c>
      <c r="V28" s="141">
        <f t="shared" si="6"/>
        <v>1.4044621556312693</v>
      </c>
      <c r="W28" s="141">
        <f t="shared" si="6"/>
        <v>1.406307692740828</v>
      </c>
      <c r="X28" s="141">
        <f t="shared" si="6"/>
        <v>1.7539761922050034</v>
      </c>
      <c r="Y28" s="28"/>
      <c r="Z28" s="141">
        <f>IF(Z13="","-",((Z13)*(1+(Z17/100)))/Z21)</f>
        <v>1.7360420655827042</v>
      </c>
      <c r="AA28" s="141">
        <f>IF(OR(AA13="",AA15=""),"-",(((AA13)*(1+(AA17/100)))+((AA15)*(1+(AA18/100))))/AA21)</f>
        <v>1.933978746453737</v>
      </c>
      <c r="AB28" s="141" t="str">
        <f>IF(OR(AB13="",AB15=""),"-",(((AB13)*(1+(AB17/100)))+((AB15)*(1+(AB18/100))))/AB21)</f>
        <v>-</v>
      </c>
      <c r="AC28" s="141" t="str">
        <f t="shared" ref="AC28:BD28" si="7">IF(OR(AC13="",AC15=""),"-",(((AC13)*(1+(AC17/100)))+((AC15)*(1+(AC18/100))))/AC21)</f>
        <v>-</v>
      </c>
      <c r="AD28" s="141" t="str">
        <f t="shared" si="7"/>
        <v>-</v>
      </c>
      <c r="AE28" s="141" t="str">
        <f t="shared" si="7"/>
        <v>-</v>
      </c>
      <c r="AF28" s="141" t="str">
        <f t="shared" si="7"/>
        <v>-</v>
      </c>
      <c r="AG28" s="141" t="str">
        <f t="shared" si="7"/>
        <v>-</v>
      </c>
      <c r="AH28" s="141" t="str">
        <f t="shared" si="7"/>
        <v>-</v>
      </c>
      <c r="AI28" s="141" t="str">
        <f t="shared" si="7"/>
        <v>-</v>
      </c>
      <c r="AJ28" s="141" t="str">
        <f t="shared" si="7"/>
        <v>-</v>
      </c>
      <c r="AK28" s="141" t="str">
        <f t="shared" si="7"/>
        <v>-</v>
      </c>
      <c r="AL28" s="141" t="str">
        <f t="shared" si="7"/>
        <v>-</v>
      </c>
      <c r="AM28" s="141" t="str">
        <f t="shared" si="7"/>
        <v>-</v>
      </c>
      <c r="AN28" s="141" t="str">
        <f t="shared" si="7"/>
        <v>-</v>
      </c>
      <c r="AO28" s="141" t="str">
        <f t="shared" si="7"/>
        <v>-</v>
      </c>
      <c r="AP28" s="141" t="str">
        <f t="shared" si="7"/>
        <v>-</v>
      </c>
      <c r="AQ28" s="141" t="str">
        <f t="shared" si="7"/>
        <v>-</v>
      </c>
      <c r="AR28" s="141" t="str">
        <f t="shared" si="7"/>
        <v>-</v>
      </c>
      <c r="AS28" s="141" t="str">
        <f t="shared" si="7"/>
        <v>-</v>
      </c>
      <c r="AT28" s="141" t="str">
        <f t="shared" si="7"/>
        <v>-</v>
      </c>
      <c r="AU28" s="141" t="str">
        <f t="shared" si="7"/>
        <v>-</v>
      </c>
      <c r="AV28" s="141" t="str">
        <f t="shared" si="7"/>
        <v>-</v>
      </c>
      <c r="AW28" s="141" t="str">
        <f t="shared" si="7"/>
        <v>-</v>
      </c>
      <c r="AX28" s="141" t="str">
        <f t="shared" si="7"/>
        <v>-</v>
      </c>
      <c r="AY28" s="141" t="str">
        <f t="shared" si="7"/>
        <v>-</v>
      </c>
      <c r="AZ28" s="141" t="str">
        <f t="shared" si="7"/>
        <v>-</v>
      </c>
      <c r="BA28" s="141" t="str">
        <f t="shared" si="7"/>
        <v>-</v>
      </c>
      <c r="BB28" s="141" t="str">
        <f t="shared" si="7"/>
        <v>-</v>
      </c>
      <c r="BC28" s="141" t="str">
        <f>IF(OR(BC13="",BC15=""),"-",(((BC13)*(1+(BC17/100)))+((BC15)*(1+(BC18/100))))/BC21)</f>
        <v>-</v>
      </c>
      <c r="BD28" s="141" t="str">
        <f t="shared" si="7"/>
        <v>-</v>
      </c>
    </row>
    <row r="29" spans="1:16382">
      <c r="A29" s="14"/>
      <c r="B29" s="367" t="s">
        <v>362</v>
      </c>
      <c r="C29" s="368"/>
      <c r="D29" s="369"/>
      <c r="E29" s="399"/>
      <c r="F29" s="11"/>
      <c r="G29" s="28"/>
      <c r="H29" s="141">
        <f>IF(H14="","-",((H14*H20)*(1+(H17/100)))/H22)</f>
        <v>3.800644849537282</v>
      </c>
      <c r="I29" s="141">
        <f t="shared" ref="I29:O29" si="8">IF(I14="","-",((I14*I20)*(1+(I17/100)))/I22)</f>
        <v>3.800644849537282</v>
      </c>
      <c r="J29" s="141">
        <f t="shared" si="8"/>
        <v>3.840542773328024</v>
      </c>
      <c r="K29" s="141">
        <f t="shared" si="8"/>
        <v>3.8063877486640387</v>
      </c>
      <c r="L29" s="141">
        <f t="shared" si="8"/>
        <v>3.0414069526975425</v>
      </c>
      <c r="M29" s="141">
        <f t="shared" si="8"/>
        <v>3.0414069526975425</v>
      </c>
      <c r="N29" s="141">
        <f t="shared" si="8"/>
        <v>3.3175524355353234</v>
      </c>
      <c r="O29" s="141">
        <f t="shared" si="8"/>
        <v>3.3378759371842848</v>
      </c>
      <c r="P29" s="28"/>
      <c r="Q29" s="141">
        <f>IF(Q14="","-",((Q14*Q20)*(1+(Q17/100)))/Q22)</f>
        <v>3.3378759371842848</v>
      </c>
      <c r="R29" s="141">
        <f t="shared" ref="R29:X29" si="9">IF(R14="","-",((R14)*(1+(R17/100)))/R22)</f>
        <v>3.458686192546887</v>
      </c>
      <c r="S29" s="141">
        <f t="shared" si="9"/>
        <v>3.7058915530784011</v>
      </c>
      <c r="T29" s="141">
        <f t="shared" si="9"/>
        <v>4.5347994584924356</v>
      </c>
      <c r="U29" s="141">
        <f t="shared" si="9"/>
        <v>4.5210234547962456</v>
      </c>
      <c r="V29" s="141">
        <f t="shared" si="9"/>
        <v>4.4511581333846166</v>
      </c>
      <c r="W29" s="141">
        <f t="shared" si="9"/>
        <v>4.3254615450700591</v>
      </c>
      <c r="X29" s="141">
        <f t="shared" si="9"/>
        <v>5.3948055674536768</v>
      </c>
      <c r="Y29" s="28"/>
      <c r="Z29" s="141">
        <f>IF(Z14="","-",((Z14)*(1+(Z17/100)))/Z22)</f>
        <v>5.2411778994660096</v>
      </c>
      <c r="AA29" s="141">
        <f>IF(OR(AA14="",AA16=""),"-",(((AA14)*(1+(AA17/100)))+((AA16)*(1+(AA18/100))))/AA22)</f>
        <v>7.1239252389941949</v>
      </c>
      <c r="AB29" s="141" t="str">
        <f>IF(OR(AB14="",AB16=""),"-",(((AB14)*(1+(AB17/100)))+((AB16)*(1+(AB18/100))))/AB22)</f>
        <v>-</v>
      </c>
      <c r="AC29" s="141" t="str">
        <f t="shared" ref="AC29:BD29" si="10">IF(OR(AC14="",AC16=""),"-",(((AC14)*(1+(AC17/100)))+((AC16)*(1+(AC18/100))))/AC22)</f>
        <v>-</v>
      </c>
      <c r="AD29" s="141" t="str">
        <f t="shared" si="10"/>
        <v>-</v>
      </c>
      <c r="AE29" s="141" t="str">
        <f t="shared" si="10"/>
        <v>-</v>
      </c>
      <c r="AF29" s="141" t="str">
        <f t="shared" si="10"/>
        <v>-</v>
      </c>
      <c r="AG29" s="141" t="str">
        <f t="shared" si="10"/>
        <v>-</v>
      </c>
      <c r="AH29" s="141" t="str">
        <f t="shared" si="10"/>
        <v>-</v>
      </c>
      <c r="AI29" s="141" t="str">
        <f t="shared" si="10"/>
        <v>-</v>
      </c>
      <c r="AJ29" s="141" t="str">
        <f t="shared" si="10"/>
        <v>-</v>
      </c>
      <c r="AK29" s="141" t="str">
        <f t="shared" si="10"/>
        <v>-</v>
      </c>
      <c r="AL29" s="141" t="str">
        <f t="shared" si="10"/>
        <v>-</v>
      </c>
      <c r="AM29" s="141" t="str">
        <f t="shared" si="10"/>
        <v>-</v>
      </c>
      <c r="AN29" s="141" t="str">
        <f t="shared" si="10"/>
        <v>-</v>
      </c>
      <c r="AO29" s="141" t="str">
        <f t="shared" si="10"/>
        <v>-</v>
      </c>
      <c r="AP29" s="141" t="str">
        <f t="shared" si="10"/>
        <v>-</v>
      </c>
      <c r="AQ29" s="141" t="str">
        <f t="shared" si="10"/>
        <v>-</v>
      </c>
      <c r="AR29" s="141" t="str">
        <f t="shared" si="10"/>
        <v>-</v>
      </c>
      <c r="AS29" s="141" t="str">
        <f t="shared" si="10"/>
        <v>-</v>
      </c>
      <c r="AT29" s="141" t="str">
        <f t="shared" si="10"/>
        <v>-</v>
      </c>
      <c r="AU29" s="141" t="str">
        <f t="shared" si="10"/>
        <v>-</v>
      </c>
      <c r="AV29" s="141" t="str">
        <f t="shared" si="10"/>
        <v>-</v>
      </c>
      <c r="AW29" s="141" t="str">
        <f t="shared" si="10"/>
        <v>-</v>
      </c>
      <c r="AX29" s="141" t="str">
        <f t="shared" si="10"/>
        <v>-</v>
      </c>
      <c r="AY29" s="141" t="str">
        <f t="shared" si="10"/>
        <v>-</v>
      </c>
      <c r="AZ29" s="141" t="str">
        <f t="shared" si="10"/>
        <v>-</v>
      </c>
      <c r="BA29" s="141" t="str">
        <f t="shared" si="10"/>
        <v>-</v>
      </c>
      <c r="BB29" s="141" t="str">
        <f t="shared" si="10"/>
        <v>-</v>
      </c>
      <c r="BC29" s="141" t="str">
        <f>IF(OR(BC14="",BC16=""),"-",(((BC14)*(1+(BC17/100)))+((BC16)*(1+(BC18/100))))/BC22)</f>
        <v>-</v>
      </c>
      <c r="BD29" s="141" t="str">
        <f t="shared" si="10"/>
        <v>-</v>
      </c>
    </row>
    <row r="30" spans="1:16382" s="14" customFormat="1"/>
    <row r="31" spans="1:16382" s="14" customFormat="1"/>
    <row r="32" spans="1:16382" s="14" customFormat="1"/>
    <row r="33" spans="1:25" s="14" customFormat="1">
      <c r="B33" s="66"/>
      <c r="C33" s="66"/>
      <c r="W33" s="204"/>
    </row>
    <row r="34" spans="1:25" s="14" customFormat="1"/>
    <row r="35" spans="1:25" s="14" customFormat="1"/>
    <row r="36" spans="1:25" s="14" customFormat="1"/>
    <row r="37" spans="1:25" s="14" customFormat="1">
      <c r="G37"/>
      <c r="P37"/>
      <c r="Y37"/>
    </row>
    <row r="38" spans="1:25" s="14" customFormat="1" hidden="1">
      <c r="G38"/>
      <c r="M38" s="75"/>
      <c r="P38"/>
      <c r="Y38"/>
    </row>
    <row r="39" spans="1:25" s="14" customFormat="1" hidden="1">
      <c r="G39"/>
      <c r="M39" s="75"/>
      <c r="P39"/>
      <c r="Y39"/>
    </row>
    <row r="40" spans="1:25" s="14" customFormat="1" hidden="1">
      <c r="G40"/>
      <c r="K40" s="76"/>
      <c r="M40" s="77"/>
      <c r="P40"/>
      <c r="Y40"/>
    </row>
    <row r="41" spans="1:25" hidden="1">
      <c r="A41" s="14"/>
    </row>
    <row r="42" spans="1:25" hidden="1">
      <c r="A42" s="14"/>
    </row>
    <row r="43" spans="1:25" hidden="1">
      <c r="A43" s="14"/>
    </row>
  </sheetData>
  <mergeCells count="28">
    <mergeCell ref="R19:BD20"/>
    <mergeCell ref="B26:D26"/>
    <mergeCell ref="E26:E27"/>
    <mergeCell ref="B27:D27"/>
    <mergeCell ref="B28:D28"/>
    <mergeCell ref="E28:E29"/>
    <mergeCell ref="B29:D29"/>
    <mergeCell ref="D6:D11"/>
    <mergeCell ref="E6:E11"/>
    <mergeCell ref="F6:F7"/>
    <mergeCell ref="H6:O6"/>
    <mergeCell ref="D15:D16"/>
    <mergeCell ref="B3:F3"/>
    <mergeCell ref="H7:O7"/>
    <mergeCell ref="B12:F12"/>
    <mergeCell ref="B24:D24"/>
    <mergeCell ref="B25:D25"/>
    <mergeCell ref="B23:F23"/>
    <mergeCell ref="C13:C14"/>
    <mergeCell ref="C19:C22"/>
    <mergeCell ref="D13:D14"/>
    <mergeCell ref="D19:D22"/>
    <mergeCell ref="F13:F22"/>
    <mergeCell ref="L17:M17"/>
    <mergeCell ref="H17:I17"/>
    <mergeCell ref="E24:E25"/>
    <mergeCell ref="B6:B11"/>
    <mergeCell ref="C6:C11"/>
  </mergeCells>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D40"/>
  <sheetViews>
    <sheetView topLeftCell="A2" zoomScaleNormal="100" workbookViewId="0">
      <selection activeCell="AZ20" sqref="AZ20"/>
    </sheetView>
  </sheetViews>
  <sheetFormatPr defaultColWidth="0" defaultRowHeight="13.5" zeroHeight="1"/>
  <cols>
    <col min="1" max="1" width="3" customWidth="1"/>
    <col min="2" max="2" width="36" customWidth="1"/>
    <col min="3" max="3" width="40" customWidth="1"/>
    <col min="4" max="4" width="22.84375" customWidth="1"/>
    <col min="5" max="5" width="9"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56" width="15.61328125" customWidth="1"/>
    <col min="57" max="16384" width="9.23046875" hidden="1"/>
  </cols>
  <sheetData>
    <row r="1" spans="1:56" s="2" customFormat="1" ht="12.75" customHeight="1">
      <c r="E1" s="39"/>
    </row>
    <row r="2" spans="1:56" s="2" customFormat="1" ht="18.75" customHeight="1">
      <c r="B2" s="40" t="s">
        <v>230</v>
      </c>
      <c r="C2" s="40"/>
      <c r="E2" s="39"/>
    </row>
    <row r="3" spans="1:56" s="2" customFormat="1" ht="42" customHeight="1">
      <c r="B3" s="328" t="s">
        <v>231</v>
      </c>
      <c r="C3" s="328"/>
      <c r="D3" s="328"/>
      <c r="E3" s="328"/>
      <c r="F3" s="328"/>
      <c r="G3" s="39"/>
      <c r="H3" s="39"/>
      <c r="I3" s="39"/>
      <c r="J3" s="39"/>
      <c r="K3" s="39"/>
      <c r="L3" s="39"/>
      <c r="M3" s="39"/>
      <c r="N3" s="39"/>
      <c r="O3" s="39"/>
      <c r="P3" s="39"/>
      <c r="Q3" s="39"/>
      <c r="R3" s="39"/>
      <c r="S3" s="39"/>
      <c r="T3" s="39"/>
      <c r="Y3" s="39"/>
    </row>
    <row r="4" spans="1:56" s="2" customFormat="1" ht="12.75" customHeight="1">
      <c r="E4" s="39"/>
    </row>
    <row r="5" spans="1:56" s="14" customFormat="1">
      <c r="G5" s="55"/>
      <c r="P5" s="55"/>
      <c r="Y5" s="55"/>
    </row>
    <row r="6" spans="1:56" ht="12.75" customHeight="1">
      <c r="A6" s="14"/>
      <c r="B6" s="318" t="s">
        <v>27</v>
      </c>
      <c r="C6" s="372" t="s">
        <v>43</v>
      </c>
      <c r="D6" s="373" t="s">
        <v>186</v>
      </c>
      <c r="E6" s="372" t="s">
        <v>79</v>
      </c>
      <c r="F6" s="332"/>
      <c r="G6" s="28"/>
      <c r="H6" s="346" t="s">
        <v>80</v>
      </c>
      <c r="I6" s="347"/>
      <c r="J6" s="347"/>
      <c r="K6" s="347"/>
      <c r="L6" s="347"/>
      <c r="M6" s="347"/>
      <c r="N6" s="347"/>
      <c r="O6" s="348"/>
      <c r="P6" s="136"/>
      <c r="Q6" s="238" t="s">
        <v>81</v>
      </c>
      <c r="R6" s="239"/>
      <c r="S6" s="239"/>
      <c r="T6" s="239"/>
      <c r="U6" s="239"/>
      <c r="V6" s="239"/>
      <c r="W6" s="239"/>
      <c r="X6" s="239"/>
      <c r="Y6" s="28"/>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40"/>
    </row>
    <row r="7" spans="1:56" ht="12.75" customHeight="1">
      <c r="A7" s="14"/>
      <c r="B7" s="318"/>
      <c r="C7" s="372"/>
      <c r="D7" s="373"/>
      <c r="E7" s="372"/>
      <c r="F7" s="332"/>
      <c r="G7" s="28"/>
      <c r="H7" s="319" t="s">
        <v>82</v>
      </c>
      <c r="I7" s="320"/>
      <c r="J7" s="320"/>
      <c r="K7" s="320"/>
      <c r="L7" s="320"/>
      <c r="M7" s="320"/>
      <c r="N7" s="320"/>
      <c r="O7" s="321"/>
      <c r="P7" s="136"/>
      <c r="Q7" s="241" t="s">
        <v>83</v>
      </c>
      <c r="R7" s="242"/>
      <c r="S7" s="242"/>
      <c r="T7" s="242"/>
      <c r="U7" s="242"/>
      <c r="V7" s="242"/>
      <c r="W7" s="242"/>
      <c r="X7" s="242"/>
      <c r="Y7" s="28"/>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3"/>
    </row>
    <row r="8" spans="1:56" ht="25.5" customHeight="1">
      <c r="A8" s="14"/>
      <c r="B8" s="318"/>
      <c r="C8" s="372"/>
      <c r="D8" s="373"/>
      <c r="E8" s="372"/>
      <c r="F8" s="53" t="s">
        <v>84</v>
      </c>
      <c r="G8" s="28"/>
      <c r="H8" s="33" t="s">
        <v>85</v>
      </c>
      <c r="I8" s="33" t="s">
        <v>86</v>
      </c>
      <c r="J8" s="33" t="s">
        <v>87</v>
      </c>
      <c r="K8" s="33" t="s">
        <v>88</v>
      </c>
      <c r="L8" s="33" t="s">
        <v>89</v>
      </c>
      <c r="M8" s="34" t="s">
        <v>90</v>
      </c>
      <c r="N8" s="33" t="s">
        <v>91</v>
      </c>
      <c r="O8" s="33" t="s">
        <v>92</v>
      </c>
      <c r="P8" s="28"/>
      <c r="Q8" s="29" t="s">
        <v>93</v>
      </c>
      <c r="R8" s="29" t="s">
        <v>94</v>
      </c>
      <c r="S8" s="29" t="s">
        <v>95</v>
      </c>
      <c r="T8" s="35" t="s">
        <v>96</v>
      </c>
      <c r="U8" s="29" t="s">
        <v>97</v>
      </c>
      <c r="V8" s="29" t="s">
        <v>98</v>
      </c>
      <c r="W8" s="29" t="s">
        <v>99</v>
      </c>
      <c r="X8" s="29" t="s">
        <v>100</v>
      </c>
      <c r="Y8" s="28"/>
      <c r="Z8" s="29" t="s">
        <v>101</v>
      </c>
      <c r="AA8" s="29" t="s">
        <v>102</v>
      </c>
      <c r="AB8" s="276" t="s">
        <v>365</v>
      </c>
      <c r="AC8" s="276" t="s">
        <v>365</v>
      </c>
      <c r="AD8" s="277" t="s">
        <v>366</v>
      </c>
      <c r="AE8" s="275" t="s">
        <v>366</v>
      </c>
      <c r="AF8" s="275" t="s">
        <v>367</v>
      </c>
      <c r="AG8" s="275" t="s">
        <v>367</v>
      </c>
      <c r="AH8" s="275" t="s">
        <v>368</v>
      </c>
      <c r="AI8" s="275" t="s">
        <v>368</v>
      </c>
      <c r="AJ8" s="275" t="s">
        <v>369</v>
      </c>
      <c r="AK8" s="275" t="s">
        <v>369</v>
      </c>
      <c r="AL8" s="275" t="s">
        <v>370</v>
      </c>
      <c r="AM8" s="275" t="s">
        <v>370</v>
      </c>
      <c r="AN8" s="275" t="s">
        <v>371</v>
      </c>
      <c r="AO8" s="275" t="s">
        <v>371</v>
      </c>
      <c r="AP8" s="275" t="s">
        <v>372</v>
      </c>
      <c r="AQ8" s="275" t="s">
        <v>372</v>
      </c>
      <c r="AR8" s="275" t="s">
        <v>373</v>
      </c>
      <c r="AS8" s="275" t="s">
        <v>373</v>
      </c>
      <c r="AT8" s="275" t="s">
        <v>374</v>
      </c>
      <c r="AU8" s="275" t="s">
        <v>374</v>
      </c>
      <c r="AV8" s="275" t="s">
        <v>375</v>
      </c>
      <c r="AW8" s="275" t="s">
        <v>375</v>
      </c>
      <c r="AX8" s="275" t="s">
        <v>376</v>
      </c>
      <c r="AY8" s="275" t="s">
        <v>376</v>
      </c>
      <c r="AZ8" s="275" t="s">
        <v>377</v>
      </c>
      <c r="BA8" s="275" t="s">
        <v>377</v>
      </c>
      <c r="BB8" s="275" t="s">
        <v>378</v>
      </c>
      <c r="BC8" s="275" t="s">
        <v>378</v>
      </c>
      <c r="BD8" s="275" t="s">
        <v>379</v>
      </c>
    </row>
    <row r="9" spans="1:56" ht="25.5" customHeight="1">
      <c r="A9" s="14"/>
      <c r="B9" s="318"/>
      <c r="C9" s="372"/>
      <c r="D9" s="373"/>
      <c r="E9" s="372"/>
      <c r="F9" s="97" t="s">
        <v>84</v>
      </c>
      <c r="G9" s="84"/>
      <c r="H9" s="33" t="s">
        <v>85</v>
      </c>
      <c r="I9" s="33" t="s">
        <v>86</v>
      </c>
      <c r="J9" s="33" t="s">
        <v>87</v>
      </c>
      <c r="K9" s="33" t="s">
        <v>88</v>
      </c>
      <c r="L9" s="33" t="s">
        <v>89</v>
      </c>
      <c r="M9" s="34" t="s">
        <v>90</v>
      </c>
      <c r="N9" s="33" t="s">
        <v>91</v>
      </c>
      <c r="O9" s="33" t="s">
        <v>92</v>
      </c>
      <c r="P9" s="84"/>
      <c r="Q9" s="29" t="s">
        <v>93</v>
      </c>
      <c r="R9" s="29" t="s">
        <v>94</v>
      </c>
      <c r="S9" s="29" t="s">
        <v>95</v>
      </c>
      <c r="T9" s="35" t="s">
        <v>96</v>
      </c>
      <c r="U9" s="29" t="s">
        <v>97</v>
      </c>
      <c r="V9" s="29" t="s">
        <v>98</v>
      </c>
      <c r="W9" s="29" t="s">
        <v>99</v>
      </c>
      <c r="X9" s="29" t="s">
        <v>100</v>
      </c>
      <c r="Y9" s="84"/>
      <c r="Z9" s="29" t="s">
        <v>104</v>
      </c>
      <c r="AA9" s="29" t="s">
        <v>105</v>
      </c>
      <c r="AB9" s="29" t="s">
        <v>103</v>
      </c>
      <c r="AC9" s="29" t="s">
        <v>380</v>
      </c>
      <c r="AD9" s="29" t="s">
        <v>381</v>
      </c>
      <c r="AE9" s="29" t="s">
        <v>382</v>
      </c>
      <c r="AF9" s="29" t="s">
        <v>383</v>
      </c>
      <c r="AG9" s="29" t="s">
        <v>384</v>
      </c>
      <c r="AH9" s="29" t="s">
        <v>385</v>
      </c>
      <c r="AI9" s="29" t="s">
        <v>386</v>
      </c>
      <c r="AJ9" s="29" t="s">
        <v>387</v>
      </c>
      <c r="AK9" s="29" t="s">
        <v>388</v>
      </c>
      <c r="AL9" s="29" t="s">
        <v>389</v>
      </c>
      <c r="AM9" s="29" t="s">
        <v>390</v>
      </c>
      <c r="AN9" s="29" t="s">
        <v>391</v>
      </c>
      <c r="AO9" s="29" t="s">
        <v>392</v>
      </c>
      <c r="AP9" s="29" t="s">
        <v>393</v>
      </c>
      <c r="AQ9" s="29" t="s">
        <v>394</v>
      </c>
      <c r="AR9" s="29" t="s">
        <v>395</v>
      </c>
      <c r="AS9" s="29" t="s">
        <v>396</v>
      </c>
      <c r="AT9" s="29" t="s">
        <v>397</v>
      </c>
      <c r="AU9" s="29" t="s">
        <v>398</v>
      </c>
      <c r="AV9" s="29" t="s">
        <v>399</v>
      </c>
      <c r="AW9" s="29" t="s">
        <v>400</v>
      </c>
      <c r="AX9" s="29" t="s">
        <v>401</v>
      </c>
      <c r="AY9" s="29" t="s">
        <v>402</v>
      </c>
      <c r="AZ9" s="29" t="s">
        <v>403</v>
      </c>
      <c r="BA9" s="29" t="s">
        <v>404</v>
      </c>
      <c r="BB9" s="29" t="s">
        <v>405</v>
      </c>
      <c r="BC9" s="29" t="s">
        <v>406</v>
      </c>
      <c r="BD9" s="29" t="s">
        <v>407</v>
      </c>
    </row>
    <row r="10" spans="1:56" ht="12.75" customHeight="1">
      <c r="A10" s="14"/>
      <c r="B10" s="318"/>
      <c r="C10" s="372"/>
      <c r="D10" s="373"/>
      <c r="E10" s="372"/>
      <c r="F10" s="53" t="s">
        <v>106</v>
      </c>
      <c r="G10" s="28"/>
      <c r="H10" s="31" t="s">
        <v>107</v>
      </c>
      <c r="I10" s="31" t="s">
        <v>108</v>
      </c>
      <c r="J10" s="31" t="s">
        <v>109</v>
      </c>
      <c r="K10" s="31" t="s">
        <v>110</v>
      </c>
      <c r="L10" s="31" t="s">
        <v>111</v>
      </c>
      <c r="M10" s="32" t="s">
        <v>112</v>
      </c>
      <c r="N10" s="31" t="s">
        <v>113</v>
      </c>
      <c r="O10" s="31" t="s">
        <v>114</v>
      </c>
      <c r="P10" s="28"/>
      <c r="Q10" s="31" t="s">
        <v>115</v>
      </c>
      <c r="R10" s="31" t="s">
        <v>116</v>
      </c>
      <c r="S10" s="31" t="s">
        <v>117</v>
      </c>
      <c r="T10" s="36" t="s">
        <v>118</v>
      </c>
      <c r="U10" s="31" t="s">
        <v>119</v>
      </c>
      <c r="V10" s="31" t="s">
        <v>120</v>
      </c>
      <c r="W10" s="31" t="s">
        <v>121</v>
      </c>
      <c r="X10" s="31" t="s">
        <v>122</v>
      </c>
      <c r="Y10" s="28"/>
      <c r="Z10" s="31" t="s">
        <v>123</v>
      </c>
      <c r="AA10" s="31" t="s">
        <v>124</v>
      </c>
      <c r="AB10" s="31" t="s">
        <v>125</v>
      </c>
      <c r="AC10" s="31" t="s">
        <v>408</v>
      </c>
      <c r="AD10" s="31" t="s">
        <v>409</v>
      </c>
      <c r="AE10" s="31" t="s">
        <v>410</v>
      </c>
      <c r="AF10" s="31" t="s">
        <v>411</v>
      </c>
      <c r="AG10" s="31" t="s">
        <v>412</v>
      </c>
      <c r="AH10" s="31" t="s">
        <v>413</v>
      </c>
      <c r="AI10" s="31" t="s">
        <v>414</v>
      </c>
      <c r="AJ10" s="31" t="s">
        <v>415</v>
      </c>
      <c r="AK10" s="31" t="s">
        <v>416</v>
      </c>
      <c r="AL10" s="31" t="s">
        <v>417</v>
      </c>
      <c r="AM10" s="31" t="s">
        <v>418</v>
      </c>
      <c r="AN10" s="31" t="s">
        <v>419</v>
      </c>
      <c r="AO10" s="31" t="s">
        <v>420</v>
      </c>
      <c r="AP10" s="31" t="s">
        <v>421</v>
      </c>
      <c r="AQ10" s="31" t="s">
        <v>422</v>
      </c>
      <c r="AR10" s="31" t="s">
        <v>423</v>
      </c>
      <c r="AS10" s="31" t="s">
        <v>424</v>
      </c>
      <c r="AT10" s="31" t="s">
        <v>425</v>
      </c>
      <c r="AU10" s="31" t="s">
        <v>426</v>
      </c>
      <c r="AV10" s="31" t="s">
        <v>427</v>
      </c>
      <c r="AW10" s="31" t="s">
        <v>428</v>
      </c>
      <c r="AX10" s="31" t="s">
        <v>429</v>
      </c>
      <c r="AY10" s="31" t="s">
        <v>430</v>
      </c>
      <c r="AZ10" s="31" t="s">
        <v>431</v>
      </c>
      <c r="BA10" s="31" t="s">
        <v>432</v>
      </c>
      <c r="BB10" s="31" t="s">
        <v>433</v>
      </c>
      <c r="BC10" s="31" t="s">
        <v>434</v>
      </c>
      <c r="BD10" s="31" t="s">
        <v>435</v>
      </c>
    </row>
    <row r="11" spans="1:56" ht="12.75" customHeight="1">
      <c r="A11" s="14"/>
      <c r="B11" s="318"/>
      <c r="C11" s="372"/>
      <c r="D11" s="373"/>
      <c r="E11" s="372"/>
      <c r="F11" s="54" t="s">
        <v>232</v>
      </c>
      <c r="G11" s="28"/>
      <c r="H11" s="29" t="s">
        <v>127</v>
      </c>
      <c r="I11" s="29" t="s">
        <v>127</v>
      </c>
      <c r="J11" s="29" t="s">
        <v>128</v>
      </c>
      <c r="K11" s="29" t="s">
        <v>128</v>
      </c>
      <c r="L11" s="29" t="s">
        <v>129</v>
      </c>
      <c r="M11" s="30" t="s">
        <v>129</v>
      </c>
      <c r="N11" s="29" t="s">
        <v>130</v>
      </c>
      <c r="O11" s="29" t="s">
        <v>130</v>
      </c>
      <c r="P11" s="28"/>
      <c r="Q11" s="29" t="s">
        <v>131</v>
      </c>
      <c r="R11" s="29" t="s">
        <v>132</v>
      </c>
      <c r="S11" s="29" t="s">
        <v>132</v>
      </c>
      <c r="T11" s="35" t="s">
        <v>133</v>
      </c>
      <c r="U11" s="29" t="s">
        <v>133</v>
      </c>
      <c r="V11" s="29" t="s">
        <v>134</v>
      </c>
      <c r="W11" s="29" t="s">
        <v>134</v>
      </c>
      <c r="X11" s="29" t="s">
        <v>135</v>
      </c>
      <c r="Y11" s="28"/>
      <c r="Z11" s="29" t="s">
        <v>135</v>
      </c>
      <c r="AA11" s="29" t="s">
        <v>136</v>
      </c>
      <c r="AB11" s="29" t="s">
        <v>136</v>
      </c>
      <c r="AC11" s="29" t="s">
        <v>136</v>
      </c>
      <c r="AD11" s="180" t="s">
        <v>436</v>
      </c>
      <c r="AE11" s="180" t="s">
        <v>436</v>
      </c>
      <c r="AF11" s="180" t="s">
        <v>436</v>
      </c>
      <c r="AG11" s="180" t="s">
        <v>436</v>
      </c>
      <c r="AH11" s="180" t="s">
        <v>437</v>
      </c>
      <c r="AI11" s="180" t="s">
        <v>437</v>
      </c>
      <c r="AJ11" s="180" t="s">
        <v>437</v>
      </c>
      <c r="AK11" s="180" t="s">
        <v>437</v>
      </c>
      <c r="AL11" s="180" t="s">
        <v>438</v>
      </c>
      <c r="AM11" s="180" t="s">
        <v>438</v>
      </c>
      <c r="AN11" s="180" t="s">
        <v>438</v>
      </c>
      <c r="AO11" s="180" t="s">
        <v>438</v>
      </c>
      <c r="AP11" s="180" t="s">
        <v>439</v>
      </c>
      <c r="AQ11" s="180" t="s">
        <v>439</v>
      </c>
      <c r="AR11" s="180" t="s">
        <v>439</v>
      </c>
      <c r="AS11" s="180" t="s">
        <v>439</v>
      </c>
      <c r="AT11" s="180" t="s">
        <v>440</v>
      </c>
      <c r="AU11" s="180" t="s">
        <v>440</v>
      </c>
      <c r="AV11" s="180" t="s">
        <v>440</v>
      </c>
      <c r="AW11" s="180" t="s">
        <v>440</v>
      </c>
      <c r="AX11" s="180" t="s">
        <v>441</v>
      </c>
      <c r="AY11" s="180" t="s">
        <v>441</v>
      </c>
      <c r="AZ11" s="180" t="s">
        <v>441</v>
      </c>
      <c r="BA11" s="180" t="s">
        <v>441</v>
      </c>
      <c r="BB11" s="180" t="s">
        <v>442</v>
      </c>
      <c r="BC11" s="180" t="s">
        <v>442</v>
      </c>
      <c r="BD11" s="180" t="s">
        <v>442</v>
      </c>
    </row>
    <row r="12" spans="1:56" s="52" customFormat="1">
      <c r="A12" s="14"/>
      <c r="B12" s="370" t="s">
        <v>55</v>
      </c>
      <c r="C12" s="371"/>
      <c r="D12" s="371"/>
      <c r="E12" s="371"/>
      <c r="F12" s="371"/>
      <c r="G12" s="28"/>
      <c r="H12" s="48"/>
      <c r="I12" s="48"/>
      <c r="J12" s="48"/>
      <c r="K12" s="48"/>
      <c r="L12" s="48"/>
      <c r="M12" s="49"/>
      <c r="N12" s="48"/>
      <c r="O12" s="48"/>
      <c r="P12" s="28"/>
      <c r="Q12" s="48"/>
      <c r="R12" s="48"/>
      <c r="S12" s="48"/>
      <c r="T12" s="50"/>
      <c r="U12" s="48"/>
      <c r="V12" s="48"/>
      <c r="W12" s="48"/>
      <c r="X12" s="48"/>
      <c r="Y12" s="28"/>
      <c r="Z12" s="48"/>
      <c r="AA12" s="48"/>
      <c r="AB12" s="48"/>
    </row>
    <row r="13" spans="1:56" s="4" customFormat="1" ht="57.5">
      <c r="A13" s="55"/>
      <c r="B13" s="26" t="s">
        <v>233</v>
      </c>
      <c r="C13" s="26"/>
      <c r="D13" s="26" t="s">
        <v>363</v>
      </c>
      <c r="E13" s="3" t="s">
        <v>206</v>
      </c>
      <c r="F13" s="375"/>
      <c r="G13" s="28"/>
      <c r="H13" s="17">
        <v>320000000</v>
      </c>
      <c r="I13" s="17">
        <v>320000000</v>
      </c>
      <c r="J13" s="17">
        <v>323000000</v>
      </c>
      <c r="K13" s="17">
        <v>323000000</v>
      </c>
      <c r="L13" s="17">
        <v>329000000</v>
      </c>
      <c r="M13" s="17">
        <v>329000000</v>
      </c>
      <c r="N13" s="17">
        <v>340000000</v>
      </c>
      <c r="O13" s="17">
        <v>340000000</v>
      </c>
      <c r="P13" s="28"/>
      <c r="Q13" s="17">
        <v>340000000</v>
      </c>
      <c r="R13" s="17">
        <v>348000000</v>
      </c>
      <c r="S13" s="17">
        <v>347000000</v>
      </c>
      <c r="T13" s="17">
        <v>355000000</v>
      </c>
      <c r="U13" s="17">
        <v>354000000</v>
      </c>
      <c r="V13" s="17">
        <v>357000000</v>
      </c>
      <c r="W13" s="17">
        <v>354000000</v>
      </c>
      <c r="X13" s="17">
        <v>488000000</v>
      </c>
      <c r="Y13" s="28"/>
      <c r="Z13" s="253">
        <v>520000000</v>
      </c>
      <c r="AA13" s="17">
        <v>545000000</v>
      </c>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s="4" customFormat="1" ht="11.5">
      <c r="A14" s="55"/>
      <c r="B14" s="229" t="s">
        <v>234</v>
      </c>
      <c r="C14" s="407"/>
      <c r="D14" s="365" t="s">
        <v>235</v>
      </c>
      <c r="E14" s="3" t="s">
        <v>206</v>
      </c>
      <c r="F14" s="376"/>
      <c r="G14" s="28"/>
      <c r="H14" s="410"/>
      <c r="I14" s="411"/>
      <c r="J14" s="411"/>
      <c r="K14" s="412"/>
      <c r="L14" s="70">
        <v>174000000</v>
      </c>
      <c r="M14" s="70">
        <f>174000000</f>
        <v>174000000</v>
      </c>
      <c r="N14" s="70">
        <v>160000000</v>
      </c>
      <c r="O14" s="70">
        <v>160000000</v>
      </c>
      <c r="P14" s="28"/>
      <c r="Q14" s="70">
        <v>160000000</v>
      </c>
      <c r="R14" s="17">
        <v>164000000</v>
      </c>
      <c r="S14" s="17">
        <v>153000000</v>
      </c>
      <c r="T14" s="17">
        <v>157000000</v>
      </c>
      <c r="U14" s="17">
        <v>147000000</v>
      </c>
      <c r="V14" s="17">
        <v>148000000</v>
      </c>
      <c r="W14" s="17">
        <v>130000000</v>
      </c>
      <c r="X14" s="17">
        <v>179000000</v>
      </c>
      <c r="Y14" s="28"/>
      <c r="Z14" s="253">
        <v>520000000</v>
      </c>
      <c r="AA14" s="17">
        <v>446000000</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s="4" customFormat="1" ht="11.5">
      <c r="A15" s="55"/>
      <c r="B15" s="229" t="s">
        <v>236</v>
      </c>
      <c r="C15" s="408"/>
      <c r="D15" s="366"/>
      <c r="E15" s="3" t="s">
        <v>206</v>
      </c>
      <c r="F15" s="376"/>
      <c r="G15" s="28"/>
      <c r="H15" s="413"/>
      <c r="I15" s="414"/>
      <c r="J15" s="414"/>
      <c r="K15" s="415"/>
      <c r="L15" s="70">
        <v>155000000</v>
      </c>
      <c r="M15" s="70">
        <v>155000000</v>
      </c>
      <c r="N15" s="70">
        <v>180000000</v>
      </c>
      <c r="O15" s="70">
        <v>180000000</v>
      </c>
      <c r="P15" s="28"/>
      <c r="Q15" s="70">
        <v>180000000</v>
      </c>
      <c r="R15" s="17">
        <v>184000000</v>
      </c>
      <c r="S15" s="17">
        <v>194000000</v>
      </c>
      <c r="T15" s="17">
        <v>198000000</v>
      </c>
      <c r="U15" s="17">
        <v>207000000</v>
      </c>
      <c r="V15" s="17">
        <v>209000000</v>
      </c>
      <c r="W15" s="17">
        <v>224000000</v>
      </c>
      <c r="X15" s="17">
        <v>309000000</v>
      </c>
      <c r="Y15" s="28"/>
      <c r="Z15" s="251">
        <v>0</v>
      </c>
      <c r="AA15" s="17">
        <v>99000000</v>
      </c>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56" s="4" customFormat="1" ht="31.5" customHeight="1">
      <c r="A16" s="55"/>
      <c r="B16" s="25" t="s">
        <v>237</v>
      </c>
      <c r="C16" s="365" t="s">
        <v>238</v>
      </c>
      <c r="D16" s="365" t="s">
        <v>226</v>
      </c>
      <c r="E16" s="25" t="s">
        <v>239</v>
      </c>
      <c r="F16" s="376"/>
      <c r="G16" s="28"/>
      <c r="H16" s="17">
        <v>48804601</v>
      </c>
      <c r="I16" s="70">
        <v>48804601</v>
      </c>
      <c r="J16" s="70">
        <v>48793487</v>
      </c>
      <c r="K16" s="70">
        <v>48793487</v>
      </c>
      <c r="L16" s="70">
        <v>49081370</v>
      </c>
      <c r="M16" s="70">
        <v>49081370</v>
      </c>
      <c r="N16" s="70">
        <v>47655700</v>
      </c>
      <c r="O16" s="70">
        <v>47655700</v>
      </c>
      <c r="P16" s="28"/>
      <c r="Q16" s="70">
        <v>47655700</v>
      </c>
      <c r="R16" s="17">
        <v>47655700</v>
      </c>
      <c r="S16" s="17">
        <v>48171495</v>
      </c>
      <c r="T16" s="17">
        <v>48171495</v>
      </c>
      <c r="U16" s="17">
        <v>50203694</v>
      </c>
      <c r="V16" s="17">
        <v>50203694</v>
      </c>
      <c r="W16" s="17">
        <v>50687416</v>
      </c>
      <c r="X16" s="17">
        <v>50687416</v>
      </c>
      <c r="Y16" s="28"/>
      <c r="Z16" s="253">
        <v>52258752</v>
      </c>
      <c r="AA16" s="17">
        <v>52919620</v>
      </c>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s="4" customFormat="1" ht="31.5" customHeight="1">
      <c r="A17" s="55"/>
      <c r="B17" s="18" t="s">
        <v>240</v>
      </c>
      <c r="C17" s="366"/>
      <c r="D17" s="366"/>
      <c r="E17" s="18" t="s">
        <v>198</v>
      </c>
      <c r="F17" s="377"/>
      <c r="G17" s="28"/>
      <c r="H17" s="396"/>
      <c r="I17" s="409"/>
      <c r="J17" s="409"/>
      <c r="K17" s="397"/>
      <c r="L17" s="69">
        <v>0.99897000000000002</v>
      </c>
      <c r="M17" s="69">
        <v>0.99897000000000002</v>
      </c>
      <c r="N17" s="69">
        <v>0.99363000000000001</v>
      </c>
      <c r="O17" s="69">
        <v>0.99363000000000001</v>
      </c>
      <c r="P17" s="28"/>
      <c r="Q17" s="69">
        <v>0.99363000000000001</v>
      </c>
      <c r="R17" s="69">
        <v>0.99363000000000001</v>
      </c>
      <c r="S17" s="147">
        <v>0.99690000000000001</v>
      </c>
      <c r="T17" s="147">
        <v>0.99690000000000001</v>
      </c>
      <c r="U17" s="147">
        <v>0.99929999999999997</v>
      </c>
      <c r="V17" s="147">
        <v>0.99929999999999997</v>
      </c>
      <c r="W17" s="209">
        <v>0.99960000000000004</v>
      </c>
      <c r="X17" s="209">
        <v>0.99960000000000004</v>
      </c>
      <c r="Y17" s="28"/>
      <c r="Z17" s="256">
        <v>1</v>
      </c>
      <c r="AA17" s="256">
        <v>1</v>
      </c>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s="52" customFormat="1">
      <c r="A18" s="14"/>
      <c r="B18" s="370" t="s">
        <v>51</v>
      </c>
      <c r="C18" s="371"/>
      <c r="D18" s="371"/>
      <c r="E18" s="371"/>
      <c r="F18" s="371"/>
      <c r="G18" s="28"/>
      <c r="H18" s="48"/>
      <c r="I18" s="48"/>
      <c r="J18" s="48"/>
      <c r="K18" s="48"/>
      <c r="L18" s="48"/>
      <c r="M18" s="49"/>
      <c r="N18" s="48"/>
      <c r="O18" s="48"/>
      <c r="P18" s="28"/>
      <c r="Q18" s="48"/>
      <c r="R18" s="48"/>
      <c r="S18" s="48"/>
      <c r="T18" s="50"/>
      <c r="U18" s="48"/>
      <c r="V18" s="48"/>
      <c r="W18" s="48"/>
      <c r="X18" s="48"/>
      <c r="Y18" s="28"/>
      <c r="Z18" s="48"/>
      <c r="AA18" s="48"/>
      <c r="AB18" s="48"/>
    </row>
    <row r="19" spans="1:56" s="4" customFormat="1" ht="11.5">
      <c r="A19" s="55"/>
      <c r="B19" s="406" t="s">
        <v>241</v>
      </c>
      <c r="C19" s="406"/>
      <c r="D19" s="406"/>
      <c r="E19" s="11" t="s">
        <v>164</v>
      </c>
      <c r="F19" s="11"/>
      <c r="G19" s="28"/>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8"/>
      <c r="Q19" s="5">
        <f>IF(Q14="","",((Q14*Q17)+Q15)/Q16)</f>
        <v>7.1131218301273513</v>
      </c>
      <c r="R19" s="5">
        <f t="shared" ref="R19:BD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8"/>
      <c r="Z19" s="5">
        <f t="shared" si="0"/>
        <v>9.9504863797742438</v>
      </c>
      <c r="AA19" s="5">
        <f t="shared" si="0"/>
        <v>10.298637820906499</v>
      </c>
      <c r="AB19" s="5" t="str">
        <f>IF(AB14="","",((AB14*AB17)+AB15)/AB16)</f>
        <v/>
      </c>
      <c r="AC19" s="5" t="str">
        <f t="shared" si="0"/>
        <v/>
      </c>
      <c r="AD19" s="5" t="str">
        <f t="shared" si="0"/>
        <v/>
      </c>
      <c r="AE19" s="5" t="str">
        <f t="shared" si="0"/>
        <v/>
      </c>
      <c r="AF19" s="5" t="str">
        <f t="shared" si="0"/>
        <v/>
      </c>
      <c r="AG19" s="5" t="str">
        <f t="shared" si="0"/>
        <v/>
      </c>
      <c r="AH19" s="5" t="str">
        <f t="shared" si="0"/>
        <v/>
      </c>
      <c r="AI19" s="5" t="str">
        <f t="shared" si="0"/>
        <v/>
      </c>
      <c r="AJ19" s="5" t="str">
        <f t="shared" si="0"/>
        <v/>
      </c>
      <c r="AK19" s="5" t="str">
        <f t="shared" si="0"/>
        <v/>
      </c>
      <c r="AL19" s="5" t="str">
        <f t="shared" si="0"/>
        <v/>
      </c>
      <c r="AM19" s="5" t="str">
        <f t="shared" si="0"/>
        <v/>
      </c>
      <c r="AN19" s="5" t="str">
        <f t="shared" si="0"/>
        <v/>
      </c>
      <c r="AO19" s="5" t="str">
        <f t="shared" si="0"/>
        <v/>
      </c>
      <c r="AP19" s="5" t="str">
        <f t="shared" si="0"/>
        <v/>
      </c>
      <c r="AQ19" s="5" t="str">
        <f t="shared" si="0"/>
        <v/>
      </c>
      <c r="AR19" s="5" t="str">
        <f t="shared" si="0"/>
        <v/>
      </c>
      <c r="AS19" s="5" t="str">
        <f t="shared" si="0"/>
        <v/>
      </c>
      <c r="AT19" s="5" t="str">
        <f t="shared" si="0"/>
        <v/>
      </c>
      <c r="AU19" s="5" t="str">
        <f t="shared" si="0"/>
        <v/>
      </c>
      <c r="AV19" s="5" t="str">
        <f t="shared" si="0"/>
        <v/>
      </c>
      <c r="AW19" s="5" t="str">
        <f t="shared" si="0"/>
        <v/>
      </c>
      <c r="AX19" s="5" t="str">
        <f t="shared" si="0"/>
        <v/>
      </c>
      <c r="AY19" s="5" t="str">
        <f t="shared" si="0"/>
        <v/>
      </c>
      <c r="AZ19" s="5" t="str">
        <f>IF(AZ14="","",((AZ14*AZ17)+AZ15)/AZ16)</f>
        <v/>
      </c>
      <c r="BA19" s="5" t="str">
        <f t="shared" si="0"/>
        <v/>
      </c>
      <c r="BB19" s="5" t="str">
        <f>IF(BB14="","",((BB14*BB17)+BB15)/BB16)</f>
        <v/>
      </c>
      <c r="BC19" s="5" t="str">
        <f t="shared" si="0"/>
        <v/>
      </c>
      <c r="BD19" s="5" t="str">
        <f t="shared" si="0"/>
        <v/>
      </c>
    </row>
    <row r="20" spans="1:56" s="14" customFormat="1">
      <c r="B20" s="56"/>
      <c r="C20" s="56"/>
      <c r="D20" s="56"/>
      <c r="G20" s="55"/>
      <c r="H20" s="64"/>
      <c r="I20" s="65"/>
      <c r="J20" s="65"/>
      <c r="K20" s="65"/>
      <c r="P20" s="55"/>
      <c r="Y20" s="55"/>
    </row>
    <row r="21" spans="1:56" s="14" customFormat="1">
      <c r="G21" s="55"/>
      <c r="P21" s="55"/>
      <c r="Y21" s="55"/>
      <c r="AA21" s="76"/>
    </row>
    <row r="22" spans="1:56" s="14" customFormat="1">
      <c r="AA22" s="271"/>
    </row>
    <row r="23" spans="1:56" s="14" customFormat="1"/>
    <row r="24" spans="1:56" s="14" customFormat="1"/>
    <row r="25" spans="1:56" s="14" customFormat="1"/>
    <row r="26" spans="1:56" s="14" customFormat="1"/>
    <row r="27" spans="1:56" s="14" customFormat="1">
      <c r="Z27" s="207"/>
      <c r="AA27" s="205"/>
    </row>
    <row r="28" spans="1:56" s="14" customFormat="1">
      <c r="B28" s="66"/>
      <c r="C28" s="66"/>
      <c r="Z28" s="207"/>
      <c r="AA28" s="205"/>
    </row>
    <row r="29" spans="1:56" s="14" customFormat="1">
      <c r="Z29" s="208"/>
    </row>
    <row r="30" spans="1:56" s="14" customFormat="1">
      <c r="H30" s="67"/>
      <c r="I30" s="67"/>
      <c r="J30" s="67"/>
    </row>
    <row r="31" spans="1:56" s="14" customFormat="1"/>
    <row r="32" spans="1:56" s="14" customFormat="1"/>
    <row r="33" spans="10:15" s="14" customFormat="1">
      <c r="J33" s="67"/>
    </row>
    <row r="34" spans="10:15" s="14" customFormat="1">
      <c r="M34" s="68"/>
    </row>
    <row r="39" spans="10:15" ht="12.65" hidden="1" customHeight="1">
      <c r="K39" s="13"/>
      <c r="L39" s="24"/>
      <c r="M39" s="24"/>
      <c r="N39" s="24"/>
      <c r="O39" s="24"/>
    </row>
    <row r="40" spans="10:15" ht="12.65" hidden="1" customHeight="1">
      <c r="K40" s="13"/>
      <c r="L40" s="24"/>
      <c r="M40" s="24"/>
      <c r="N40" s="24"/>
      <c r="O40" s="24"/>
    </row>
  </sheetData>
  <mergeCells count="18">
    <mergeCell ref="B3:F3"/>
    <mergeCell ref="D16:D17"/>
    <mergeCell ref="B12:F12"/>
    <mergeCell ref="C16:C17"/>
    <mergeCell ref="E6:E11"/>
    <mergeCell ref="F6:F7"/>
    <mergeCell ref="B19:D19"/>
    <mergeCell ref="B6:B11"/>
    <mergeCell ref="C6:C11"/>
    <mergeCell ref="D6:D11"/>
    <mergeCell ref="H6:O6"/>
    <mergeCell ref="D14:D15"/>
    <mergeCell ref="C14:C15"/>
    <mergeCell ref="F13:F17"/>
    <mergeCell ref="H7:O7"/>
    <mergeCell ref="B18:F18"/>
    <mergeCell ref="H17:K17"/>
    <mergeCell ref="H14:K15"/>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BF47"/>
  <sheetViews>
    <sheetView topLeftCell="A4" zoomScaleNormal="100" workbookViewId="0">
      <selection activeCell="AA11" sqref="AA11"/>
    </sheetView>
  </sheetViews>
  <sheetFormatPr defaultColWidth="0" defaultRowHeight="13.5" zeroHeight="1"/>
  <cols>
    <col min="1" max="1" width="9" customWidth="1"/>
    <col min="2" max="2" width="12.61328125" customWidth="1"/>
    <col min="3" max="3" width="9" customWidth="1"/>
    <col min="4" max="4" width="19.765625" customWidth="1"/>
    <col min="5" max="5" width="25" customWidth="1"/>
    <col min="6" max="6" width="2.4609375" customWidth="1"/>
    <col min="7" max="14" width="15.61328125" customWidth="1"/>
    <col min="15" max="15" width="2.4609375" customWidth="1"/>
    <col min="16" max="23" width="15.61328125" customWidth="1"/>
    <col min="24" max="24" width="2.4609375" customWidth="1"/>
    <col min="25" max="55" width="15.61328125" customWidth="1"/>
    <col min="56" max="58" width="0" hidden="1" customWidth="1"/>
    <col min="59" max="16384" width="9.23046875" hidden="1"/>
  </cols>
  <sheetData>
    <row r="1" spans="1:58" s="2" customFormat="1" ht="12.75" customHeight="1"/>
    <row r="2" spans="1:58" s="2" customFormat="1" ht="18.75" customHeight="1">
      <c r="B2" s="40" t="s">
        <v>328</v>
      </c>
      <c r="C2" s="40"/>
      <c r="D2" s="40"/>
      <c r="E2" s="40"/>
      <c r="F2" s="40"/>
    </row>
    <row r="3" spans="1:58" s="2" customFormat="1" ht="28.5" customHeight="1">
      <c r="B3" s="328" t="s">
        <v>329</v>
      </c>
      <c r="C3" s="328"/>
      <c r="D3" s="328"/>
      <c r="E3" s="328"/>
      <c r="F3" s="328"/>
      <c r="G3" s="328"/>
      <c r="H3" s="328"/>
      <c r="I3" s="39"/>
      <c r="J3" s="39"/>
      <c r="K3" s="39"/>
      <c r="L3" s="39"/>
      <c r="M3" s="39"/>
      <c r="N3" s="39"/>
      <c r="O3" s="39"/>
      <c r="P3" s="39"/>
      <c r="Q3" s="39"/>
      <c r="X3" s="39"/>
    </row>
    <row r="4" spans="1:58" s="2" customFormat="1" ht="12.75" customHeight="1"/>
    <row r="5" spans="1:58" s="14" customFormat="1">
      <c r="G5" s="55"/>
      <c r="P5" s="55"/>
    </row>
    <row r="6" spans="1:58" s="14" customFormat="1"/>
    <row r="7" spans="1:58">
      <c r="A7" s="90"/>
      <c r="B7" s="91" t="s">
        <v>330</v>
      </c>
      <c r="C7" s="90"/>
      <c r="D7" s="90"/>
      <c r="E7" s="90"/>
      <c r="F7" s="90"/>
      <c r="G7" s="90"/>
      <c r="H7" s="90"/>
      <c r="I7" s="90"/>
      <c r="J7" s="90"/>
      <c r="K7" s="90"/>
      <c r="L7" s="90"/>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row>
    <row r="8" spans="1:58" s="14" customFormat="1"/>
    <row r="9" spans="1:58">
      <c r="A9" s="14"/>
      <c r="B9" s="424" t="s">
        <v>331</v>
      </c>
      <c r="C9" s="420" t="s">
        <v>332</v>
      </c>
      <c r="D9" s="419" t="s">
        <v>78</v>
      </c>
      <c r="E9" s="421"/>
      <c r="F9" s="28"/>
      <c r="G9" s="346" t="s">
        <v>80</v>
      </c>
      <c r="H9" s="347"/>
      <c r="I9" s="347"/>
      <c r="J9" s="347"/>
      <c r="K9" s="347"/>
      <c r="L9" s="347"/>
      <c r="M9" s="347"/>
      <c r="N9" s="348"/>
      <c r="O9" s="136"/>
      <c r="P9" s="238" t="s">
        <v>81</v>
      </c>
      <c r="Q9" s="239"/>
      <c r="R9" s="239"/>
      <c r="S9" s="239"/>
      <c r="T9" s="239"/>
      <c r="U9" s="239"/>
      <c r="V9" s="239"/>
      <c r="W9" s="239"/>
      <c r="X9" s="28"/>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40"/>
    </row>
    <row r="10" spans="1:58" ht="12.75" customHeight="1">
      <c r="A10" s="14"/>
      <c r="B10" s="424"/>
      <c r="C10" s="420"/>
      <c r="D10" s="419"/>
      <c r="E10" s="422"/>
      <c r="F10" s="28"/>
      <c r="G10" s="319" t="s">
        <v>82</v>
      </c>
      <c r="H10" s="320"/>
      <c r="I10" s="320"/>
      <c r="J10" s="320"/>
      <c r="K10" s="320"/>
      <c r="L10" s="320"/>
      <c r="M10" s="320"/>
      <c r="N10" s="321"/>
      <c r="O10" s="136"/>
      <c r="P10" s="241" t="s">
        <v>83</v>
      </c>
      <c r="Q10" s="242"/>
      <c r="R10" s="242"/>
      <c r="S10" s="242"/>
      <c r="T10" s="242"/>
      <c r="U10" s="242"/>
      <c r="V10" s="242"/>
      <c r="W10" s="242"/>
      <c r="X10" s="28"/>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3"/>
    </row>
    <row r="11" spans="1:58" ht="25.5" customHeight="1">
      <c r="A11" s="14"/>
      <c r="B11" s="424"/>
      <c r="C11" s="420"/>
      <c r="D11" s="419"/>
      <c r="E11" s="97" t="s">
        <v>84</v>
      </c>
      <c r="F11" s="28"/>
      <c r="G11" s="33" t="s">
        <v>85</v>
      </c>
      <c r="H11" s="33" t="s">
        <v>86</v>
      </c>
      <c r="I11" s="33" t="s">
        <v>87</v>
      </c>
      <c r="J11" s="33" t="s">
        <v>88</v>
      </c>
      <c r="K11" s="33" t="s">
        <v>89</v>
      </c>
      <c r="L11" s="34" t="s">
        <v>90</v>
      </c>
      <c r="M11" s="33" t="s">
        <v>91</v>
      </c>
      <c r="N11" s="33" t="s">
        <v>92</v>
      </c>
      <c r="O11" s="28"/>
      <c r="P11" s="29" t="s">
        <v>93</v>
      </c>
      <c r="Q11" s="29" t="s">
        <v>94</v>
      </c>
      <c r="R11" s="29" t="s">
        <v>95</v>
      </c>
      <c r="S11" s="35" t="s">
        <v>96</v>
      </c>
      <c r="T11" s="29" t="s">
        <v>97</v>
      </c>
      <c r="U11" s="29" t="s">
        <v>98</v>
      </c>
      <c r="V11" s="29" t="s">
        <v>99</v>
      </c>
      <c r="W11" s="29" t="s">
        <v>100</v>
      </c>
      <c r="X11" s="28"/>
      <c r="Y11" s="29" t="s">
        <v>101</v>
      </c>
      <c r="Z11" s="29" t="s">
        <v>102</v>
      </c>
      <c r="AA11" s="276" t="s">
        <v>365</v>
      </c>
      <c r="AB11" s="276" t="s">
        <v>365</v>
      </c>
      <c r="AC11" s="277" t="s">
        <v>366</v>
      </c>
      <c r="AD11" s="275" t="s">
        <v>366</v>
      </c>
      <c r="AE11" s="275" t="s">
        <v>367</v>
      </c>
      <c r="AF11" s="275" t="s">
        <v>367</v>
      </c>
      <c r="AG11" s="275" t="s">
        <v>368</v>
      </c>
      <c r="AH11" s="275" t="s">
        <v>368</v>
      </c>
      <c r="AI11" s="275" t="s">
        <v>369</v>
      </c>
      <c r="AJ11" s="275" t="s">
        <v>369</v>
      </c>
      <c r="AK11" s="275" t="s">
        <v>370</v>
      </c>
      <c r="AL11" s="275" t="s">
        <v>370</v>
      </c>
      <c r="AM11" s="275" t="s">
        <v>371</v>
      </c>
      <c r="AN11" s="275" t="s">
        <v>371</v>
      </c>
      <c r="AO11" s="275" t="s">
        <v>372</v>
      </c>
      <c r="AP11" s="275" t="s">
        <v>372</v>
      </c>
      <c r="AQ11" s="275" t="s">
        <v>373</v>
      </c>
      <c r="AR11" s="275" t="s">
        <v>373</v>
      </c>
      <c r="AS11" s="275" t="s">
        <v>374</v>
      </c>
      <c r="AT11" s="275" t="s">
        <v>374</v>
      </c>
      <c r="AU11" s="275" t="s">
        <v>375</v>
      </c>
      <c r="AV11" s="275" t="s">
        <v>375</v>
      </c>
      <c r="AW11" s="275" t="s">
        <v>376</v>
      </c>
      <c r="AX11" s="275" t="s">
        <v>376</v>
      </c>
      <c r="AY11" s="275" t="s">
        <v>377</v>
      </c>
      <c r="AZ11" s="275" t="s">
        <v>377</v>
      </c>
      <c r="BA11" s="275" t="s">
        <v>378</v>
      </c>
      <c r="BB11" s="275" t="s">
        <v>378</v>
      </c>
      <c r="BC11" s="275" t="s">
        <v>379</v>
      </c>
    </row>
    <row r="12" spans="1:58" ht="25.5" customHeight="1">
      <c r="A12" s="14"/>
      <c r="B12" s="424"/>
      <c r="C12" s="420"/>
      <c r="D12" s="419"/>
      <c r="E12" s="97" t="s">
        <v>84</v>
      </c>
      <c r="F12" s="84"/>
      <c r="G12" s="33" t="s">
        <v>85</v>
      </c>
      <c r="H12" s="33" t="s">
        <v>86</v>
      </c>
      <c r="I12" s="33" t="s">
        <v>87</v>
      </c>
      <c r="J12" s="33" t="s">
        <v>88</v>
      </c>
      <c r="K12" s="33" t="s">
        <v>89</v>
      </c>
      <c r="L12" s="34" t="s">
        <v>90</v>
      </c>
      <c r="M12" s="33" t="s">
        <v>91</v>
      </c>
      <c r="N12" s="33" t="s">
        <v>92</v>
      </c>
      <c r="O12" s="84"/>
      <c r="P12" s="29" t="s">
        <v>93</v>
      </c>
      <c r="Q12" s="29" t="s">
        <v>94</v>
      </c>
      <c r="R12" s="29" t="s">
        <v>95</v>
      </c>
      <c r="S12" s="35" t="s">
        <v>96</v>
      </c>
      <c r="T12" s="29" t="s">
        <v>97</v>
      </c>
      <c r="U12" s="29" t="s">
        <v>98</v>
      </c>
      <c r="V12" s="29" t="s">
        <v>99</v>
      </c>
      <c r="W12" s="29" t="s">
        <v>100</v>
      </c>
      <c r="X12" s="84"/>
      <c r="Y12" s="29" t="s">
        <v>104</v>
      </c>
      <c r="Z12" s="29" t="s">
        <v>105</v>
      </c>
      <c r="AA12" s="29" t="s">
        <v>103</v>
      </c>
      <c r="AB12" s="29" t="s">
        <v>380</v>
      </c>
      <c r="AC12" s="29" t="s">
        <v>381</v>
      </c>
      <c r="AD12" s="29" t="s">
        <v>382</v>
      </c>
      <c r="AE12" s="29" t="s">
        <v>383</v>
      </c>
      <c r="AF12" s="29" t="s">
        <v>384</v>
      </c>
      <c r="AG12" s="29" t="s">
        <v>385</v>
      </c>
      <c r="AH12" s="29" t="s">
        <v>386</v>
      </c>
      <c r="AI12" s="29" t="s">
        <v>387</v>
      </c>
      <c r="AJ12" s="29" t="s">
        <v>388</v>
      </c>
      <c r="AK12" s="29" t="s">
        <v>389</v>
      </c>
      <c r="AL12" s="29" t="s">
        <v>390</v>
      </c>
      <c r="AM12" s="29" t="s">
        <v>391</v>
      </c>
      <c r="AN12" s="29" t="s">
        <v>392</v>
      </c>
      <c r="AO12" s="29" t="s">
        <v>393</v>
      </c>
      <c r="AP12" s="29" t="s">
        <v>394</v>
      </c>
      <c r="AQ12" s="29" t="s">
        <v>395</v>
      </c>
      <c r="AR12" s="29" t="s">
        <v>396</v>
      </c>
      <c r="AS12" s="29" t="s">
        <v>397</v>
      </c>
      <c r="AT12" s="29" t="s">
        <v>398</v>
      </c>
      <c r="AU12" s="29" t="s">
        <v>399</v>
      </c>
      <c r="AV12" s="29" t="s">
        <v>400</v>
      </c>
      <c r="AW12" s="29" t="s">
        <v>401</v>
      </c>
      <c r="AX12" s="29" t="s">
        <v>402</v>
      </c>
      <c r="AY12" s="29" t="s">
        <v>403</v>
      </c>
      <c r="AZ12" s="29" t="s">
        <v>404</v>
      </c>
      <c r="BA12" s="29" t="s">
        <v>405</v>
      </c>
      <c r="BB12" s="29" t="s">
        <v>406</v>
      </c>
      <c r="BC12" s="29" t="s">
        <v>407</v>
      </c>
    </row>
    <row r="13" spans="1:58" ht="15" customHeight="1">
      <c r="A13" s="14"/>
      <c r="B13" s="424"/>
      <c r="C13" s="420"/>
      <c r="D13" s="419"/>
      <c r="E13" s="97" t="s">
        <v>106</v>
      </c>
      <c r="F13" s="28"/>
      <c r="G13" s="31" t="s">
        <v>107</v>
      </c>
      <c r="H13" s="31" t="s">
        <v>108</v>
      </c>
      <c r="I13" s="31" t="s">
        <v>109</v>
      </c>
      <c r="J13" s="31" t="s">
        <v>110</v>
      </c>
      <c r="K13" s="31" t="s">
        <v>111</v>
      </c>
      <c r="L13" s="32" t="s">
        <v>112</v>
      </c>
      <c r="M13" s="31" t="s">
        <v>113</v>
      </c>
      <c r="N13" s="31" t="s">
        <v>114</v>
      </c>
      <c r="O13" s="28"/>
      <c r="P13" s="31" t="s">
        <v>115</v>
      </c>
      <c r="Q13" s="31" t="s">
        <v>116</v>
      </c>
      <c r="R13" s="31" t="s">
        <v>117</v>
      </c>
      <c r="S13" s="36" t="s">
        <v>118</v>
      </c>
      <c r="T13" s="31" t="s">
        <v>119</v>
      </c>
      <c r="U13" s="31" t="s">
        <v>120</v>
      </c>
      <c r="V13" s="31" t="s">
        <v>121</v>
      </c>
      <c r="W13" s="31" t="s">
        <v>122</v>
      </c>
      <c r="X13" s="28"/>
      <c r="Y13" s="31" t="s">
        <v>123</v>
      </c>
      <c r="Z13" s="31" t="s">
        <v>124</v>
      </c>
      <c r="AA13" s="31" t="s">
        <v>125</v>
      </c>
      <c r="AB13" s="31" t="s">
        <v>408</v>
      </c>
      <c r="AC13" s="31" t="s">
        <v>409</v>
      </c>
      <c r="AD13" s="31" t="s">
        <v>410</v>
      </c>
      <c r="AE13" s="31" t="s">
        <v>411</v>
      </c>
      <c r="AF13" s="31" t="s">
        <v>412</v>
      </c>
      <c r="AG13" s="31" t="s">
        <v>413</v>
      </c>
      <c r="AH13" s="31" t="s">
        <v>414</v>
      </c>
      <c r="AI13" s="31" t="s">
        <v>415</v>
      </c>
      <c r="AJ13" s="31" t="s">
        <v>416</v>
      </c>
      <c r="AK13" s="31" t="s">
        <v>417</v>
      </c>
      <c r="AL13" s="31" t="s">
        <v>418</v>
      </c>
      <c r="AM13" s="31" t="s">
        <v>419</v>
      </c>
      <c r="AN13" s="31" t="s">
        <v>420</v>
      </c>
      <c r="AO13" s="31" t="s">
        <v>421</v>
      </c>
      <c r="AP13" s="31" t="s">
        <v>422</v>
      </c>
      <c r="AQ13" s="31" t="s">
        <v>423</v>
      </c>
      <c r="AR13" s="31" t="s">
        <v>424</v>
      </c>
      <c r="AS13" s="31" t="s">
        <v>425</v>
      </c>
      <c r="AT13" s="31" t="s">
        <v>426</v>
      </c>
      <c r="AU13" s="31" t="s">
        <v>427</v>
      </c>
      <c r="AV13" s="31" t="s">
        <v>428</v>
      </c>
      <c r="AW13" s="31" t="s">
        <v>429</v>
      </c>
      <c r="AX13" s="31" t="s">
        <v>430</v>
      </c>
      <c r="AY13" s="31" t="s">
        <v>431</v>
      </c>
      <c r="AZ13" s="31" t="s">
        <v>432</v>
      </c>
      <c r="BA13" s="31" t="s">
        <v>433</v>
      </c>
      <c r="BB13" s="31" t="s">
        <v>434</v>
      </c>
      <c r="BC13" s="31" t="s">
        <v>435</v>
      </c>
    </row>
    <row r="14" spans="1:58" ht="15" customHeight="1">
      <c r="A14" s="14"/>
      <c r="B14" s="424"/>
      <c r="C14" s="420"/>
      <c r="D14" s="419"/>
      <c r="E14" s="98" t="s">
        <v>244</v>
      </c>
      <c r="F14" s="28"/>
      <c r="G14" s="29" t="s">
        <v>127</v>
      </c>
      <c r="H14" s="29" t="s">
        <v>127</v>
      </c>
      <c r="I14" s="29" t="s">
        <v>128</v>
      </c>
      <c r="J14" s="29" t="s">
        <v>128</v>
      </c>
      <c r="K14" s="29" t="s">
        <v>129</v>
      </c>
      <c r="L14" s="30" t="s">
        <v>129</v>
      </c>
      <c r="M14" s="29" t="s">
        <v>130</v>
      </c>
      <c r="N14" s="29" t="s">
        <v>130</v>
      </c>
      <c r="O14" s="28"/>
      <c r="P14" s="29" t="s">
        <v>131</v>
      </c>
      <c r="Q14" s="29" t="s">
        <v>132</v>
      </c>
      <c r="R14" s="29" t="s">
        <v>132</v>
      </c>
      <c r="S14" s="35" t="s">
        <v>133</v>
      </c>
      <c r="T14" s="29" t="s">
        <v>133</v>
      </c>
      <c r="U14" s="29" t="s">
        <v>134</v>
      </c>
      <c r="V14" s="29" t="s">
        <v>134</v>
      </c>
      <c r="W14" s="29" t="s">
        <v>135</v>
      </c>
      <c r="X14" s="28"/>
      <c r="Y14" s="29" t="s">
        <v>135</v>
      </c>
      <c r="Z14" s="29" t="s">
        <v>136</v>
      </c>
      <c r="AA14" s="29" t="s">
        <v>136</v>
      </c>
      <c r="AB14" s="29" t="s">
        <v>136</v>
      </c>
      <c r="AC14" s="180" t="s">
        <v>436</v>
      </c>
      <c r="AD14" s="180" t="s">
        <v>436</v>
      </c>
      <c r="AE14" s="180" t="s">
        <v>436</v>
      </c>
      <c r="AF14" s="180" t="s">
        <v>436</v>
      </c>
      <c r="AG14" s="180" t="s">
        <v>437</v>
      </c>
      <c r="AH14" s="180" t="s">
        <v>437</v>
      </c>
      <c r="AI14" s="180" t="s">
        <v>437</v>
      </c>
      <c r="AJ14" s="180" t="s">
        <v>437</v>
      </c>
      <c r="AK14" s="180" t="s">
        <v>438</v>
      </c>
      <c r="AL14" s="180" t="s">
        <v>438</v>
      </c>
      <c r="AM14" s="180" t="s">
        <v>438</v>
      </c>
      <c r="AN14" s="180" t="s">
        <v>438</v>
      </c>
      <c r="AO14" s="180" t="s">
        <v>439</v>
      </c>
      <c r="AP14" s="180" t="s">
        <v>439</v>
      </c>
      <c r="AQ14" s="180" t="s">
        <v>439</v>
      </c>
      <c r="AR14" s="180" t="s">
        <v>439</v>
      </c>
      <c r="AS14" s="180" t="s">
        <v>440</v>
      </c>
      <c r="AT14" s="180" t="s">
        <v>440</v>
      </c>
      <c r="AU14" s="180" t="s">
        <v>440</v>
      </c>
      <c r="AV14" s="180" t="s">
        <v>440</v>
      </c>
      <c r="AW14" s="180" t="s">
        <v>441</v>
      </c>
      <c r="AX14" s="180" t="s">
        <v>441</v>
      </c>
      <c r="AY14" s="180" t="s">
        <v>441</v>
      </c>
      <c r="AZ14" s="180" t="s">
        <v>441</v>
      </c>
      <c r="BA14" s="180" t="s">
        <v>442</v>
      </c>
      <c r="BB14" s="180" t="s">
        <v>442</v>
      </c>
      <c r="BC14" s="180" t="s">
        <v>442</v>
      </c>
    </row>
    <row r="15" spans="1:58" ht="12.75" customHeight="1">
      <c r="A15" s="14"/>
      <c r="B15" s="331" t="s">
        <v>333</v>
      </c>
      <c r="C15" s="95">
        <v>1</v>
      </c>
      <c r="D15" s="96" t="s">
        <v>138</v>
      </c>
      <c r="E15" s="423"/>
      <c r="F15" s="28"/>
      <c r="G15" s="135">
        <v>1.0949858793281448</v>
      </c>
      <c r="H15" s="135">
        <v>1.0949858793281448</v>
      </c>
      <c r="I15" s="135">
        <v>1.0949858793281448</v>
      </c>
      <c r="J15" s="135">
        <v>1.0949858793281448</v>
      </c>
      <c r="K15" s="135">
        <v>1.0949858793281448</v>
      </c>
      <c r="L15" s="135">
        <v>1.0949858793281448</v>
      </c>
      <c r="M15" s="135">
        <v>1.0834385940745799</v>
      </c>
      <c r="N15" s="135">
        <v>1.0834385940745799</v>
      </c>
      <c r="O15" s="28"/>
      <c r="P15" s="135">
        <v>1.0834385940745799</v>
      </c>
      <c r="Q15" s="135">
        <v>1.0890285431507547</v>
      </c>
      <c r="R15" s="135">
        <v>1.089038749889933</v>
      </c>
      <c r="S15" s="135">
        <v>1.0874483229921645</v>
      </c>
      <c r="T15" s="135">
        <v>1.0875029312038718</v>
      </c>
      <c r="U15" s="135">
        <v>1.08585979877342</v>
      </c>
      <c r="V15" s="135">
        <v>1.085848917745023</v>
      </c>
      <c r="W15" s="217">
        <v>1.0898115402143711</v>
      </c>
      <c r="X15" s="28"/>
      <c r="Y15" s="217">
        <v>1.0897993159170496</v>
      </c>
      <c r="Z15" s="217">
        <v>1.0953226418779949</v>
      </c>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row>
    <row r="16" spans="1:58">
      <c r="A16" s="14"/>
      <c r="B16" s="331"/>
      <c r="C16" s="95">
        <v>2</v>
      </c>
      <c r="D16" s="96" t="s">
        <v>140</v>
      </c>
      <c r="E16" s="423"/>
      <c r="F16" s="28"/>
      <c r="G16" s="135">
        <v>1.0708036775576268</v>
      </c>
      <c r="H16" s="135">
        <v>1.0708036775576268</v>
      </c>
      <c r="I16" s="135">
        <v>1.0708036775576268</v>
      </c>
      <c r="J16" s="135">
        <v>1.0708036775576268</v>
      </c>
      <c r="K16" s="135">
        <v>1.0708036775576268</v>
      </c>
      <c r="L16" s="135">
        <v>1.0708036775576268</v>
      </c>
      <c r="M16" s="135">
        <v>1.0708036775576268</v>
      </c>
      <c r="N16" s="135">
        <v>1.0708036775576268</v>
      </c>
      <c r="O16" s="28"/>
      <c r="P16" s="135">
        <v>1.0708036775576268</v>
      </c>
      <c r="Q16" s="135">
        <v>1.0679783265695075</v>
      </c>
      <c r="R16" s="135">
        <v>1.0679827167619282</v>
      </c>
      <c r="S16" s="135">
        <v>1.0679827167619282</v>
      </c>
      <c r="T16" s="135">
        <v>1.0679932251333426</v>
      </c>
      <c r="U16" s="135">
        <v>1.066763623447796</v>
      </c>
      <c r="V16" s="135">
        <v>1.066742956946414</v>
      </c>
      <c r="W16" s="217">
        <v>1.066742956946414</v>
      </c>
      <c r="X16" s="28"/>
      <c r="Y16" s="217">
        <v>1.0667507410333845</v>
      </c>
      <c r="Z16" s="217">
        <v>1.078333671009992</v>
      </c>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row>
    <row r="17" spans="1:55">
      <c r="A17" s="14"/>
      <c r="B17" s="331"/>
      <c r="C17" s="95">
        <v>3</v>
      </c>
      <c r="D17" s="96" t="s">
        <v>141</v>
      </c>
      <c r="E17" s="423"/>
      <c r="F17" s="28"/>
      <c r="G17" s="135">
        <v>1.0817492877987211</v>
      </c>
      <c r="H17" s="135">
        <v>1.0817492877987211</v>
      </c>
      <c r="I17" s="135">
        <v>1.0817492877987211</v>
      </c>
      <c r="J17" s="135">
        <v>1.0817492877987211</v>
      </c>
      <c r="K17" s="135">
        <v>1.0817492877987211</v>
      </c>
      <c r="L17" s="135">
        <v>1.0817492877987211</v>
      </c>
      <c r="M17" s="135">
        <v>1.0832986726933644</v>
      </c>
      <c r="N17" s="135">
        <v>1.0832986726933644</v>
      </c>
      <c r="O17" s="28"/>
      <c r="P17" s="135">
        <v>1.0832986726933644</v>
      </c>
      <c r="Q17" s="135">
        <v>1.0826949605071026</v>
      </c>
      <c r="R17" s="135">
        <v>1.0827071120076854</v>
      </c>
      <c r="S17" s="135">
        <v>1.0809673614300677</v>
      </c>
      <c r="T17" s="135">
        <v>1.0810097968527648</v>
      </c>
      <c r="U17" s="135">
        <v>1.0808933110074093</v>
      </c>
      <c r="V17" s="135">
        <v>1.0808916214500004</v>
      </c>
      <c r="W17" s="217">
        <v>1.089365904855816</v>
      </c>
      <c r="X17" s="28"/>
      <c r="Y17" s="217">
        <v>1.0893587922042363</v>
      </c>
      <c r="Z17" s="217">
        <v>1.0868009802875453</v>
      </c>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row>
    <row r="18" spans="1:55">
      <c r="A18" s="14"/>
      <c r="B18" s="331"/>
      <c r="C18" s="95">
        <v>4</v>
      </c>
      <c r="D18" s="96" t="s">
        <v>142</v>
      </c>
      <c r="E18" s="423"/>
      <c r="F18" s="28"/>
      <c r="G18" s="135">
        <v>1.0949504131351664</v>
      </c>
      <c r="H18" s="135">
        <v>1.0949504131351664</v>
      </c>
      <c r="I18" s="135">
        <v>1.0949504131351664</v>
      </c>
      <c r="J18" s="135">
        <v>1.0949504131351664</v>
      </c>
      <c r="K18" s="135">
        <v>1.0949504131351664</v>
      </c>
      <c r="L18" s="135">
        <v>1.0949504131351664</v>
      </c>
      <c r="M18" s="135">
        <v>1.1027101049442916</v>
      </c>
      <c r="N18" s="135">
        <v>1.1027101049442916</v>
      </c>
      <c r="O18" s="28"/>
      <c r="P18" s="135">
        <v>1.1027101049442916</v>
      </c>
      <c r="Q18" s="135">
        <v>1.1047382103549057</v>
      </c>
      <c r="R18" s="135">
        <v>1.1047700847377127</v>
      </c>
      <c r="S18" s="135">
        <v>1.1117235831881356</v>
      </c>
      <c r="T18" s="135">
        <v>1.111788242398184</v>
      </c>
      <c r="U18" s="135">
        <v>1.1075253856072571</v>
      </c>
      <c r="V18" s="135">
        <v>1.107449123040477</v>
      </c>
      <c r="W18" s="217">
        <v>1.1161302471517789</v>
      </c>
      <c r="X18" s="28"/>
      <c r="Y18" s="217">
        <v>1.1161511877317911</v>
      </c>
      <c r="Z18" s="217">
        <v>1.115151187731793</v>
      </c>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row>
    <row r="19" spans="1:55">
      <c r="A19" s="14"/>
      <c r="B19" s="331"/>
      <c r="C19" s="95">
        <v>5</v>
      </c>
      <c r="D19" s="96" t="s">
        <v>143</v>
      </c>
      <c r="E19" s="423"/>
      <c r="F19" s="28"/>
      <c r="G19" s="135">
        <v>1.0730548587765876</v>
      </c>
      <c r="H19" s="135">
        <v>1.0730548587765876</v>
      </c>
      <c r="I19" s="135">
        <v>1.0730548587765876</v>
      </c>
      <c r="J19" s="135">
        <v>1.0730548587765876</v>
      </c>
      <c r="K19" s="135">
        <v>1.0730548587765876</v>
      </c>
      <c r="L19" s="135">
        <v>1.0730548587765876</v>
      </c>
      <c r="M19" s="135">
        <v>1.0707055607528237</v>
      </c>
      <c r="N19" s="135">
        <v>1.0707055607528237</v>
      </c>
      <c r="O19" s="28"/>
      <c r="P19" s="135">
        <v>1.0707055607528237</v>
      </c>
      <c r="Q19" s="135">
        <v>1.0707055607528237</v>
      </c>
      <c r="R19" s="135">
        <v>1.0707118844597545</v>
      </c>
      <c r="S19" s="135">
        <v>1.076061726095664</v>
      </c>
      <c r="T19" s="135">
        <v>1.0760783378482837</v>
      </c>
      <c r="U19" s="135">
        <v>1.0760783378482837</v>
      </c>
      <c r="V19" s="135">
        <v>1.0760390106188671</v>
      </c>
      <c r="W19" s="217">
        <v>1.0791575380439684</v>
      </c>
      <c r="X19" s="28"/>
      <c r="Y19" s="217">
        <v>1.079172270915405</v>
      </c>
      <c r="Z19" s="217">
        <v>1.079172270915405</v>
      </c>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row>
    <row r="20" spans="1:55">
      <c r="A20" s="14"/>
      <c r="B20" s="331"/>
      <c r="C20" s="95">
        <v>6</v>
      </c>
      <c r="D20" s="96" t="s">
        <v>144</v>
      </c>
      <c r="E20" s="423"/>
      <c r="F20" s="28"/>
      <c r="G20" s="135">
        <v>1.0817237587088393</v>
      </c>
      <c r="H20" s="135">
        <v>1.0817237587088393</v>
      </c>
      <c r="I20" s="135">
        <v>1.0817237587088393</v>
      </c>
      <c r="J20" s="135">
        <v>1.0817237587088393</v>
      </c>
      <c r="K20" s="135">
        <v>1.0817237587088393</v>
      </c>
      <c r="L20" s="135">
        <v>1.0817237587088393</v>
      </c>
      <c r="M20" s="135">
        <v>1.0767941226979461</v>
      </c>
      <c r="N20" s="135">
        <v>1.0767941226979461</v>
      </c>
      <c r="O20" s="28"/>
      <c r="P20" s="135">
        <v>1.0767941226979461</v>
      </c>
      <c r="Q20" s="135">
        <v>1.0710928235838431</v>
      </c>
      <c r="R20" s="135">
        <v>1.071099196605285</v>
      </c>
      <c r="S20" s="135">
        <v>1.067915659388986</v>
      </c>
      <c r="T20" s="135">
        <v>1.0679299736846177</v>
      </c>
      <c r="U20" s="135">
        <v>1.0675895241245954</v>
      </c>
      <c r="V20" s="135">
        <v>1.0675618007345877</v>
      </c>
      <c r="W20" s="217">
        <v>1.0690508467768913</v>
      </c>
      <c r="X20" s="28"/>
      <c r="Y20" s="217">
        <v>1.0690631433493445</v>
      </c>
      <c r="Z20" s="217">
        <v>1.0741527013810204</v>
      </c>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row>
    <row r="21" spans="1:55">
      <c r="A21" s="14"/>
      <c r="B21" s="331"/>
      <c r="C21" s="95">
        <v>7</v>
      </c>
      <c r="D21" s="96" t="s">
        <v>145</v>
      </c>
      <c r="E21" s="423"/>
      <c r="F21" s="28"/>
      <c r="G21" s="135">
        <v>1.0867587611282226</v>
      </c>
      <c r="H21" s="135">
        <v>1.0867587611282226</v>
      </c>
      <c r="I21" s="135">
        <v>1.0867587611282226</v>
      </c>
      <c r="J21" s="135">
        <v>1.0867587611282226</v>
      </c>
      <c r="K21" s="135">
        <v>1.0867587611282226</v>
      </c>
      <c r="L21" s="135">
        <v>1.0867587611282226</v>
      </c>
      <c r="M21" s="135">
        <v>1.0916466768035786</v>
      </c>
      <c r="N21" s="135">
        <v>1.0916466768035786</v>
      </c>
      <c r="O21" s="28"/>
      <c r="P21" s="135">
        <v>1.0916466768035786</v>
      </c>
      <c r="Q21" s="135">
        <v>1.0916466768035786</v>
      </c>
      <c r="R21" s="135">
        <v>1.0916562803436576</v>
      </c>
      <c r="S21" s="135">
        <v>1.089990558113566</v>
      </c>
      <c r="T21" s="135">
        <v>1.0900260398378245</v>
      </c>
      <c r="U21" s="135">
        <v>1.0817565992005873</v>
      </c>
      <c r="V21" s="135">
        <v>1.0817215490070475</v>
      </c>
      <c r="W21" s="217">
        <v>1.0817215490070475</v>
      </c>
      <c r="X21" s="28"/>
      <c r="Y21" s="217">
        <v>1.0798225080818811</v>
      </c>
      <c r="Z21" s="217">
        <v>1.0731433721937738</v>
      </c>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row>
    <row r="22" spans="1:55">
      <c r="A22" s="14"/>
      <c r="B22" s="331"/>
      <c r="C22" s="95">
        <v>8</v>
      </c>
      <c r="D22" s="96" t="s">
        <v>146</v>
      </c>
      <c r="E22" s="423"/>
      <c r="F22" s="28"/>
      <c r="G22" s="135">
        <v>1.0680311055811802</v>
      </c>
      <c r="H22" s="135">
        <v>1.0680311055811802</v>
      </c>
      <c r="I22" s="135">
        <v>1.0680311055811802</v>
      </c>
      <c r="J22" s="135">
        <v>1.0680311055811802</v>
      </c>
      <c r="K22" s="135">
        <v>1.0680311055811802</v>
      </c>
      <c r="L22" s="135">
        <v>1.0680311055811802</v>
      </c>
      <c r="M22" s="135">
        <v>1.0688564565692973</v>
      </c>
      <c r="N22" s="135">
        <v>1.0688564565692973</v>
      </c>
      <c r="O22" s="28"/>
      <c r="P22" s="135">
        <v>1.0688564565692973</v>
      </c>
      <c r="Q22" s="135">
        <v>1.0688564565692973</v>
      </c>
      <c r="R22" s="135">
        <v>1.0736224158915013</v>
      </c>
      <c r="S22" s="135">
        <v>1.0736224158915013</v>
      </c>
      <c r="T22" s="135">
        <v>1.077406104697348</v>
      </c>
      <c r="U22" s="135">
        <v>1.077406104697348</v>
      </c>
      <c r="V22" s="135">
        <v>1.0752006015161224</v>
      </c>
      <c r="W22" s="217">
        <v>1.0752006015161224</v>
      </c>
      <c r="X22" s="28"/>
      <c r="Y22" s="217">
        <v>1.0749249709912476</v>
      </c>
      <c r="Z22" s="217">
        <v>1.0779185520901606</v>
      </c>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row>
    <row r="23" spans="1:55">
      <c r="A23" s="14"/>
      <c r="B23" s="331"/>
      <c r="C23" s="95">
        <v>9</v>
      </c>
      <c r="D23" s="96" t="s">
        <v>147</v>
      </c>
      <c r="E23" s="423"/>
      <c r="F23" s="28"/>
      <c r="G23" s="135">
        <v>1.080351670843245</v>
      </c>
      <c r="H23" s="135">
        <v>1.080351670843245</v>
      </c>
      <c r="I23" s="135">
        <v>1.080351670843245</v>
      </c>
      <c r="J23" s="135">
        <v>1.080351670843245</v>
      </c>
      <c r="K23" s="135">
        <v>1.080351670843245</v>
      </c>
      <c r="L23" s="135">
        <v>1.080351670843245</v>
      </c>
      <c r="M23" s="135">
        <v>1.0756369005925197</v>
      </c>
      <c r="N23" s="135">
        <v>1.0756369005925197</v>
      </c>
      <c r="O23" s="28"/>
      <c r="P23" s="135">
        <v>1.0756369005925197</v>
      </c>
      <c r="Q23" s="135">
        <v>1.0774114382334907</v>
      </c>
      <c r="R23" s="135">
        <v>1.0774220296989658</v>
      </c>
      <c r="S23" s="135">
        <v>1.0798658355307653</v>
      </c>
      <c r="T23" s="135">
        <v>1.0799176512113269</v>
      </c>
      <c r="U23" s="135">
        <v>1.0786400560561302</v>
      </c>
      <c r="V23" s="135">
        <v>1.0786276808924873</v>
      </c>
      <c r="W23" s="217">
        <v>1.084666546557933</v>
      </c>
      <c r="X23" s="28"/>
      <c r="Y23" s="217">
        <v>1.0846548507061871</v>
      </c>
      <c r="Z23" s="217">
        <v>1.0849180382268648</v>
      </c>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row>
    <row r="24" spans="1:55">
      <c r="A24" s="14"/>
      <c r="B24" s="331"/>
      <c r="C24" s="95">
        <v>10</v>
      </c>
      <c r="D24" s="96" t="s">
        <v>148</v>
      </c>
      <c r="E24" s="423"/>
      <c r="F24" s="28"/>
      <c r="G24" s="135">
        <v>1.0742758754173296</v>
      </c>
      <c r="H24" s="135">
        <v>1.0742758754173296</v>
      </c>
      <c r="I24" s="135">
        <v>1.0742758754173296</v>
      </c>
      <c r="J24" s="135">
        <v>1.0742758754173296</v>
      </c>
      <c r="K24" s="135">
        <v>1.0742758754173296</v>
      </c>
      <c r="L24" s="135">
        <v>1.0742758754173296</v>
      </c>
      <c r="M24" s="135">
        <v>1.0694000273489142</v>
      </c>
      <c r="N24" s="135">
        <v>1.0694000273489142</v>
      </c>
      <c r="O24" s="28"/>
      <c r="P24" s="135">
        <v>1.0694000273489142</v>
      </c>
      <c r="Q24" s="135">
        <v>1.0694000273489142</v>
      </c>
      <c r="R24" s="135">
        <v>1.0694035133458974</v>
      </c>
      <c r="S24" s="135">
        <v>1.0654293985275314</v>
      </c>
      <c r="T24" s="135">
        <v>1.0654306319967486</v>
      </c>
      <c r="U24" s="135">
        <v>1.0654306319967486</v>
      </c>
      <c r="V24" s="135">
        <v>1.0654287528540021</v>
      </c>
      <c r="W24" s="217">
        <v>1.0767909211680142</v>
      </c>
      <c r="X24" s="28"/>
      <c r="Y24" s="217">
        <v>1.0767989059913399</v>
      </c>
      <c r="Z24" s="217">
        <v>1.0767989059913399</v>
      </c>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row>
    <row r="25" spans="1:55">
      <c r="A25" s="14"/>
      <c r="B25" s="331"/>
      <c r="C25" s="95">
        <v>11</v>
      </c>
      <c r="D25" s="96" t="s">
        <v>149</v>
      </c>
      <c r="E25" s="423"/>
      <c r="F25" s="28"/>
      <c r="G25" s="135">
        <v>1.0565426394469863</v>
      </c>
      <c r="H25" s="135">
        <v>1.0565426394469863</v>
      </c>
      <c r="I25" s="135">
        <v>1.0565426394469863</v>
      </c>
      <c r="J25" s="135">
        <v>1.0565426394469863</v>
      </c>
      <c r="K25" s="135">
        <v>1.0565426394469863</v>
      </c>
      <c r="L25" s="135">
        <v>1.0565426394469863</v>
      </c>
      <c r="M25" s="135">
        <v>1.0565426394469863</v>
      </c>
      <c r="N25" s="135">
        <v>1.0565426394469863</v>
      </c>
      <c r="O25" s="28"/>
      <c r="P25" s="135">
        <v>1.0565426394469863</v>
      </c>
      <c r="Q25" s="135">
        <v>1.0623768777468365</v>
      </c>
      <c r="R25" s="135">
        <v>1.0623787320838187</v>
      </c>
      <c r="S25" s="135">
        <v>1.0623787320838187</v>
      </c>
      <c r="T25" s="135">
        <v>1.0623836213497835</v>
      </c>
      <c r="U25" s="135">
        <v>1.0591084594872873</v>
      </c>
      <c r="V25" s="135">
        <v>1.0591076095358136</v>
      </c>
      <c r="W25" s="217">
        <v>1.0591076095358136</v>
      </c>
      <c r="X25" s="28"/>
      <c r="Y25" s="217">
        <v>1.0591075947704607</v>
      </c>
      <c r="Z25" s="217">
        <v>1.0579403483666887</v>
      </c>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row>
    <row r="26" spans="1:55">
      <c r="A26" s="14"/>
      <c r="B26" s="331"/>
      <c r="C26" s="95">
        <v>12</v>
      </c>
      <c r="D26" s="96" t="s">
        <v>150</v>
      </c>
      <c r="E26" s="423"/>
      <c r="F26" s="28"/>
      <c r="G26" s="135">
        <v>1.0956985955193892</v>
      </c>
      <c r="H26" s="135">
        <v>1.0956985955193892</v>
      </c>
      <c r="I26" s="135">
        <v>1.0956985955193892</v>
      </c>
      <c r="J26" s="135">
        <v>1.0956985955193892</v>
      </c>
      <c r="K26" s="135">
        <v>1.0956985955193892</v>
      </c>
      <c r="L26" s="135">
        <v>1.0956985955193892</v>
      </c>
      <c r="M26" s="135">
        <v>1.0864431465467139</v>
      </c>
      <c r="N26" s="135">
        <v>1.0864431465467139</v>
      </c>
      <c r="O26" s="28"/>
      <c r="P26" s="135">
        <v>1.0864431465467139</v>
      </c>
      <c r="Q26" s="135">
        <v>1.0860200708513319</v>
      </c>
      <c r="R26" s="135">
        <v>1.0860375000329994</v>
      </c>
      <c r="S26" s="135">
        <v>1.0921967722355264</v>
      </c>
      <c r="T26" s="135">
        <v>1.0922365269077137</v>
      </c>
      <c r="U26" s="135">
        <v>1.0932719860530218</v>
      </c>
      <c r="V26" s="135">
        <v>1.0932177423775433</v>
      </c>
      <c r="W26" s="217">
        <v>1.097123042698974</v>
      </c>
      <c r="X26" s="28"/>
      <c r="Y26" s="217">
        <v>1.0971291080715717</v>
      </c>
      <c r="Z26" s="217">
        <v>1.0971291080715717</v>
      </c>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row>
    <row r="27" spans="1:55">
      <c r="A27" s="14"/>
      <c r="B27" s="331"/>
      <c r="C27" s="95">
        <v>13</v>
      </c>
      <c r="D27" s="96" t="s">
        <v>151</v>
      </c>
      <c r="E27" s="423"/>
      <c r="F27" s="28"/>
      <c r="G27" s="135">
        <v>1.0883900439389949</v>
      </c>
      <c r="H27" s="135">
        <v>1.0883900439389949</v>
      </c>
      <c r="I27" s="135">
        <v>1.0883900439389949</v>
      </c>
      <c r="J27" s="135">
        <v>1.0883900439389949</v>
      </c>
      <c r="K27" s="135">
        <v>1.0883900439389949</v>
      </c>
      <c r="L27" s="135">
        <v>1.0883900439389949</v>
      </c>
      <c r="M27" s="135">
        <v>1.0979948305226443</v>
      </c>
      <c r="N27" s="135">
        <v>1.0979948305226443</v>
      </c>
      <c r="O27" s="28"/>
      <c r="P27" s="135">
        <v>1.0979948305226443</v>
      </c>
      <c r="Q27" s="135">
        <v>1.0974462547602135</v>
      </c>
      <c r="R27" s="135">
        <v>1.0974718912332098</v>
      </c>
      <c r="S27" s="135">
        <v>1.0982205595017869</v>
      </c>
      <c r="T27" s="135">
        <v>1.0982692248952142</v>
      </c>
      <c r="U27" s="135">
        <v>1.0992149951515648</v>
      </c>
      <c r="V27" s="135">
        <v>1.099143943244675</v>
      </c>
      <c r="W27" s="217">
        <v>1.1054630618610095</v>
      </c>
      <c r="X27" s="28"/>
      <c r="Y27" s="217">
        <v>1.1054853059596441</v>
      </c>
      <c r="Z27" s="217">
        <v>1.1056466981153272</v>
      </c>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row>
    <row r="28" spans="1:55">
      <c r="A28" s="14"/>
      <c r="B28" s="331"/>
      <c r="C28" s="95">
        <v>14</v>
      </c>
      <c r="D28" s="96" t="s">
        <v>152</v>
      </c>
      <c r="E28" s="423"/>
      <c r="F28" s="28"/>
      <c r="G28" s="135">
        <v>1.088775515935106</v>
      </c>
      <c r="H28" s="135">
        <v>1.088775515935106</v>
      </c>
      <c r="I28" s="135">
        <v>1.088775515935106</v>
      </c>
      <c r="J28" s="135">
        <v>1.088775515935106</v>
      </c>
      <c r="K28" s="135">
        <v>1.088775515935106</v>
      </c>
      <c r="L28" s="135">
        <v>1.088775515935106</v>
      </c>
      <c r="M28" s="135">
        <v>1.092418300179536</v>
      </c>
      <c r="N28" s="135">
        <v>1.092418300179536</v>
      </c>
      <c r="O28" s="28"/>
      <c r="P28" s="135">
        <v>1.092418300179536</v>
      </c>
      <c r="Q28" s="135">
        <v>1.092418300179536</v>
      </c>
      <c r="R28" s="135">
        <v>1.0872876840112828</v>
      </c>
      <c r="S28" s="135">
        <v>1.0872876840112828</v>
      </c>
      <c r="T28" s="135">
        <v>1.0964643498830797</v>
      </c>
      <c r="U28" s="135">
        <v>1.0964643498830797</v>
      </c>
      <c r="V28" s="135">
        <v>1.1033124404987553</v>
      </c>
      <c r="W28" s="217">
        <v>1.1033124404987553</v>
      </c>
      <c r="X28" s="28"/>
      <c r="Y28" s="217">
        <v>1.0979205270104186</v>
      </c>
      <c r="Z28" s="217">
        <v>1.0979205270104186</v>
      </c>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row>
    <row r="29" spans="1:55">
      <c r="A29" s="14"/>
      <c r="B29" s="417" t="s">
        <v>334</v>
      </c>
      <c r="C29" s="95">
        <v>1</v>
      </c>
      <c r="D29" s="96" t="s">
        <v>138</v>
      </c>
      <c r="E29" s="423"/>
      <c r="F29" s="28"/>
      <c r="G29" s="135">
        <v>1.0929819558782343</v>
      </c>
      <c r="H29" s="135">
        <v>1.0929819558782343</v>
      </c>
      <c r="I29" s="135">
        <v>1.0929819558782343</v>
      </c>
      <c r="J29" s="135">
        <v>1.0929819558782343</v>
      </c>
      <c r="K29" s="135">
        <v>1.0929819558782343</v>
      </c>
      <c r="L29" s="135">
        <v>1.0929819558782343</v>
      </c>
      <c r="M29" s="135">
        <v>1.0814814628367599</v>
      </c>
      <c r="N29" s="135">
        <v>1.0814814628367599</v>
      </c>
      <c r="O29" s="28"/>
      <c r="P29" s="135">
        <v>1.0814814628367599</v>
      </c>
      <c r="Q29" s="135">
        <v>1.0862979473417027</v>
      </c>
      <c r="R29" s="135">
        <v>1.086176033127406</v>
      </c>
      <c r="S29" s="135">
        <v>1.0849110833782238</v>
      </c>
      <c r="T29" s="135">
        <v>1.0848508233828325</v>
      </c>
      <c r="U29" s="135">
        <v>1.0833441013572565</v>
      </c>
      <c r="V29" s="135">
        <v>1.0833575087965104</v>
      </c>
      <c r="W29" s="217">
        <v>1.0871075085797932</v>
      </c>
      <c r="X29" s="28"/>
      <c r="Y29" s="217">
        <v>1.0875196228946538</v>
      </c>
      <c r="Z29" s="217">
        <v>1.0926205423862632</v>
      </c>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row>
    <row r="30" spans="1:55">
      <c r="A30" s="14"/>
      <c r="B30" s="417"/>
      <c r="C30" s="95">
        <v>2</v>
      </c>
      <c r="D30" s="96" t="s">
        <v>140</v>
      </c>
      <c r="E30" s="423"/>
      <c r="F30" s="28"/>
      <c r="G30" s="135">
        <v>1.0702269441411798</v>
      </c>
      <c r="H30" s="135">
        <v>1.0702269441411798</v>
      </c>
      <c r="I30" s="135">
        <v>1.0702269441411798</v>
      </c>
      <c r="J30" s="135">
        <v>1.0702269441411798</v>
      </c>
      <c r="K30" s="135">
        <v>1.0702269441411798</v>
      </c>
      <c r="L30" s="135">
        <v>1.0702269441411798</v>
      </c>
      <c r="M30" s="135">
        <v>1.0702269441411798</v>
      </c>
      <c r="N30" s="135">
        <v>1.0702269441411798</v>
      </c>
      <c r="O30" s="28"/>
      <c r="P30" s="135">
        <v>1.0702269441411798</v>
      </c>
      <c r="Q30" s="135">
        <v>1.0673651173302494</v>
      </c>
      <c r="R30" s="135">
        <v>1.0673385915884153</v>
      </c>
      <c r="S30" s="135">
        <v>1.0673385915884153</v>
      </c>
      <c r="T30" s="135">
        <v>1.0673244213509145</v>
      </c>
      <c r="U30" s="135">
        <v>1.0661481805009931</v>
      </c>
      <c r="V30" s="135">
        <v>1.066131162322463</v>
      </c>
      <c r="W30" s="217">
        <v>1.066131162322463</v>
      </c>
      <c r="X30" s="28"/>
      <c r="Y30" s="217">
        <v>1.0662425676655396</v>
      </c>
      <c r="Z30" s="217">
        <v>1.0775421607272568</v>
      </c>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row>
    <row r="31" spans="1:55">
      <c r="A31" s="14"/>
      <c r="B31" s="417"/>
      <c r="C31" s="95">
        <v>3</v>
      </c>
      <c r="D31" s="96" t="s">
        <v>141</v>
      </c>
      <c r="E31" s="423"/>
      <c r="F31" s="28"/>
      <c r="G31" s="135">
        <v>1.0794702750020808</v>
      </c>
      <c r="H31" s="135">
        <v>1.0794702750020808</v>
      </c>
      <c r="I31" s="135">
        <v>1.0794702750020808</v>
      </c>
      <c r="J31" s="135">
        <v>1.0794702750020808</v>
      </c>
      <c r="K31" s="135">
        <v>1.0794702750020808</v>
      </c>
      <c r="L31" s="135">
        <v>1.0794702750020808</v>
      </c>
      <c r="M31" s="135">
        <v>1.0806862799422217</v>
      </c>
      <c r="N31" s="135">
        <v>1.0806862799422217</v>
      </c>
      <c r="O31" s="28"/>
      <c r="P31" s="135">
        <v>1.0806862799422217</v>
      </c>
      <c r="Q31" s="135">
        <v>1.0792718084943291</v>
      </c>
      <c r="R31" s="135">
        <v>1.0791302963588514</v>
      </c>
      <c r="S31" s="135">
        <v>1.0775445345864723</v>
      </c>
      <c r="T31" s="135">
        <v>1.0774334280571309</v>
      </c>
      <c r="U31" s="135">
        <v>1.0775463030038692</v>
      </c>
      <c r="V31" s="135">
        <v>1.077576334849796</v>
      </c>
      <c r="W31" s="217">
        <v>1.0855292496768039</v>
      </c>
      <c r="X31" s="28"/>
      <c r="Y31" s="217">
        <v>1.0860808871539669</v>
      </c>
      <c r="Z31" s="217">
        <v>1.0840130979488212</v>
      </c>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row>
    <row r="32" spans="1:55">
      <c r="A32" s="14"/>
      <c r="B32" s="417"/>
      <c r="C32" s="95">
        <v>4</v>
      </c>
      <c r="D32" s="96" t="s">
        <v>142</v>
      </c>
      <c r="E32" s="423"/>
      <c r="F32" s="28"/>
      <c r="G32" s="135">
        <v>1.0918650447973948</v>
      </c>
      <c r="H32" s="135">
        <v>1.0918650447973948</v>
      </c>
      <c r="I32" s="135">
        <v>1.0918650447973948</v>
      </c>
      <c r="J32" s="135">
        <v>1.0918650447973948</v>
      </c>
      <c r="K32" s="135">
        <v>1.0918650447973948</v>
      </c>
      <c r="L32" s="135">
        <v>1.0918650447973948</v>
      </c>
      <c r="M32" s="135">
        <v>1.0992619858752828</v>
      </c>
      <c r="N32" s="135">
        <v>1.0992619858752828</v>
      </c>
      <c r="O32" s="28"/>
      <c r="P32" s="135">
        <v>1.0992619858752828</v>
      </c>
      <c r="Q32" s="135">
        <v>1.101077853329788</v>
      </c>
      <c r="R32" s="135">
        <v>1.100933384402605</v>
      </c>
      <c r="S32" s="135">
        <v>1.1074675182084446</v>
      </c>
      <c r="T32" s="135">
        <v>1.1073255443478454</v>
      </c>
      <c r="U32" s="135">
        <v>1.1033488660249229</v>
      </c>
      <c r="V32" s="135">
        <v>1.1032925725217808</v>
      </c>
      <c r="W32" s="217">
        <v>1.1113656241596015</v>
      </c>
      <c r="X32" s="28"/>
      <c r="Y32" s="217">
        <v>1.1120558947886601</v>
      </c>
      <c r="Z32" s="217">
        <v>1.1110558947886542</v>
      </c>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row>
    <row r="33" spans="1:55">
      <c r="A33" s="14"/>
      <c r="B33" s="417"/>
      <c r="C33" s="95">
        <v>5</v>
      </c>
      <c r="D33" s="96" t="s">
        <v>143</v>
      </c>
      <c r="E33" s="423"/>
      <c r="F33" s="28"/>
      <c r="G33" s="135">
        <v>1.0718136626355232</v>
      </c>
      <c r="H33" s="135">
        <v>1.0718136626355232</v>
      </c>
      <c r="I33" s="135">
        <v>1.0718136626355232</v>
      </c>
      <c r="J33" s="135">
        <v>1.0718136626355232</v>
      </c>
      <c r="K33" s="135">
        <v>1.0718136626355232</v>
      </c>
      <c r="L33" s="135">
        <v>1.0718136626355232</v>
      </c>
      <c r="M33" s="135">
        <v>1.0695373162573705</v>
      </c>
      <c r="N33" s="135">
        <v>1.0695373162573705</v>
      </c>
      <c r="O33" s="28"/>
      <c r="P33" s="135">
        <v>1.0695373162573705</v>
      </c>
      <c r="Q33" s="135">
        <v>1.0695373162573705</v>
      </c>
      <c r="R33" s="135">
        <v>1.0694935607140168</v>
      </c>
      <c r="S33" s="135">
        <v>1.0747661653287264</v>
      </c>
      <c r="T33" s="135">
        <v>1.0747338083640094</v>
      </c>
      <c r="U33" s="135">
        <v>1.0747338083640094</v>
      </c>
      <c r="V33" s="135">
        <v>1.0747036109078327</v>
      </c>
      <c r="W33" s="217">
        <v>1.0777990015449401</v>
      </c>
      <c r="X33" s="28"/>
      <c r="Y33" s="217">
        <v>1.0780368506036861</v>
      </c>
      <c r="Z33" s="217">
        <v>1.0780368506036861</v>
      </c>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row>
    <row r="34" spans="1:55">
      <c r="A34" s="14"/>
      <c r="B34" s="417"/>
      <c r="C34" s="95">
        <v>6</v>
      </c>
      <c r="D34" s="96" t="s">
        <v>144</v>
      </c>
      <c r="E34" s="423"/>
      <c r="F34" s="28"/>
      <c r="G34" s="135">
        <v>1.0795324874413401</v>
      </c>
      <c r="H34" s="135">
        <v>1.0795324874413401</v>
      </c>
      <c r="I34" s="135">
        <v>1.0795324874413401</v>
      </c>
      <c r="J34" s="135">
        <v>1.0795324874413401</v>
      </c>
      <c r="K34" s="135">
        <v>1.0795324874413401</v>
      </c>
      <c r="L34" s="135">
        <v>1.0795324874413401</v>
      </c>
      <c r="M34" s="135">
        <v>1.0752001682715286</v>
      </c>
      <c r="N34" s="135">
        <v>1.0752001682715286</v>
      </c>
      <c r="O34" s="28"/>
      <c r="P34" s="135">
        <v>1.0752001682715286</v>
      </c>
      <c r="Q34" s="135">
        <v>1.0700483553578828</v>
      </c>
      <c r="R34" s="135">
        <v>1.0700092036052256</v>
      </c>
      <c r="S34" s="135">
        <v>1.0670771715792171</v>
      </c>
      <c r="T34" s="135">
        <v>1.0670602529065194</v>
      </c>
      <c r="U34" s="135">
        <v>1.0665768999235643</v>
      </c>
      <c r="V34" s="135">
        <v>1.0665558930269585</v>
      </c>
      <c r="W34" s="217">
        <v>1.0679382624056522</v>
      </c>
      <c r="X34" s="28"/>
      <c r="Y34" s="217">
        <v>1.0681374159339239</v>
      </c>
      <c r="Z34" s="217">
        <v>1.0730204445512042</v>
      </c>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row>
    <row r="35" spans="1:55">
      <c r="A35" s="14"/>
      <c r="B35" s="417"/>
      <c r="C35" s="95">
        <v>7</v>
      </c>
      <c r="D35" s="96" t="s">
        <v>145</v>
      </c>
      <c r="E35" s="423"/>
      <c r="F35" s="28"/>
      <c r="G35" s="135">
        <v>1.085452733436888</v>
      </c>
      <c r="H35" s="135">
        <v>1.085452733436888</v>
      </c>
      <c r="I35" s="135">
        <v>1.085452733436888</v>
      </c>
      <c r="J35" s="135">
        <v>1.085452733436888</v>
      </c>
      <c r="K35" s="135">
        <v>1.085452733436888</v>
      </c>
      <c r="L35" s="135">
        <v>1.085452733436888</v>
      </c>
      <c r="M35" s="135">
        <v>1.090168180084981</v>
      </c>
      <c r="N35" s="135">
        <v>1.090168180084981</v>
      </c>
      <c r="O35" s="28"/>
      <c r="P35" s="135">
        <v>1.090168180084981</v>
      </c>
      <c r="Q35" s="135">
        <v>1.090168180084981</v>
      </c>
      <c r="R35" s="135">
        <v>1.0901114729358925</v>
      </c>
      <c r="S35" s="135">
        <v>1.0877931386948556</v>
      </c>
      <c r="T35" s="135">
        <v>1.0877232184882555</v>
      </c>
      <c r="U35" s="135">
        <v>1.0801287256807237</v>
      </c>
      <c r="V35" s="135">
        <v>1.0801039085948869</v>
      </c>
      <c r="W35" s="217">
        <v>1.0801039085948869</v>
      </c>
      <c r="X35" s="28"/>
      <c r="Y35" s="217">
        <v>1.0786080527638926</v>
      </c>
      <c r="Z35" s="217">
        <v>1.072598750390197</v>
      </c>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row>
    <row r="36" spans="1:55">
      <c r="A36" s="14"/>
      <c r="B36" s="417"/>
      <c r="C36" s="95">
        <v>8</v>
      </c>
      <c r="D36" s="96" t="s">
        <v>146</v>
      </c>
      <c r="E36" s="423"/>
      <c r="F36" s="28"/>
      <c r="G36" s="135">
        <v>1.0674066698772735</v>
      </c>
      <c r="H36" s="135">
        <v>1.0674066698772735</v>
      </c>
      <c r="I36" s="135">
        <v>1.0674066698772735</v>
      </c>
      <c r="J36" s="135">
        <v>1.0674066698772735</v>
      </c>
      <c r="K36" s="135">
        <v>1.0674066698772735</v>
      </c>
      <c r="L36" s="135">
        <v>1.0674066698772735</v>
      </c>
      <c r="M36" s="135">
        <v>1.0682684966881959</v>
      </c>
      <c r="N36" s="135">
        <v>1.0682684966881959</v>
      </c>
      <c r="O36" s="28"/>
      <c r="P36" s="135">
        <v>1.0682684966881959</v>
      </c>
      <c r="Q36" s="135">
        <v>1.0682684966881959</v>
      </c>
      <c r="R36" s="135">
        <v>1.0726239973978122</v>
      </c>
      <c r="S36" s="135">
        <v>1.0726239973978122</v>
      </c>
      <c r="T36" s="135">
        <v>1.0761993198070865</v>
      </c>
      <c r="U36" s="135">
        <v>1.0761993198070865</v>
      </c>
      <c r="V36" s="135">
        <v>1.0742638006468059</v>
      </c>
      <c r="W36" s="217">
        <v>1.0742638006468059</v>
      </c>
      <c r="X36" s="28"/>
      <c r="Y36" s="217">
        <v>1.0740059429428332</v>
      </c>
      <c r="Z36" s="217">
        <v>1.0771855422693835</v>
      </c>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row>
    <row r="37" spans="1:55">
      <c r="A37" s="14"/>
      <c r="B37" s="417"/>
      <c r="C37" s="95">
        <v>9</v>
      </c>
      <c r="D37" s="96" t="s">
        <v>147</v>
      </c>
      <c r="E37" s="423"/>
      <c r="F37" s="28"/>
      <c r="G37" s="135">
        <v>1.0774654762193439</v>
      </c>
      <c r="H37" s="135">
        <v>1.0774654762193439</v>
      </c>
      <c r="I37" s="135">
        <v>1.0774654762193439</v>
      </c>
      <c r="J37" s="135">
        <v>1.0774654762193439</v>
      </c>
      <c r="K37" s="135">
        <v>1.0774654762193439</v>
      </c>
      <c r="L37" s="135">
        <v>1.0774654762193439</v>
      </c>
      <c r="M37" s="135">
        <v>1.0738360384983456</v>
      </c>
      <c r="N37" s="135">
        <v>1.0738360384983456</v>
      </c>
      <c r="O37" s="28"/>
      <c r="P37" s="135">
        <v>1.0738360384983456</v>
      </c>
      <c r="Q37" s="135">
        <v>1.0749970312119093</v>
      </c>
      <c r="R37" s="135">
        <v>1.0748937452388276</v>
      </c>
      <c r="S37" s="135">
        <v>1.0772508512545704</v>
      </c>
      <c r="T37" s="135">
        <v>1.0771808652862276</v>
      </c>
      <c r="U37" s="135">
        <v>1.0761698787013338</v>
      </c>
      <c r="V37" s="135">
        <v>1.0761805902669486</v>
      </c>
      <c r="W37" s="217">
        <v>1.0817884939635833</v>
      </c>
      <c r="X37" s="28"/>
      <c r="Y37" s="217">
        <v>1.082218500772562</v>
      </c>
      <c r="Z37" s="217">
        <v>1.0824611748875825</v>
      </c>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row>
    <row r="38" spans="1:55">
      <c r="A38" s="14"/>
      <c r="B38" s="417"/>
      <c r="C38" s="95">
        <v>10</v>
      </c>
      <c r="D38" s="96" t="s">
        <v>148</v>
      </c>
      <c r="E38" s="423"/>
      <c r="F38" s="28"/>
      <c r="G38" s="135">
        <v>1.0733996094318452</v>
      </c>
      <c r="H38" s="135">
        <v>1.0733996094318452</v>
      </c>
      <c r="I38" s="135">
        <v>1.0733996094318452</v>
      </c>
      <c r="J38" s="135">
        <v>1.0733996094318452</v>
      </c>
      <c r="K38" s="135">
        <v>1.0733996094318452</v>
      </c>
      <c r="L38" s="135">
        <v>1.0733996094318452</v>
      </c>
      <c r="M38" s="135">
        <v>1.0689063256170588</v>
      </c>
      <c r="N38" s="135">
        <v>1.0689063256170588</v>
      </c>
      <c r="O38" s="28"/>
      <c r="P38" s="135">
        <v>1.0689063256170588</v>
      </c>
      <c r="Q38" s="135">
        <v>1.0689063256170588</v>
      </c>
      <c r="R38" s="135">
        <v>1.0688855498479561</v>
      </c>
      <c r="S38" s="135">
        <v>1.0655429324585941</v>
      </c>
      <c r="T38" s="135">
        <v>1.0655481946707537</v>
      </c>
      <c r="U38" s="135">
        <v>1.0655481946707537</v>
      </c>
      <c r="V38" s="135">
        <v>1.0655449219615913</v>
      </c>
      <c r="W38" s="217">
        <v>1.0768242907521903</v>
      </c>
      <c r="X38" s="28"/>
      <c r="Y38" s="217">
        <v>1.0768458314398932</v>
      </c>
      <c r="Z38" s="217">
        <v>1.0768458314398932</v>
      </c>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row>
    <row r="39" spans="1:55">
      <c r="A39" s="14"/>
      <c r="B39" s="417"/>
      <c r="C39" s="95">
        <v>11</v>
      </c>
      <c r="D39" s="96" t="s">
        <v>149</v>
      </c>
      <c r="E39" s="423"/>
      <c r="F39" s="28"/>
      <c r="G39" s="135">
        <v>1.0564421023082484</v>
      </c>
      <c r="H39" s="135">
        <v>1.0564421023082484</v>
      </c>
      <c r="I39" s="135">
        <v>1.0564421023082484</v>
      </c>
      <c r="J39" s="135">
        <v>1.0564421023082484</v>
      </c>
      <c r="K39" s="135">
        <v>1.0564421023082484</v>
      </c>
      <c r="L39" s="135">
        <v>1.0564421023082484</v>
      </c>
      <c r="M39" s="135">
        <v>1.0564421023082484</v>
      </c>
      <c r="N39" s="135">
        <v>1.0564421023082484</v>
      </c>
      <c r="O39" s="28"/>
      <c r="P39" s="135">
        <v>1.0564421023082484</v>
      </c>
      <c r="Q39" s="135">
        <v>1.0623041562481781</v>
      </c>
      <c r="R39" s="135">
        <v>1.0622972759370308</v>
      </c>
      <c r="S39" s="135">
        <v>1.0622972759370308</v>
      </c>
      <c r="T39" s="135">
        <v>1.0622948436434854</v>
      </c>
      <c r="U39" s="135">
        <v>1.0590791996550259</v>
      </c>
      <c r="V39" s="135">
        <v>1.0590774473782516</v>
      </c>
      <c r="W39" s="217">
        <v>1.0590774473782516</v>
      </c>
      <c r="X39" s="28"/>
      <c r="Y39" s="217">
        <v>1.0590817159535859</v>
      </c>
      <c r="Z39" s="217">
        <v>1.0580990615808532</v>
      </c>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row>
    <row r="40" spans="1:55">
      <c r="A40" s="14"/>
      <c r="B40" s="417"/>
      <c r="C40" s="95">
        <v>12</v>
      </c>
      <c r="D40" s="96" t="s">
        <v>150</v>
      </c>
      <c r="E40" s="423"/>
      <c r="F40" s="28"/>
      <c r="G40" s="135">
        <v>1.093046755459234</v>
      </c>
      <c r="H40" s="135">
        <v>1.093046755459234</v>
      </c>
      <c r="I40" s="135">
        <v>1.093046755459234</v>
      </c>
      <c r="J40" s="135">
        <v>1.093046755459234</v>
      </c>
      <c r="K40" s="135">
        <v>1.093046755459234</v>
      </c>
      <c r="L40" s="135">
        <v>1.093046755459234</v>
      </c>
      <c r="M40" s="135">
        <v>1.0844223757094351</v>
      </c>
      <c r="N40" s="135">
        <v>1.0844223757094351</v>
      </c>
      <c r="O40" s="28"/>
      <c r="P40" s="135">
        <v>1.0844223757094351</v>
      </c>
      <c r="Q40" s="135">
        <v>1.0840810256610449</v>
      </c>
      <c r="R40" s="135">
        <v>1.0840014833163434</v>
      </c>
      <c r="S40" s="135">
        <v>1.089729151712139</v>
      </c>
      <c r="T40" s="135">
        <v>1.0896568330775738</v>
      </c>
      <c r="U40" s="135">
        <v>1.0908901430158633</v>
      </c>
      <c r="V40" s="135">
        <v>1.090853813393611</v>
      </c>
      <c r="W40" s="217">
        <v>1.0943597840369708</v>
      </c>
      <c r="X40" s="28"/>
      <c r="Y40" s="217">
        <v>1.0947827985026726</v>
      </c>
      <c r="Z40" s="217">
        <v>1.0947827985026726</v>
      </c>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row>
    <row r="41" spans="1:55">
      <c r="A41" s="14"/>
      <c r="B41" s="417"/>
      <c r="C41" s="95">
        <v>13</v>
      </c>
      <c r="D41" s="96" t="s">
        <v>151</v>
      </c>
      <c r="E41" s="423"/>
      <c r="F41" s="28"/>
      <c r="G41" s="135">
        <v>1.0858319620011085</v>
      </c>
      <c r="H41" s="135">
        <v>1.0858319620011085</v>
      </c>
      <c r="I41" s="135">
        <v>1.0858319620011085</v>
      </c>
      <c r="J41" s="135">
        <v>1.0858319620011085</v>
      </c>
      <c r="K41" s="135">
        <v>1.0858319620011085</v>
      </c>
      <c r="L41" s="135">
        <v>1.0858319620011085</v>
      </c>
      <c r="M41" s="135">
        <v>1.094694427799904</v>
      </c>
      <c r="N41" s="135">
        <v>1.094694427799904</v>
      </c>
      <c r="O41" s="28"/>
      <c r="P41" s="135">
        <v>1.094694427799904</v>
      </c>
      <c r="Q41" s="135">
        <v>1.0944636969101207</v>
      </c>
      <c r="R41" s="135">
        <v>1.0943447054059863</v>
      </c>
      <c r="S41" s="135">
        <v>1.0949350854172193</v>
      </c>
      <c r="T41" s="135">
        <v>1.0948303212449852</v>
      </c>
      <c r="U41" s="135">
        <v>1.095790721417468</v>
      </c>
      <c r="V41" s="135">
        <v>1.0957378979020587</v>
      </c>
      <c r="W41" s="217">
        <v>1.1017640335058234</v>
      </c>
      <c r="X41" s="28"/>
      <c r="Y41" s="217">
        <v>1.1023213441864601</v>
      </c>
      <c r="Z41" s="217">
        <v>1.1024439181168273</v>
      </c>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row>
    <row r="42" spans="1:55">
      <c r="A42" s="14"/>
      <c r="B42" s="418"/>
      <c r="C42" s="95">
        <v>14</v>
      </c>
      <c r="D42" s="96" t="s">
        <v>152</v>
      </c>
      <c r="E42" s="423"/>
      <c r="F42" s="28"/>
      <c r="G42" s="135">
        <v>1.0890162916795407</v>
      </c>
      <c r="H42" s="135">
        <v>1.0890162916795407</v>
      </c>
      <c r="I42" s="135">
        <v>1.0890162916795407</v>
      </c>
      <c r="J42" s="135">
        <v>1.0890162916795407</v>
      </c>
      <c r="K42" s="135">
        <v>1.0890162916795407</v>
      </c>
      <c r="L42" s="135">
        <v>1.0890162916795407</v>
      </c>
      <c r="M42" s="135">
        <v>1.0929376143819718</v>
      </c>
      <c r="N42" s="135">
        <v>1.0929376143819718</v>
      </c>
      <c r="O42" s="28"/>
      <c r="P42" s="135">
        <v>1.0929376143819718</v>
      </c>
      <c r="Q42" s="135">
        <v>1.0929376143819718</v>
      </c>
      <c r="R42" s="135">
        <v>1.088056236726862</v>
      </c>
      <c r="S42" s="135">
        <v>1.088056236726862</v>
      </c>
      <c r="T42" s="135">
        <v>1.0976703486960437</v>
      </c>
      <c r="U42" s="135">
        <v>1.0976703486960437</v>
      </c>
      <c r="V42" s="135">
        <v>1.1045464548906672</v>
      </c>
      <c r="W42" s="217">
        <v>1.1045464548906672</v>
      </c>
      <c r="X42" s="28"/>
      <c r="Y42" s="217">
        <v>1.0986775393293593</v>
      </c>
      <c r="Z42" s="217">
        <v>1.0986775393293593</v>
      </c>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row>
    <row r="43" spans="1:55" s="14" customFormat="1">
      <c r="B43" s="89"/>
      <c r="C43" s="92"/>
      <c r="D43" s="93"/>
      <c r="E43" s="94"/>
    </row>
    <row r="44" spans="1:55" s="14" customFormat="1">
      <c r="B44" s="89"/>
      <c r="C44" s="92"/>
      <c r="D44" s="93"/>
      <c r="E44" s="94"/>
    </row>
    <row r="45" spans="1:55" s="14" customFormat="1"/>
    <row r="46" spans="1:55" s="14" customFormat="1">
      <c r="B46" s="99"/>
    </row>
    <row r="47" spans="1:55" s="14" customFormat="1" hidden="1">
      <c r="B47" s="99"/>
    </row>
  </sheetData>
  <mergeCells count="18">
    <mergeCell ref="R7:V7"/>
    <mergeCell ref="W7:AB7"/>
    <mergeCell ref="G9:N9"/>
    <mergeCell ref="G10:N10"/>
    <mergeCell ref="B3:H3"/>
    <mergeCell ref="M7:Q7"/>
    <mergeCell ref="B9:B14"/>
    <mergeCell ref="B15:B28"/>
    <mergeCell ref="B29:B42"/>
    <mergeCell ref="D9:D14"/>
    <mergeCell ref="C9:C14"/>
    <mergeCell ref="E9:E10"/>
    <mergeCell ref="E15:E42"/>
    <mergeCell ref="AC7:AH7"/>
    <mergeCell ref="AI7:AN7"/>
    <mergeCell ref="AO7:AT7"/>
    <mergeCell ref="AU7:AZ7"/>
    <mergeCell ref="BA7:BF7"/>
  </mergeCells>
  <pageMargins left="0.7" right="0.7" top="0.75" bottom="0.75" header="0.3" footer="0.3"/>
  <pageSetup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BD27"/>
  <sheetViews>
    <sheetView topLeftCell="AR1" zoomScaleNormal="100" workbookViewId="0">
      <selection activeCell="BA19" sqref="BA19"/>
    </sheetView>
  </sheetViews>
  <sheetFormatPr defaultColWidth="0" defaultRowHeight="13.5" zeroHeight="1"/>
  <cols>
    <col min="1" max="1" width="2.84375" customWidth="1"/>
    <col min="2" max="2" width="38.15234375" customWidth="1"/>
    <col min="3" max="3" width="41" customWidth="1"/>
    <col min="4" max="4" width="35" style="1" customWidth="1"/>
    <col min="5" max="5" width="13.15234375" customWidth="1"/>
    <col min="6" max="6" width="24.4609375" customWidth="1"/>
    <col min="7" max="7" width="1.4609375" customWidth="1"/>
    <col min="8" max="8" width="15.61328125" customWidth="1"/>
    <col min="9" max="9" width="12" customWidth="1"/>
    <col min="10" max="10" width="13.4609375" customWidth="1"/>
    <col min="11" max="11" width="13.765625" customWidth="1"/>
    <col min="12" max="12" width="14.84375" customWidth="1"/>
    <col min="13" max="13" width="15.61328125" customWidth="1"/>
    <col min="14" max="15" width="13.84375" customWidth="1"/>
    <col min="16" max="16" width="1.4609375" customWidth="1"/>
    <col min="17" max="24" width="15.61328125" customWidth="1"/>
    <col min="25" max="25" width="1.4609375" customWidth="1"/>
    <col min="26" max="56" width="15.61328125" customWidth="1"/>
    <col min="57" max="16384" width="9.23046875" hidden="1"/>
  </cols>
  <sheetData>
    <row r="1" spans="1:56" s="2" customFormat="1" ht="12.75" customHeight="1">
      <c r="E1" s="39"/>
    </row>
    <row r="2" spans="1:56" s="2" customFormat="1" ht="18.75" customHeight="1">
      <c r="B2" s="40" t="s">
        <v>242</v>
      </c>
      <c r="C2" s="40"/>
      <c r="E2" s="39"/>
    </row>
    <row r="3" spans="1:56" s="2" customFormat="1" ht="12.75" customHeight="1">
      <c r="B3" s="2" t="s">
        <v>243</v>
      </c>
      <c r="E3" s="39"/>
    </row>
    <row r="4" spans="1:56" s="2" customFormat="1" ht="12.75" customHeight="1">
      <c r="E4" s="39"/>
    </row>
    <row r="5" spans="1:56">
      <c r="A5" s="14"/>
      <c r="G5" s="27"/>
      <c r="P5" s="27"/>
      <c r="Y5" s="27"/>
    </row>
    <row r="6" spans="1:56" ht="14.25" customHeight="1">
      <c r="A6" s="14"/>
      <c r="B6" s="318" t="s">
        <v>27</v>
      </c>
      <c r="C6" s="372" t="s">
        <v>43</v>
      </c>
      <c r="D6" s="373" t="s">
        <v>186</v>
      </c>
      <c r="E6" s="372" t="s">
        <v>79</v>
      </c>
      <c r="F6" s="332"/>
      <c r="G6" s="44"/>
      <c r="H6" s="346" t="s">
        <v>80</v>
      </c>
      <c r="I6" s="347"/>
      <c r="J6" s="347"/>
      <c r="K6" s="347"/>
      <c r="L6" s="347"/>
      <c r="M6" s="347"/>
      <c r="N6" s="347"/>
      <c r="O6" s="348"/>
      <c r="P6" s="136"/>
      <c r="Q6" s="238" t="s">
        <v>81</v>
      </c>
      <c r="R6" s="239"/>
      <c r="S6" s="239"/>
      <c r="T6" s="239"/>
      <c r="U6" s="239"/>
      <c r="V6" s="239"/>
      <c r="W6" s="239"/>
      <c r="X6" s="239"/>
      <c r="Y6" s="44"/>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40"/>
    </row>
    <row r="7" spans="1:56" ht="12.75" customHeight="1">
      <c r="A7" s="14"/>
      <c r="B7" s="318"/>
      <c r="C7" s="372"/>
      <c r="D7" s="373"/>
      <c r="E7" s="372"/>
      <c r="F7" s="332"/>
      <c r="G7" s="44"/>
      <c r="H7" s="319" t="s">
        <v>82</v>
      </c>
      <c r="I7" s="320"/>
      <c r="J7" s="320"/>
      <c r="K7" s="320"/>
      <c r="L7" s="320"/>
      <c r="M7" s="320"/>
      <c r="N7" s="320"/>
      <c r="O7" s="321"/>
      <c r="P7" s="136"/>
      <c r="Q7" s="241" t="s">
        <v>83</v>
      </c>
      <c r="R7" s="242"/>
      <c r="S7" s="242"/>
      <c r="T7" s="242"/>
      <c r="U7" s="242"/>
      <c r="V7" s="242"/>
      <c r="W7" s="242"/>
      <c r="X7" s="242"/>
      <c r="Y7" s="44"/>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3"/>
    </row>
    <row r="8" spans="1:56" ht="25.5" customHeight="1">
      <c r="A8" s="14"/>
      <c r="B8" s="318"/>
      <c r="C8" s="372"/>
      <c r="D8" s="373"/>
      <c r="E8" s="372"/>
      <c r="F8" s="53" t="s">
        <v>84</v>
      </c>
      <c r="G8" s="44"/>
      <c r="H8" s="29" t="s">
        <v>85</v>
      </c>
      <c r="I8" s="29" t="s">
        <v>86</v>
      </c>
      <c r="J8" s="29" t="s">
        <v>87</v>
      </c>
      <c r="K8" s="29" t="s">
        <v>88</v>
      </c>
      <c r="L8" s="29" t="s">
        <v>89</v>
      </c>
      <c r="M8" s="30" t="s">
        <v>90</v>
      </c>
      <c r="N8" s="29" t="s">
        <v>91</v>
      </c>
      <c r="O8" s="33" t="s">
        <v>92</v>
      </c>
      <c r="P8" s="44"/>
      <c r="Q8" s="29" t="s">
        <v>93</v>
      </c>
      <c r="R8" s="29" t="s">
        <v>94</v>
      </c>
      <c r="S8" s="29" t="s">
        <v>95</v>
      </c>
      <c r="T8" s="35" t="s">
        <v>96</v>
      </c>
      <c r="U8" s="29" t="s">
        <v>97</v>
      </c>
      <c r="V8" s="29" t="s">
        <v>98</v>
      </c>
      <c r="W8" s="29" t="s">
        <v>99</v>
      </c>
      <c r="X8" s="29" t="s">
        <v>100</v>
      </c>
      <c r="Y8" s="44"/>
      <c r="Z8" s="29" t="s">
        <v>101</v>
      </c>
      <c r="AA8" s="29" t="s">
        <v>102</v>
      </c>
      <c r="AB8" s="276" t="s">
        <v>365</v>
      </c>
      <c r="AC8" s="276" t="s">
        <v>365</v>
      </c>
      <c r="AD8" s="277" t="s">
        <v>366</v>
      </c>
      <c r="AE8" s="275" t="s">
        <v>366</v>
      </c>
      <c r="AF8" s="275" t="s">
        <v>367</v>
      </c>
      <c r="AG8" s="275" t="s">
        <v>367</v>
      </c>
      <c r="AH8" s="275" t="s">
        <v>368</v>
      </c>
      <c r="AI8" s="275" t="s">
        <v>368</v>
      </c>
      <c r="AJ8" s="275" t="s">
        <v>369</v>
      </c>
      <c r="AK8" s="275" t="s">
        <v>369</v>
      </c>
      <c r="AL8" s="275" t="s">
        <v>370</v>
      </c>
      <c r="AM8" s="275" t="s">
        <v>370</v>
      </c>
      <c r="AN8" s="275" t="s">
        <v>371</v>
      </c>
      <c r="AO8" s="275" t="s">
        <v>371</v>
      </c>
      <c r="AP8" s="275" t="s">
        <v>372</v>
      </c>
      <c r="AQ8" s="275" t="s">
        <v>372</v>
      </c>
      <c r="AR8" s="275" t="s">
        <v>373</v>
      </c>
      <c r="AS8" s="275" t="s">
        <v>373</v>
      </c>
      <c r="AT8" s="275" t="s">
        <v>374</v>
      </c>
      <c r="AU8" s="275" t="s">
        <v>374</v>
      </c>
      <c r="AV8" s="275" t="s">
        <v>375</v>
      </c>
      <c r="AW8" s="275" t="s">
        <v>375</v>
      </c>
      <c r="AX8" s="275" t="s">
        <v>376</v>
      </c>
      <c r="AY8" s="275" t="s">
        <v>376</v>
      </c>
      <c r="AZ8" s="275" t="s">
        <v>377</v>
      </c>
      <c r="BA8" s="275" t="s">
        <v>377</v>
      </c>
      <c r="BB8" s="275" t="s">
        <v>378</v>
      </c>
      <c r="BC8" s="275" t="s">
        <v>378</v>
      </c>
      <c r="BD8" s="275" t="s">
        <v>379</v>
      </c>
    </row>
    <row r="9" spans="1:56" ht="25.5" customHeight="1">
      <c r="A9" s="14"/>
      <c r="B9" s="318"/>
      <c r="C9" s="372"/>
      <c r="D9" s="373"/>
      <c r="E9" s="372"/>
      <c r="F9" s="97" t="s">
        <v>84</v>
      </c>
      <c r="G9" s="84"/>
      <c r="H9" s="33" t="s">
        <v>85</v>
      </c>
      <c r="I9" s="33" t="s">
        <v>86</v>
      </c>
      <c r="J9" s="33" t="s">
        <v>87</v>
      </c>
      <c r="K9" s="33" t="s">
        <v>88</v>
      </c>
      <c r="L9" s="33" t="s">
        <v>89</v>
      </c>
      <c r="M9" s="34" t="s">
        <v>90</v>
      </c>
      <c r="N9" s="33" t="s">
        <v>91</v>
      </c>
      <c r="O9" s="33" t="s">
        <v>92</v>
      </c>
      <c r="P9" s="84"/>
      <c r="Q9" s="29" t="s">
        <v>93</v>
      </c>
      <c r="R9" s="29" t="s">
        <v>94</v>
      </c>
      <c r="S9" s="29" t="s">
        <v>95</v>
      </c>
      <c r="T9" s="35" t="s">
        <v>96</v>
      </c>
      <c r="U9" s="29" t="s">
        <v>97</v>
      </c>
      <c r="V9" s="29" t="s">
        <v>98</v>
      </c>
      <c r="W9" s="29" t="s">
        <v>99</v>
      </c>
      <c r="X9" s="29" t="s">
        <v>100</v>
      </c>
      <c r="Y9" s="84"/>
      <c r="Z9" s="29" t="s">
        <v>104</v>
      </c>
      <c r="AA9" s="29" t="s">
        <v>105</v>
      </c>
      <c r="AB9" s="29" t="s">
        <v>103</v>
      </c>
      <c r="AC9" s="29" t="s">
        <v>380</v>
      </c>
      <c r="AD9" s="29" t="s">
        <v>381</v>
      </c>
      <c r="AE9" s="29" t="s">
        <v>382</v>
      </c>
      <c r="AF9" s="29" t="s">
        <v>383</v>
      </c>
      <c r="AG9" s="29" t="s">
        <v>384</v>
      </c>
      <c r="AH9" s="29" t="s">
        <v>385</v>
      </c>
      <c r="AI9" s="29" t="s">
        <v>386</v>
      </c>
      <c r="AJ9" s="29" t="s">
        <v>387</v>
      </c>
      <c r="AK9" s="29" t="s">
        <v>388</v>
      </c>
      <c r="AL9" s="29" t="s">
        <v>389</v>
      </c>
      <c r="AM9" s="29" t="s">
        <v>390</v>
      </c>
      <c r="AN9" s="29" t="s">
        <v>391</v>
      </c>
      <c r="AO9" s="29" t="s">
        <v>392</v>
      </c>
      <c r="AP9" s="29" t="s">
        <v>393</v>
      </c>
      <c r="AQ9" s="29" t="s">
        <v>394</v>
      </c>
      <c r="AR9" s="29" t="s">
        <v>395</v>
      </c>
      <c r="AS9" s="29" t="s">
        <v>396</v>
      </c>
      <c r="AT9" s="29" t="s">
        <v>397</v>
      </c>
      <c r="AU9" s="29" t="s">
        <v>398</v>
      </c>
      <c r="AV9" s="29" t="s">
        <v>399</v>
      </c>
      <c r="AW9" s="29" t="s">
        <v>400</v>
      </c>
      <c r="AX9" s="29" t="s">
        <v>401</v>
      </c>
      <c r="AY9" s="29" t="s">
        <v>402</v>
      </c>
      <c r="AZ9" s="29" t="s">
        <v>403</v>
      </c>
      <c r="BA9" s="29" t="s">
        <v>404</v>
      </c>
      <c r="BB9" s="29" t="s">
        <v>405</v>
      </c>
      <c r="BC9" s="29" t="s">
        <v>406</v>
      </c>
      <c r="BD9" s="29" t="s">
        <v>407</v>
      </c>
    </row>
    <row r="10" spans="1:56" s="14" customFormat="1" ht="12.75" customHeight="1">
      <c r="B10" s="318"/>
      <c r="C10" s="372"/>
      <c r="D10" s="373"/>
      <c r="E10" s="372"/>
      <c r="F10" s="53" t="s">
        <v>106</v>
      </c>
      <c r="G10" s="44"/>
      <c r="H10" s="31" t="s">
        <v>107</v>
      </c>
      <c r="I10" s="31" t="s">
        <v>108</v>
      </c>
      <c r="J10" s="31" t="s">
        <v>109</v>
      </c>
      <c r="K10" s="31" t="s">
        <v>110</v>
      </c>
      <c r="L10" s="31" t="s">
        <v>111</v>
      </c>
      <c r="M10" s="32" t="s">
        <v>112</v>
      </c>
      <c r="N10" s="31" t="s">
        <v>113</v>
      </c>
      <c r="O10" s="31" t="s">
        <v>114</v>
      </c>
      <c r="P10" s="44"/>
      <c r="Q10" s="31" t="s">
        <v>115</v>
      </c>
      <c r="R10" s="31" t="s">
        <v>116</v>
      </c>
      <c r="S10" s="31" t="s">
        <v>117</v>
      </c>
      <c r="T10" s="36" t="s">
        <v>118</v>
      </c>
      <c r="U10" s="31" t="s">
        <v>119</v>
      </c>
      <c r="V10" s="31" t="s">
        <v>120</v>
      </c>
      <c r="W10" s="31" t="s">
        <v>121</v>
      </c>
      <c r="X10" s="31" t="s">
        <v>122</v>
      </c>
      <c r="Y10" s="44"/>
      <c r="Z10" s="31" t="s">
        <v>123</v>
      </c>
      <c r="AA10" s="31" t="s">
        <v>124</v>
      </c>
      <c r="AB10" s="31" t="s">
        <v>125</v>
      </c>
      <c r="AC10" s="31" t="s">
        <v>408</v>
      </c>
      <c r="AD10" s="31" t="s">
        <v>409</v>
      </c>
      <c r="AE10" s="31" t="s">
        <v>410</v>
      </c>
      <c r="AF10" s="31" t="s">
        <v>411</v>
      </c>
      <c r="AG10" s="31" t="s">
        <v>412</v>
      </c>
      <c r="AH10" s="31" t="s">
        <v>413</v>
      </c>
      <c r="AI10" s="31" t="s">
        <v>414</v>
      </c>
      <c r="AJ10" s="31" t="s">
        <v>415</v>
      </c>
      <c r="AK10" s="31" t="s">
        <v>416</v>
      </c>
      <c r="AL10" s="31" t="s">
        <v>417</v>
      </c>
      <c r="AM10" s="31" t="s">
        <v>418</v>
      </c>
      <c r="AN10" s="31" t="s">
        <v>419</v>
      </c>
      <c r="AO10" s="31" t="s">
        <v>420</v>
      </c>
      <c r="AP10" s="31" t="s">
        <v>421</v>
      </c>
      <c r="AQ10" s="31" t="s">
        <v>422</v>
      </c>
      <c r="AR10" s="31" t="s">
        <v>423</v>
      </c>
      <c r="AS10" s="31" t="s">
        <v>424</v>
      </c>
      <c r="AT10" s="31" t="s">
        <v>425</v>
      </c>
      <c r="AU10" s="31" t="s">
        <v>426</v>
      </c>
      <c r="AV10" s="31" t="s">
        <v>427</v>
      </c>
      <c r="AW10" s="31" t="s">
        <v>428</v>
      </c>
      <c r="AX10" s="31" t="s">
        <v>429</v>
      </c>
      <c r="AY10" s="31" t="s">
        <v>430</v>
      </c>
      <c r="AZ10" s="31" t="s">
        <v>431</v>
      </c>
      <c r="BA10" s="31" t="s">
        <v>432</v>
      </c>
      <c r="BB10" s="31" t="s">
        <v>433</v>
      </c>
      <c r="BC10" s="31" t="s">
        <v>434</v>
      </c>
      <c r="BD10" s="31" t="s">
        <v>435</v>
      </c>
    </row>
    <row r="11" spans="1:56" s="14" customFormat="1">
      <c r="B11" s="318"/>
      <c r="C11" s="372"/>
      <c r="D11" s="373"/>
      <c r="E11" s="372"/>
      <c r="F11" s="54" t="s">
        <v>244</v>
      </c>
      <c r="G11" s="44"/>
      <c r="H11" s="29" t="s">
        <v>127</v>
      </c>
      <c r="I11" s="29" t="s">
        <v>127</v>
      </c>
      <c r="J11" s="29" t="s">
        <v>128</v>
      </c>
      <c r="K11" s="29" t="s">
        <v>128</v>
      </c>
      <c r="L11" s="29" t="s">
        <v>129</v>
      </c>
      <c r="M11" s="30" t="s">
        <v>129</v>
      </c>
      <c r="N11" s="29" t="s">
        <v>130</v>
      </c>
      <c r="O11" s="29" t="s">
        <v>130</v>
      </c>
      <c r="P11" s="44"/>
      <c r="Q11" s="29" t="s">
        <v>131</v>
      </c>
      <c r="R11" s="29" t="s">
        <v>132</v>
      </c>
      <c r="S11" s="29" t="s">
        <v>132</v>
      </c>
      <c r="T11" s="35" t="s">
        <v>133</v>
      </c>
      <c r="U11" s="29" t="s">
        <v>133</v>
      </c>
      <c r="V11" s="29" t="s">
        <v>134</v>
      </c>
      <c r="W11" s="29" t="s">
        <v>134</v>
      </c>
      <c r="X11" s="29" t="s">
        <v>135</v>
      </c>
      <c r="Y11" s="44"/>
      <c r="Z11" s="29" t="s">
        <v>135</v>
      </c>
      <c r="AA11" s="29" t="s">
        <v>136</v>
      </c>
      <c r="AB11" s="29" t="s">
        <v>136</v>
      </c>
      <c r="AC11" s="29" t="s">
        <v>136</v>
      </c>
      <c r="AD11" s="180" t="s">
        <v>436</v>
      </c>
      <c r="AE11" s="180" t="s">
        <v>436</v>
      </c>
      <c r="AF11" s="180" t="s">
        <v>436</v>
      </c>
      <c r="AG11" s="180" t="s">
        <v>436</v>
      </c>
      <c r="AH11" s="180" t="s">
        <v>437</v>
      </c>
      <c r="AI11" s="180" t="s">
        <v>437</v>
      </c>
      <c r="AJ11" s="180" t="s">
        <v>437</v>
      </c>
      <c r="AK11" s="180" t="s">
        <v>437</v>
      </c>
      <c r="AL11" s="180" t="s">
        <v>438</v>
      </c>
      <c r="AM11" s="180" t="s">
        <v>438</v>
      </c>
      <c r="AN11" s="180" t="s">
        <v>438</v>
      </c>
      <c r="AO11" s="180" t="s">
        <v>438</v>
      </c>
      <c r="AP11" s="180" t="s">
        <v>439</v>
      </c>
      <c r="AQ11" s="180" t="s">
        <v>439</v>
      </c>
      <c r="AR11" s="180" t="s">
        <v>439</v>
      </c>
      <c r="AS11" s="180" t="s">
        <v>439</v>
      </c>
      <c r="AT11" s="180" t="s">
        <v>440</v>
      </c>
      <c r="AU11" s="180" t="s">
        <v>440</v>
      </c>
      <c r="AV11" s="180" t="s">
        <v>440</v>
      </c>
      <c r="AW11" s="180" t="s">
        <v>440</v>
      </c>
      <c r="AX11" s="180" t="s">
        <v>441</v>
      </c>
      <c r="AY11" s="180" t="s">
        <v>441</v>
      </c>
      <c r="AZ11" s="180" t="s">
        <v>441</v>
      </c>
      <c r="BA11" s="180" t="s">
        <v>441</v>
      </c>
      <c r="BB11" s="180" t="s">
        <v>442</v>
      </c>
      <c r="BC11" s="180" t="s">
        <v>442</v>
      </c>
      <c r="BD11" s="180" t="s">
        <v>442</v>
      </c>
    </row>
    <row r="12" spans="1:56" s="14" customFormat="1">
      <c r="B12" s="370" t="s">
        <v>55</v>
      </c>
      <c r="C12" s="371"/>
      <c r="D12" s="371"/>
      <c r="E12" s="371"/>
      <c r="F12" s="371"/>
      <c r="G12" s="51"/>
      <c r="H12" s="48"/>
      <c r="I12" s="48"/>
      <c r="J12" s="48"/>
      <c r="K12" s="48"/>
      <c r="L12" s="48"/>
      <c r="M12" s="49"/>
      <c r="N12" s="48"/>
      <c r="O12" s="48"/>
      <c r="P12" s="51"/>
      <c r="Q12" s="48"/>
      <c r="R12" s="48"/>
      <c r="S12" s="48"/>
      <c r="T12" s="50"/>
      <c r="U12" s="48"/>
      <c r="V12" s="48"/>
      <c r="W12" s="48"/>
      <c r="X12" s="48"/>
      <c r="Y12" s="51"/>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row>
    <row r="13" spans="1:56" s="14" customFormat="1">
      <c r="B13" s="26" t="s">
        <v>245</v>
      </c>
      <c r="C13" s="26"/>
      <c r="D13" s="203" t="s">
        <v>246</v>
      </c>
      <c r="E13" s="3" t="s">
        <v>247</v>
      </c>
      <c r="F13" s="398"/>
      <c r="G13" s="44"/>
      <c r="H13" s="12"/>
      <c r="I13" s="46">
        <v>2.1649000000000002E-2</v>
      </c>
      <c r="J13" s="21"/>
      <c r="K13" s="38">
        <v>2.3129E-2</v>
      </c>
      <c r="L13" s="20"/>
      <c r="M13" s="38">
        <v>2.3116000000000001E-2</v>
      </c>
      <c r="N13" s="20"/>
      <c r="O13" s="38">
        <v>2.4527E-2</v>
      </c>
      <c r="P13" s="44"/>
      <c r="Q13" s="38">
        <v>2.4527E-2</v>
      </c>
      <c r="R13" s="225"/>
      <c r="S13" s="38">
        <v>2.6270000000000002E-2</v>
      </c>
      <c r="T13" s="225"/>
      <c r="U13" s="38">
        <v>3.0446000000000001E-2</v>
      </c>
      <c r="V13" s="225"/>
      <c r="W13" s="38">
        <v>4.0426999999999998E-2</v>
      </c>
      <c r="X13" s="225"/>
      <c r="Y13" s="44"/>
      <c r="Z13" s="251">
        <v>4.0669999999999998E-2</v>
      </c>
      <c r="AA13" s="225"/>
      <c r="AB13" s="227"/>
      <c r="AC13" s="274"/>
      <c r="AD13" s="227"/>
      <c r="AE13" s="274"/>
      <c r="AF13" s="227"/>
      <c r="AG13" s="274"/>
      <c r="AH13" s="227"/>
      <c r="AI13" s="274"/>
      <c r="AJ13" s="227"/>
      <c r="AK13" s="274"/>
      <c r="AL13" s="227"/>
      <c r="AM13" s="274"/>
      <c r="AN13" s="227"/>
      <c r="AO13" s="274"/>
      <c r="AP13" s="227"/>
      <c r="AQ13" s="274"/>
      <c r="AR13" s="227"/>
      <c r="AS13" s="274"/>
      <c r="AT13" s="227"/>
      <c r="AU13" s="274"/>
      <c r="AV13" s="227"/>
      <c r="AW13" s="274"/>
      <c r="AX13" s="227"/>
      <c r="AY13" s="274"/>
      <c r="AZ13" s="227"/>
      <c r="BA13" s="274"/>
      <c r="BB13" s="227"/>
      <c r="BC13" s="274"/>
      <c r="BD13" s="227"/>
    </row>
    <row r="14" spans="1:56" s="14" customFormat="1">
      <c r="B14" s="26" t="s">
        <v>248</v>
      </c>
      <c r="C14" s="433" t="s">
        <v>249</v>
      </c>
      <c r="D14" s="203" t="s">
        <v>246</v>
      </c>
      <c r="E14" s="3" t="s">
        <v>247</v>
      </c>
      <c r="F14" s="431"/>
      <c r="G14" s="44"/>
      <c r="H14" s="38">
        <v>2.1361000000000002E-2</v>
      </c>
      <c r="I14" s="429"/>
      <c r="J14" s="38">
        <v>2.1649000000000002E-2</v>
      </c>
      <c r="K14" s="427"/>
      <c r="L14" s="38">
        <v>2.3129E-2</v>
      </c>
      <c r="M14" s="425"/>
      <c r="N14" s="38">
        <v>2.3116000000000001E-2</v>
      </c>
      <c r="O14" s="425"/>
      <c r="P14" s="44"/>
      <c r="Q14" s="360"/>
      <c r="R14" s="38">
        <v>2.4527E-2</v>
      </c>
      <c r="S14" s="360"/>
      <c r="T14" s="38">
        <v>2.6270000000000002E-2</v>
      </c>
      <c r="U14" s="360"/>
      <c r="V14" s="38">
        <f>0.030446+0.012483</f>
        <v>4.2929000000000002E-2</v>
      </c>
      <c r="W14" s="360"/>
      <c r="X14" s="38">
        <v>4.0426999999999998E-2</v>
      </c>
      <c r="Y14" s="44"/>
      <c r="Z14" s="360"/>
      <c r="AA14" s="251">
        <v>4.0669999999999998E-2</v>
      </c>
      <c r="AB14" s="360"/>
      <c r="AC14" s="251"/>
      <c r="AD14" s="360"/>
      <c r="AE14" s="251"/>
      <c r="AF14" s="360"/>
      <c r="AG14" s="251"/>
      <c r="AH14" s="360"/>
      <c r="AI14" s="251"/>
      <c r="AJ14" s="360"/>
      <c r="AK14" s="251"/>
      <c r="AL14" s="360"/>
      <c r="AM14" s="251"/>
      <c r="AN14" s="360"/>
      <c r="AO14" s="251"/>
      <c r="AP14" s="360"/>
      <c r="AQ14" s="251"/>
      <c r="AR14" s="360"/>
      <c r="AS14" s="251"/>
      <c r="AT14" s="360"/>
      <c r="AU14" s="251"/>
      <c r="AV14" s="360"/>
      <c r="AW14" s="251"/>
      <c r="AX14" s="360"/>
      <c r="AY14" s="251"/>
      <c r="AZ14" s="360"/>
      <c r="BA14" s="251"/>
      <c r="BB14" s="360"/>
      <c r="BC14" s="251"/>
      <c r="BD14" s="360"/>
    </row>
    <row r="15" spans="1:56" s="14" customFormat="1" ht="42" customHeight="1">
      <c r="B15" s="26" t="s">
        <v>250</v>
      </c>
      <c r="C15" s="434"/>
      <c r="D15" s="203" t="s">
        <v>251</v>
      </c>
      <c r="E15" s="3" t="s">
        <v>198</v>
      </c>
      <c r="F15" s="431"/>
      <c r="G15" s="44"/>
      <c r="H15" s="47">
        <v>3</v>
      </c>
      <c r="I15" s="430"/>
      <c r="J15" s="148">
        <v>2.4</v>
      </c>
      <c r="K15" s="428"/>
      <c r="L15" s="148">
        <v>1.8</v>
      </c>
      <c r="M15" s="426"/>
      <c r="N15" s="148">
        <v>3.8211141420510399</v>
      </c>
      <c r="O15" s="426"/>
      <c r="P15" s="44"/>
      <c r="Q15" s="361"/>
      <c r="R15" s="148">
        <v>3.3906618707162863</v>
      </c>
      <c r="S15" s="361"/>
      <c r="T15" s="148">
        <v>2.9462716452876094</v>
      </c>
      <c r="U15" s="361"/>
      <c r="V15" s="150">
        <v>1.1073457872565307</v>
      </c>
      <c r="W15" s="361"/>
      <c r="X15" s="148">
        <v>4.5872469714375299</v>
      </c>
      <c r="Y15" s="44"/>
      <c r="Z15" s="361"/>
      <c r="AA15" s="148">
        <v>12.9870399244827</v>
      </c>
      <c r="AB15" s="361"/>
      <c r="AC15" s="148"/>
      <c r="AD15" s="361"/>
      <c r="AE15" s="148"/>
      <c r="AF15" s="361"/>
      <c r="AG15" s="148"/>
      <c r="AH15" s="361"/>
      <c r="AI15" s="148"/>
      <c r="AJ15" s="361"/>
      <c r="AK15" s="148"/>
      <c r="AL15" s="361"/>
      <c r="AM15" s="148"/>
      <c r="AN15" s="361"/>
      <c r="AO15" s="148"/>
      <c r="AP15" s="361"/>
      <c r="AQ15" s="148"/>
      <c r="AR15" s="361"/>
      <c r="AS15" s="148"/>
      <c r="AT15" s="361"/>
      <c r="AU15" s="148"/>
      <c r="AV15" s="361"/>
      <c r="AW15" s="148"/>
      <c r="AX15" s="361"/>
      <c r="AY15" s="148"/>
      <c r="AZ15" s="361"/>
      <c r="BA15" s="148"/>
      <c r="BB15" s="361"/>
      <c r="BC15" s="148"/>
      <c r="BD15" s="361"/>
    </row>
    <row r="16" spans="1:56" s="14" customFormat="1">
      <c r="B16" s="370" t="s">
        <v>51</v>
      </c>
      <c r="C16" s="371"/>
      <c r="D16" s="371"/>
      <c r="E16" s="371"/>
      <c r="F16" s="371"/>
      <c r="G16" s="51"/>
      <c r="H16" s="48"/>
      <c r="I16" s="48"/>
      <c r="J16" s="48"/>
      <c r="K16" s="48"/>
      <c r="L16" s="48"/>
      <c r="M16" s="49"/>
      <c r="N16" s="48"/>
      <c r="O16" s="48"/>
      <c r="P16" s="51"/>
      <c r="Q16" s="48"/>
      <c r="R16" s="48"/>
      <c r="S16" s="48"/>
      <c r="T16" s="50"/>
      <c r="U16" s="48"/>
      <c r="V16" s="48"/>
      <c r="W16" s="48"/>
      <c r="X16" s="48"/>
      <c r="Y16" s="51"/>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row>
    <row r="17" spans="1:56" s="14" customFormat="1" ht="12.75" customHeight="1">
      <c r="B17" s="367" t="s">
        <v>252</v>
      </c>
      <c r="C17" s="368"/>
      <c r="D17" s="369"/>
      <c r="E17" s="3" t="s">
        <v>193</v>
      </c>
      <c r="F17" s="392"/>
      <c r="G17" s="44"/>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5"/>
      <c r="Q17" s="5" t="str">
        <f>IF(Q14="","",Q14*(1+Q15/100))</f>
        <v/>
      </c>
      <c r="R17" s="5">
        <f t="shared" ref="R17:AA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5"/>
      <c r="Z17" s="5" t="str">
        <f t="shared" si="1"/>
        <v/>
      </c>
      <c r="AA17" s="5">
        <f t="shared" si="1"/>
        <v>4.5951829137287105E-2</v>
      </c>
      <c r="AB17" s="5" t="str">
        <f>IF(AB14="","",AB14*(1+AB15/100))</f>
        <v/>
      </c>
      <c r="AC17" s="5" t="str">
        <f t="shared" ref="AC17:BD17" si="2">IF(AC14="","",AC14*(1+AC15/100))</f>
        <v/>
      </c>
      <c r="AD17" s="5" t="str">
        <f t="shared" si="2"/>
        <v/>
      </c>
      <c r="AE17" s="5" t="str">
        <f t="shared" si="2"/>
        <v/>
      </c>
      <c r="AF17" s="5" t="str">
        <f t="shared" si="2"/>
        <v/>
      </c>
      <c r="AG17" s="5" t="str">
        <f t="shared" si="2"/>
        <v/>
      </c>
      <c r="AH17" s="5" t="str">
        <f t="shared" si="2"/>
        <v/>
      </c>
      <c r="AI17" s="5" t="str">
        <f>IF(AI14="","",AI14*(1+AI15/100))</f>
        <v/>
      </c>
      <c r="AJ17" s="5" t="str">
        <f t="shared" si="2"/>
        <v/>
      </c>
      <c r="AK17" s="5" t="str">
        <f t="shared" si="2"/>
        <v/>
      </c>
      <c r="AL17" s="5" t="str">
        <f t="shared" si="2"/>
        <v/>
      </c>
      <c r="AM17" s="5" t="str">
        <f t="shared" si="2"/>
        <v/>
      </c>
      <c r="AN17" s="5" t="str">
        <f t="shared" si="2"/>
        <v/>
      </c>
      <c r="AO17" s="5" t="str">
        <f t="shared" si="2"/>
        <v/>
      </c>
      <c r="AP17" s="5" t="str">
        <f t="shared" si="2"/>
        <v/>
      </c>
      <c r="AQ17" s="5" t="str">
        <f t="shared" si="2"/>
        <v/>
      </c>
      <c r="AR17" s="5" t="str">
        <f t="shared" si="2"/>
        <v/>
      </c>
      <c r="AS17" s="5" t="str">
        <f t="shared" si="2"/>
        <v/>
      </c>
      <c r="AT17" s="5" t="str">
        <f t="shared" si="2"/>
        <v/>
      </c>
      <c r="AU17" s="5" t="str">
        <f t="shared" si="2"/>
        <v/>
      </c>
      <c r="AV17" s="5" t="str">
        <f t="shared" si="2"/>
        <v/>
      </c>
      <c r="AW17" s="5" t="str">
        <f t="shared" si="2"/>
        <v/>
      </c>
      <c r="AX17" s="5" t="str">
        <f t="shared" si="2"/>
        <v/>
      </c>
      <c r="AY17" s="5" t="str">
        <f t="shared" si="2"/>
        <v/>
      </c>
      <c r="AZ17" s="5" t="str">
        <f t="shared" si="2"/>
        <v/>
      </c>
      <c r="BA17" s="5" t="str">
        <f>IF(BA14="","",BA14*(1+BA15/100))</f>
        <v/>
      </c>
      <c r="BB17" s="5" t="str">
        <f t="shared" si="2"/>
        <v/>
      </c>
      <c r="BC17" s="5" t="str">
        <f t="shared" si="2"/>
        <v/>
      </c>
      <c r="BD17" s="5" t="str">
        <f t="shared" si="2"/>
        <v/>
      </c>
    </row>
    <row r="18" spans="1:56" s="4" customFormat="1" ht="11.5">
      <c r="A18" s="55"/>
      <c r="B18" s="357" t="s">
        <v>253</v>
      </c>
      <c r="C18" s="358"/>
      <c r="D18" s="359"/>
      <c r="E18" s="11" t="s">
        <v>173</v>
      </c>
      <c r="F18" s="432"/>
      <c r="G18" s="44"/>
      <c r="H18" s="5">
        <f>IF(H13="",IF(H17="","-",H17*10),H13*10)</f>
        <v>0.22001830000000003</v>
      </c>
      <c r="I18" s="5">
        <f t="shared" ref="I18:O18" si="3">IF(I13="",IF(I17="","-",I17*10),I13*10)</f>
        <v>0.21649000000000002</v>
      </c>
      <c r="J18" s="5">
        <f t="shared" si="3"/>
        <v>0.22168576000000001</v>
      </c>
      <c r="K18" s="5">
        <f t="shared" si="3"/>
        <v>0.23129</v>
      </c>
      <c r="L18" s="5">
        <f t="shared" si="3"/>
        <v>0.23545322000000002</v>
      </c>
      <c r="M18" s="5">
        <f t="shared" si="3"/>
        <v>0.23116</v>
      </c>
      <c r="N18" s="5">
        <f>IF(N13="",IF(N17="","-",N17*10),N13*10)</f>
        <v>0.23999288745076519</v>
      </c>
      <c r="O18" s="5">
        <f t="shared" si="3"/>
        <v>0.24526999999999999</v>
      </c>
      <c r="P18" s="44"/>
      <c r="Q18" s="5">
        <f t="shared" ref="Q18:AA18" si="4">IF(Q13="",IF(Q17="","-",Q17*10),Q13*10)</f>
        <v>0.24526999999999999</v>
      </c>
      <c r="R18" s="5">
        <f t="shared" si="4"/>
        <v>0.25358627637030584</v>
      </c>
      <c r="S18" s="5">
        <f t="shared" si="4"/>
        <v>0.26270000000000004</v>
      </c>
      <c r="T18" s="5">
        <f t="shared" si="4"/>
        <v>0.27043985561217054</v>
      </c>
      <c r="U18" s="5">
        <f>IF(U13="",IF(U17="","-",U17*10),U13*10)</f>
        <v>0.30446000000000001</v>
      </c>
      <c r="V18" s="5">
        <f t="shared" si="4"/>
        <v>0.43404372473011354</v>
      </c>
      <c r="W18" s="5">
        <f t="shared" si="4"/>
        <v>0.40426999999999996</v>
      </c>
      <c r="X18" s="5">
        <f t="shared" si="4"/>
        <v>0.42281486333143048</v>
      </c>
      <c r="Y18" s="44"/>
      <c r="Z18" s="5">
        <f t="shared" si="4"/>
        <v>0.40669999999999995</v>
      </c>
      <c r="AA18" s="5">
        <f t="shared" si="4"/>
        <v>0.45951829137287103</v>
      </c>
      <c r="AB18" s="5" t="str">
        <f>IF(AB13="",IF(AB17="","-",AB17*10),AB13*10)</f>
        <v>-</v>
      </c>
      <c r="AC18" s="5" t="str">
        <f t="shared" ref="AC18:BD18" si="5">IF(AC13="",IF(AC17="","-",AC17*10),AC13*10)</f>
        <v>-</v>
      </c>
      <c r="AD18" s="5" t="str">
        <f t="shared" si="5"/>
        <v>-</v>
      </c>
      <c r="AE18" s="5" t="str">
        <f t="shared" si="5"/>
        <v>-</v>
      </c>
      <c r="AF18" s="5" t="str">
        <f t="shared" si="5"/>
        <v>-</v>
      </c>
      <c r="AG18" s="5" t="str">
        <f t="shared" si="5"/>
        <v>-</v>
      </c>
      <c r="AH18" s="5" t="str">
        <f t="shared" si="5"/>
        <v>-</v>
      </c>
      <c r="AI18" s="5" t="str">
        <f>IF(AI13="",IF(AI17="","-",AI17*10),AI13*10)</f>
        <v>-</v>
      </c>
      <c r="AJ18" s="5" t="str">
        <f t="shared" si="5"/>
        <v>-</v>
      </c>
      <c r="AK18" s="5" t="str">
        <f t="shared" si="5"/>
        <v>-</v>
      </c>
      <c r="AL18" s="5" t="str">
        <f t="shared" si="5"/>
        <v>-</v>
      </c>
      <c r="AM18" s="5" t="str">
        <f t="shared" si="5"/>
        <v>-</v>
      </c>
      <c r="AN18" s="5" t="str">
        <f t="shared" si="5"/>
        <v>-</v>
      </c>
      <c r="AO18" s="5" t="str">
        <f t="shared" si="5"/>
        <v>-</v>
      </c>
      <c r="AP18" s="5" t="str">
        <f t="shared" si="5"/>
        <v>-</v>
      </c>
      <c r="AQ18" s="5" t="str">
        <f t="shared" si="5"/>
        <v>-</v>
      </c>
      <c r="AR18" s="5" t="str">
        <f t="shared" si="5"/>
        <v>-</v>
      </c>
      <c r="AS18" s="5" t="str">
        <f t="shared" si="5"/>
        <v>-</v>
      </c>
      <c r="AT18" s="5" t="str">
        <f t="shared" si="5"/>
        <v>-</v>
      </c>
      <c r="AU18" s="5" t="str">
        <f t="shared" si="5"/>
        <v>-</v>
      </c>
      <c r="AV18" s="5" t="str">
        <f t="shared" si="5"/>
        <v>-</v>
      </c>
      <c r="AW18" s="5" t="str">
        <f t="shared" si="5"/>
        <v>-</v>
      </c>
      <c r="AX18" s="5" t="str">
        <f t="shared" si="5"/>
        <v>-</v>
      </c>
      <c r="AY18" s="5" t="str">
        <f t="shared" si="5"/>
        <v>-</v>
      </c>
      <c r="AZ18" s="5" t="str">
        <f t="shared" si="5"/>
        <v>-</v>
      </c>
      <c r="BA18" s="5" t="str">
        <f>IF(BA13="",IF(BA17="","-",BA17*10),BA13*10)</f>
        <v>-</v>
      </c>
      <c r="BB18" s="5" t="str">
        <f t="shared" si="5"/>
        <v>-</v>
      </c>
      <c r="BC18" s="5" t="str">
        <f t="shared" si="5"/>
        <v>-</v>
      </c>
      <c r="BD18" s="5" t="str">
        <f t="shared" si="5"/>
        <v>-</v>
      </c>
    </row>
    <row r="19" spans="1:56" s="14" customFormat="1">
      <c r="B19" s="56"/>
      <c r="C19" s="56"/>
      <c r="D19" s="56"/>
      <c r="G19" s="57"/>
      <c r="P19" s="57"/>
      <c r="Y19" s="57"/>
    </row>
    <row r="20" spans="1:56" s="14" customFormat="1">
      <c r="D20" s="56"/>
      <c r="G20" s="57"/>
      <c r="P20" s="58"/>
      <c r="Y20" s="58"/>
    </row>
    <row r="21" spans="1:56" hidden="1">
      <c r="B21" s="6"/>
      <c r="C21" s="6"/>
      <c r="G21" s="28"/>
      <c r="P21" s="37"/>
      <c r="Y21" s="37"/>
    </row>
    <row r="22" spans="1:56" hidden="1">
      <c r="G22" s="28"/>
      <c r="P22" s="37"/>
      <c r="Y22" s="37"/>
    </row>
    <row r="23" spans="1:56" hidden="1">
      <c r="D23"/>
      <c r="P23" s="37"/>
      <c r="Y23" s="37"/>
    </row>
    <row r="24" spans="1:56" hidden="1">
      <c r="B24" s="22"/>
      <c r="C24" s="22"/>
      <c r="D24" s="23"/>
      <c r="E24" s="23"/>
      <c r="F24" s="23"/>
      <c r="H24" s="23"/>
    </row>
    <row r="25" spans="1:56" hidden="1">
      <c r="D25" s="41"/>
      <c r="E25" s="41"/>
      <c r="F25" s="41"/>
      <c r="H25" s="41"/>
    </row>
    <row r="26" spans="1:56" hidden="1">
      <c r="D26" s="42"/>
      <c r="E26" s="42"/>
      <c r="F26" s="42"/>
      <c r="H26" s="41"/>
    </row>
    <row r="27" spans="1:56" hidden="1">
      <c r="D27" s="43"/>
      <c r="E27" s="43"/>
      <c r="F27" s="43"/>
      <c r="H27" s="43"/>
    </row>
  </sheetData>
  <mergeCells count="38">
    <mergeCell ref="B17:D17"/>
    <mergeCell ref="F13:F15"/>
    <mergeCell ref="F17:F18"/>
    <mergeCell ref="B12:F12"/>
    <mergeCell ref="B16:F16"/>
    <mergeCell ref="B18:D18"/>
    <mergeCell ref="C14:C15"/>
    <mergeCell ref="E6:E11"/>
    <mergeCell ref="D6:D11"/>
    <mergeCell ref="C6:C11"/>
    <mergeCell ref="B6:B11"/>
    <mergeCell ref="F6:F7"/>
    <mergeCell ref="AB14:AB15"/>
    <mergeCell ref="H6:O6"/>
    <mergeCell ref="H7:O7"/>
    <mergeCell ref="Q14:Q15"/>
    <mergeCell ref="S14:S15"/>
    <mergeCell ref="U14:U15"/>
    <mergeCell ref="W14:W15"/>
    <mergeCell ref="Z14:Z15"/>
    <mergeCell ref="M14:M15"/>
    <mergeCell ref="K14:K15"/>
    <mergeCell ref="I14:I15"/>
    <mergeCell ref="O14:O15"/>
    <mergeCell ref="AD14:AD15"/>
    <mergeCell ref="AF14:AF15"/>
    <mergeCell ref="AH14:AH15"/>
    <mergeCell ref="AJ14:AJ15"/>
    <mergeCell ref="AL14:AL15"/>
    <mergeCell ref="AX14:AX15"/>
    <mergeCell ref="AZ14:AZ15"/>
    <mergeCell ref="BB14:BB15"/>
    <mergeCell ref="BD14:BD15"/>
    <mergeCell ref="AN14:AN15"/>
    <mergeCell ref="AP14:AP15"/>
    <mergeCell ref="AR14:AR15"/>
    <mergeCell ref="AT14:AT15"/>
    <mergeCell ref="AV14:AV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W231"/>
  <sheetViews>
    <sheetView topLeftCell="O212" zoomScaleNormal="100" workbookViewId="0">
      <selection activeCell="U228" sqref="U228"/>
    </sheetView>
  </sheetViews>
  <sheetFormatPr defaultColWidth="0" defaultRowHeight="13.5" zeroHeight="1"/>
  <cols>
    <col min="1" max="1" width="8.765625" customWidth="1"/>
    <col min="2" max="2" width="17.4609375" customWidth="1"/>
    <col min="3" max="3" width="15.15234375" customWidth="1"/>
    <col min="4" max="4" width="31.4609375" customWidth="1"/>
    <col min="5" max="5" width="26.15234375" customWidth="1"/>
    <col min="6" max="6" width="13.61328125" customWidth="1"/>
    <col min="7" max="7" width="17.15234375" customWidth="1"/>
    <col min="8" max="8" width="14.4609375" customWidth="1"/>
    <col min="9" max="9" width="15.4609375" customWidth="1"/>
    <col min="10" max="10" width="14.4609375" customWidth="1"/>
    <col min="11" max="11" width="15.15234375" customWidth="1"/>
    <col min="12" max="12" width="14.4609375" customWidth="1"/>
    <col min="13" max="13" width="15.15234375" customWidth="1"/>
    <col min="14" max="14" width="17.61328125" bestFit="1" customWidth="1"/>
    <col min="15" max="16" width="15.61328125" customWidth="1"/>
    <col min="17" max="17" width="14.61328125" bestFit="1" customWidth="1"/>
    <col min="18" max="18" width="14.61328125" customWidth="1"/>
    <col min="19" max="19" width="12.4609375" customWidth="1"/>
    <col min="20" max="20" width="16.15234375" customWidth="1"/>
    <col min="21" max="21" width="15.4609375" customWidth="1"/>
    <col min="22" max="49" width="15.61328125" customWidth="1"/>
    <col min="50" max="16384" width="8.765625" hidden="1"/>
  </cols>
  <sheetData>
    <row r="1" spans="1:49" ht="17.149999999999999" customHeight="1">
      <c r="A1" s="2"/>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row>
    <row r="2" spans="1:49" ht="19.399999999999999" customHeight="1">
      <c r="A2" s="2"/>
      <c r="B2" s="40" t="s">
        <v>254</v>
      </c>
      <c r="C2" s="40"/>
      <c r="D2" s="40"/>
      <c r="E2" s="40"/>
      <c r="F2" s="40"/>
      <c r="G2" s="2"/>
      <c r="H2" s="2"/>
      <c r="I2" s="2"/>
      <c r="J2" s="2"/>
      <c r="K2" s="2"/>
      <c r="L2" s="2"/>
      <c r="M2" s="2"/>
      <c r="N2" s="2"/>
      <c r="O2" s="2"/>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row>
    <row r="3" spans="1:49" ht="29.25" customHeight="1">
      <c r="A3" s="2"/>
      <c r="B3" s="435" t="s">
        <v>255</v>
      </c>
      <c r="C3" s="435"/>
      <c r="D3" s="435"/>
      <c r="E3" s="435"/>
      <c r="F3" s="435"/>
      <c r="G3" s="435"/>
      <c r="H3" s="435"/>
      <c r="I3" s="435"/>
      <c r="J3" s="435"/>
      <c r="K3" s="435"/>
      <c r="L3" s="435"/>
      <c r="M3" s="435"/>
      <c r="N3" s="435"/>
      <c r="O3" s="435"/>
      <c r="P3" s="152"/>
      <c r="Q3" s="152"/>
      <c r="R3" s="152"/>
      <c r="S3" s="152"/>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1:49" s="4" customFormat="1" ht="21"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row>
    <row r="5" spans="1:49" s="87" customFormat="1" ht="28.4" customHeight="1">
      <c r="A5" s="85"/>
      <c r="B5" s="86" t="s">
        <v>256</v>
      </c>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row>
    <row r="6" spans="1:49" s="4" customFormat="1" ht="22.4"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row>
    <row r="7" spans="1:49" s="87" customFormat="1" ht="18" customHeight="1">
      <c r="A7" s="185"/>
      <c r="B7" s="186" t="s">
        <v>257</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row>
    <row r="8" spans="1:49" s="87" customFormat="1" ht="21" customHeight="1">
      <c r="A8" s="157"/>
      <c r="B8" s="158" t="s">
        <v>258</v>
      </c>
      <c r="C8" s="159"/>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row>
    <row r="9" spans="1:49" s="4" customFormat="1" ht="22.4" customHeight="1">
      <c r="A9" s="197"/>
      <c r="B9" s="158" t="s">
        <v>259</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row>
    <row r="10" spans="1:49" s="4" customFormat="1" ht="22.4" customHeight="1"/>
    <row r="11" spans="1:49" s="4" customFormat="1" ht="40.4" customHeight="1">
      <c r="B11" s="160" t="s">
        <v>260</v>
      </c>
      <c r="C11" s="161" t="s">
        <v>126</v>
      </c>
      <c r="D11" s="161" t="s">
        <v>261</v>
      </c>
    </row>
    <row r="12" spans="1:49" s="4" customFormat="1" ht="22.4" customHeight="1">
      <c r="B12" s="177">
        <v>7</v>
      </c>
      <c r="C12" s="177" t="s">
        <v>262</v>
      </c>
      <c r="D12" s="193">
        <v>8117254</v>
      </c>
    </row>
    <row r="13" spans="1:49" s="4" customFormat="1" ht="22.4" customHeight="1"/>
    <row r="14" spans="1:49" s="4" customFormat="1" ht="22.4" customHeight="1">
      <c r="B14" s="160" t="s">
        <v>263</v>
      </c>
    </row>
    <row r="15" spans="1:49" s="4" customFormat="1" ht="22.4" customHeight="1">
      <c r="B15" s="198">
        <v>0.1</v>
      </c>
    </row>
    <row r="16" spans="1:49" s="4" customFormat="1" ht="21" customHeight="1"/>
    <row r="17" spans="1:49" s="87" customFormat="1" ht="19.5" customHeight="1">
      <c r="A17" s="185"/>
      <c r="B17" s="199" t="s">
        <v>264</v>
      </c>
      <c r="C17" s="199"/>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row>
    <row r="18" spans="1:49" s="87" customFormat="1" ht="24.75" customHeight="1">
      <c r="A18" s="157"/>
      <c r="B18" s="158" t="s">
        <v>265</v>
      </c>
      <c r="C18" s="159"/>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row>
    <row r="19" spans="1:49" s="87" customFormat="1" ht="27" customHeight="1">
      <c r="A19" s="157"/>
      <c r="B19" s="158" t="s">
        <v>266</v>
      </c>
      <c r="C19" s="159"/>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row>
    <row r="20" spans="1:49" s="4" customFormat="1" ht="17.149999999999999" customHeight="1"/>
    <row r="21" spans="1:49" s="4" customFormat="1" ht="50.25" customHeight="1">
      <c r="B21" s="160" t="s">
        <v>260</v>
      </c>
      <c r="C21" s="161" t="s">
        <v>126</v>
      </c>
      <c r="D21" s="161" t="s">
        <v>261</v>
      </c>
      <c r="E21" s="161" t="s">
        <v>267</v>
      </c>
    </row>
    <row r="22" spans="1:49" s="4" customFormat="1" ht="17.149999999999999" customHeight="1">
      <c r="B22" s="195">
        <v>6</v>
      </c>
      <c r="C22" s="195" t="s">
        <v>268</v>
      </c>
      <c r="D22" s="195"/>
      <c r="E22" s="196" t="str">
        <f>IF(D22="","",D22/4)</f>
        <v/>
      </c>
    </row>
    <row r="23" spans="1:49" s="4" customFormat="1" ht="17.149999999999999" customHeight="1">
      <c r="B23" s="177">
        <v>7</v>
      </c>
      <c r="C23" s="177" t="s">
        <v>262</v>
      </c>
      <c r="D23" s="194">
        <f>IF(B23=$B$12,$D$12,D22*(1+$B$15))</f>
        <v>8117254</v>
      </c>
      <c r="E23" s="194">
        <f t="shared" ref="E23:E29" si="0">IF(D23="","",D23/4)</f>
        <v>2029313.5</v>
      </c>
    </row>
    <row r="24" spans="1:49" s="4" customFormat="1" ht="17.149999999999999" customHeight="1">
      <c r="B24" s="177">
        <v>8</v>
      </c>
      <c r="C24" s="177" t="s">
        <v>269</v>
      </c>
      <c r="D24" s="194">
        <f t="shared" ref="D24:D29" si="1">IF(B24=$B$12,$D$12,D23*(1+$B$15))</f>
        <v>8928979.4000000004</v>
      </c>
      <c r="E24" s="194">
        <f t="shared" si="0"/>
        <v>2232244.85</v>
      </c>
    </row>
    <row r="25" spans="1:49" s="4" customFormat="1" ht="17.149999999999999" customHeight="1">
      <c r="B25" s="177">
        <v>9</v>
      </c>
      <c r="C25" s="177" t="s">
        <v>131</v>
      </c>
      <c r="D25" s="194">
        <f t="shared" si="1"/>
        <v>9821877.3400000017</v>
      </c>
      <c r="E25" s="194">
        <f t="shared" si="0"/>
        <v>2455469.3350000004</v>
      </c>
    </row>
    <row r="26" spans="1:49" s="4" customFormat="1" ht="17.149999999999999" customHeight="1">
      <c r="B26" s="177">
        <v>10</v>
      </c>
      <c r="C26" s="177" t="s">
        <v>132</v>
      </c>
      <c r="D26" s="194">
        <f t="shared" si="1"/>
        <v>10804065.074000003</v>
      </c>
      <c r="E26" s="194">
        <f t="shared" si="0"/>
        <v>2701016.2685000007</v>
      </c>
    </row>
    <row r="27" spans="1:49" s="4" customFormat="1" ht="17.149999999999999" customHeight="1">
      <c r="B27" s="177">
        <v>11</v>
      </c>
      <c r="C27" s="177" t="s">
        <v>133</v>
      </c>
      <c r="D27" s="194">
        <f t="shared" si="1"/>
        <v>11884471.581400003</v>
      </c>
      <c r="E27" s="194">
        <f t="shared" si="0"/>
        <v>2971117.8953500008</v>
      </c>
    </row>
    <row r="28" spans="1:49" s="4" customFormat="1" ht="17.149999999999999" customHeight="1">
      <c r="B28" s="177">
        <v>12</v>
      </c>
      <c r="C28" s="177" t="s">
        <v>134</v>
      </c>
      <c r="D28" s="194">
        <f t="shared" si="1"/>
        <v>13072918.739540005</v>
      </c>
      <c r="E28" s="194">
        <f t="shared" si="0"/>
        <v>3268229.6848850013</v>
      </c>
    </row>
    <row r="29" spans="1:49" s="4" customFormat="1" ht="17.149999999999999" customHeight="1">
      <c r="B29" s="177">
        <v>13</v>
      </c>
      <c r="C29" s="177" t="s">
        <v>135</v>
      </c>
      <c r="D29" s="194">
        <f t="shared" si="1"/>
        <v>14380210.613494007</v>
      </c>
      <c r="E29" s="194">
        <f t="shared" si="0"/>
        <v>3595052.6533735017</v>
      </c>
    </row>
    <row r="30" spans="1:49" s="4" customFormat="1" ht="17.149999999999999" customHeight="1">
      <c r="B30" s="177">
        <v>14</v>
      </c>
      <c r="C30" s="177" t="s">
        <v>136</v>
      </c>
      <c r="D30" s="194">
        <f t="shared" ref="D30:D35" si="2">IF(B30=$B$12,$D$12,D29*(1+$B$15))</f>
        <v>15818231.674843408</v>
      </c>
      <c r="E30" s="194">
        <f t="shared" ref="E30:E35" si="3">IF(D30="","",D30/4)</f>
        <v>3954557.918710852</v>
      </c>
    </row>
    <row r="31" spans="1:49" s="4" customFormat="1" ht="17.149999999999999" customHeight="1">
      <c r="B31" s="177">
        <v>15</v>
      </c>
      <c r="C31" s="177" t="s">
        <v>436</v>
      </c>
      <c r="D31" s="194">
        <f t="shared" si="2"/>
        <v>17400054.842327751</v>
      </c>
      <c r="E31" s="194">
        <f t="shared" si="3"/>
        <v>4350013.7105819378</v>
      </c>
    </row>
    <row r="32" spans="1:49" s="4" customFormat="1" ht="17.149999999999999" customHeight="1">
      <c r="B32" s="177">
        <v>16</v>
      </c>
      <c r="C32" s="177" t="s">
        <v>437</v>
      </c>
      <c r="D32" s="194">
        <f t="shared" si="2"/>
        <v>19140060.326560527</v>
      </c>
      <c r="E32" s="194">
        <f t="shared" si="3"/>
        <v>4785015.0816401318</v>
      </c>
    </row>
    <row r="33" spans="1:49" s="4" customFormat="1" ht="17.149999999999999" customHeight="1">
      <c r="B33" s="177">
        <v>17</v>
      </c>
      <c r="C33" s="177" t="s">
        <v>438</v>
      </c>
      <c r="D33" s="194">
        <f t="shared" si="2"/>
        <v>21054066.359216582</v>
      </c>
      <c r="E33" s="194">
        <f t="shared" si="3"/>
        <v>5263516.5898041455</v>
      </c>
    </row>
    <row r="34" spans="1:49" s="4" customFormat="1" ht="17.149999999999999" customHeight="1">
      <c r="B34" s="177">
        <v>18</v>
      </c>
      <c r="C34" s="177" t="s">
        <v>439</v>
      </c>
      <c r="D34" s="194">
        <f t="shared" si="2"/>
        <v>23159472.995138243</v>
      </c>
      <c r="E34" s="194">
        <f t="shared" si="3"/>
        <v>5789868.2487845607</v>
      </c>
    </row>
    <row r="35" spans="1:49" s="4" customFormat="1" ht="17.149999999999999" customHeight="1">
      <c r="B35" s="177">
        <v>19</v>
      </c>
      <c r="C35" s="177" t="s">
        <v>440</v>
      </c>
      <c r="D35" s="194">
        <f t="shared" si="2"/>
        <v>25475420.294652071</v>
      </c>
      <c r="E35" s="194">
        <f t="shared" si="3"/>
        <v>6368855.0736630177</v>
      </c>
    </row>
    <row r="36" spans="1:49" s="4" customFormat="1" ht="17.149999999999999" customHeight="1">
      <c r="B36" s="177">
        <v>20</v>
      </c>
      <c r="C36" s="177" t="s">
        <v>441</v>
      </c>
      <c r="D36" s="194">
        <f t="shared" ref="D36" si="4">IF(B36=$B$12,$D$12,D35*(1+$B$15))</f>
        <v>28022962.324117281</v>
      </c>
      <c r="E36" s="194">
        <f>IF(D36="","",D36/4)</f>
        <v>7005740.5810293201</v>
      </c>
    </row>
    <row r="37" spans="1:49" s="4" customFormat="1" ht="17.149999999999999" customHeight="1"/>
    <row r="38" spans="1:49" s="4" customFormat="1" ht="17.149999999999999" customHeight="1"/>
    <row r="39" spans="1:49" s="4" customFormat="1" ht="17.149999999999999" customHeight="1"/>
    <row r="40" spans="1:49" s="87" customFormat="1" ht="25.5" customHeight="1">
      <c r="A40" s="85"/>
      <c r="B40" s="86" t="s">
        <v>270</v>
      </c>
      <c r="C40" s="86"/>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row>
    <row r="41" spans="1:49" s="87" customFormat="1" ht="42.75" customHeight="1">
      <c r="A41" s="157"/>
      <c r="B41" s="158" t="s">
        <v>271</v>
      </c>
      <c r="C41" s="159"/>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row>
    <row r="42" spans="1:49" s="87" customFormat="1" ht="22.4" customHeight="1">
      <c r="A42" s="157"/>
      <c r="B42" s="158" t="s">
        <v>272</v>
      </c>
      <c r="C42" s="159"/>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row>
    <row r="43" spans="1:49"/>
    <row r="44" spans="1:49" ht="67.400000000000006" customHeight="1" thickBot="1">
      <c r="B44" s="279" t="s">
        <v>260</v>
      </c>
      <c r="C44" s="280" t="s">
        <v>126</v>
      </c>
      <c r="D44" s="280" t="s">
        <v>273</v>
      </c>
      <c r="E44" s="280" t="s">
        <v>274</v>
      </c>
      <c r="F44" s="281" t="s">
        <v>275</v>
      </c>
      <c r="G44" s="282" t="s">
        <v>276</v>
      </c>
      <c r="H44" s="280" t="s">
        <v>277</v>
      </c>
      <c r="I44" s="280" t="s">
        <v>278</v>
      </c>
      <c r="J44" s="280" t="s">
        <v>279</v>
      </c>
      <c r="K44" s="280" t="s">
        <v>280</v>
      </c>
    </row>
    <row r="45" spans="1:49" ht="15.75" customHeight="1">
      <c r="B45" s="283">
        <v>6</v>
      </c>
      <c r="C45" s="284" t="s">
        <v>268</v>
      </c>
      <c r="D45" s="284" t="s">
        <v>281</v>
      </c>
      <c r="E45" s="285" t="s">
        <v>282</v>
      </c>
      <c r="F45" s="286">
        <v>284128916</v>
      </c>
      <c r="G45" s="286">
        <v>68043095</v>
      </c>
      <c r="H45" s="287">
        <f>SUMIF($B$22:$B$36,B45,$E$22:$E$36)</f>
        <v>0</v>
      </c>
      <c r="I45" s="286">
        <v>0</v>
      </c>
      <c r="J45" s="285" t="s">
        <v>283</v>
      </c>
      <c r="K45" s="288" t="s">
        <v>284</v>
      </c>
    </row>
    <row r="46" spans="1:49">
      <c r="B46" s="289">
        <v>6</v>
      </c>
      <c r="C46" s="177" t="s">
        <v>268</v>
      </c>
      <c r="D46" s="177" t="s">
        <v>285</v>
      </c>
      <c r="E46" s="88" t="s">
        <v>286</v>
      </c>
      <c r="F46" s="162">
        <v>336650457</v>
      </c>
      <c r="G46" s="162">
        <v>66434179</v>
      </c>
      <c r="H46" s="206">
        <f t="shared" ref="H46:H108" si="5">SUMIF($B$22:$B$36,B46,$E$22:$E$36)</f>
        <v>0</v>
      </c>
      <c r="I46" s="162">
        <v>0</v>
      </c>
      <c r="J46" s="88" t="s">
        <v>283</v>
      </c>
      <c r="K46" s="290" t="s">
        <v>284</v>
      </c>
    </row>
    <row r="47" spans="1:49">
      <c r="B47" s="289">
        <v>6</v>
      </c>
      <c r="C47" s="177" t="s">
        <v>268</v>
      </c>
      <c r="D47" s="177" t="s">
        <v>287</v>
      </c>
      <c r="E47" s="88" t="s">
        <v>288</v>
      </c>
      <c r="F47" s="162">
        <v>263719607</v>
      </c>
      <c r="G47" s="162">
        <v>75616418</v>
      </c>
      <c r="H47" s="206">
        <f t="shared" si="5"/>
        <v>0</v>
      </c>
      <c r="I47" s="162">
        <v>0</v>
      </c>
      <c r="J47" s="88" t="s">
        <v>289</v>
      </c>
      <c r="K47" s="290" t="s">
        <v>284</v>
      </c>
    </row>
    <row r="48" spans="1:49" ht="14" thickBot="1">
      <c r="B48" s="291">
        <v>6</v>
      </c>
      <c r="C48" s="292" t="s">
        <v>268</v>
      </c>
      <c r="D48" s="292" t="s">
        <v>290</v>
      </c>
      <c r="E48" s="293" t="s">
        <v>291</v>
      </c>
      <c r="F48" s="294">
        <v>218652465</v>
      </c>
      <c r="G48" s="294">
        <v>78992633</v>
      </c>
      <c r="H48" s="295">
        <f t="shared" si="5"/>
        <v>0</v>
      </c>
      <c r="I48" s="294">
        <v>0</v>
      </c>
      <c r="J48" s="293" t="s">
        <v>289</v>
      </c>
      <c r="K48" s="296" t="s">
        <v>284</v>
      </c>
    </row>
    <row r="49" spans="2:11">
      <c r="B49" s="283">
        <v>7</v>
      </c>
      <c r="C49" s="284" t="s">
        <v>262</v>
      </c>
      <c r="D49" s="284" t="s">
        <v>281</v>
      </c>
      <c r="E49" s="285" t="s">
        <v>282</v>
      </c>
      <c r="F49" s="286">
        <v>317031811</v>
      </c>
      <c r="G49" s="286">
        <v>67196932</v>
      </c>
      <c r="H49" s="287">
        <f t="shared" si="5"/>
        <v>2029313.5</v>
      </c>
      <c r="I49" s="286">
        <v>0</v>
      </c>
      <c r="J49" s="285" t="s">
        <v>289</v>
      </c>
      <c r="K49" s="288" t="s">
        <v>292</v>
      </c>
    </row>
    <row r="50" spans="2:11">
      <c r="B50" s="289">
        <v>7</v>
      </c>
      <c r="C50" s="177" t="s">
        <v>262</v>
      </c>
      <c r="D50" s="177" t="s">
        <v>285</v>
      </c>
      <c r="E50" s="88" t="s">
        <v>286</v>
      </c>
      <c r="F50" s="162">
        <v>403937380</v>
      </c>
      <c r="G50" s="162">
        <v>65223232</v>
      </c>
      <c r="H50" s="206">
        <f t="shared" si="5"/>
        <v>2029313.5</v>
      </c>
      <c r="I50" s="162">
        <v>0</v>
      </c>
      <c r="J50" s="88" t="s">
        <v>289</v>
      </c>
      <c r="K50" s="290" t="s">
        <v>292</v>
      </c>
    </row>
    <row r="51" spans="2:11">
      <c r="B51" s="289">
        <v>7</v>
      </c>
      <c r="C51" s="177" t="s">
        <v>262</v>
      </c>
      <c r="D51" s="177" t="s">
        <v>287</v>
      </c>
      <c r="E51" s="88" t="s">
        <v>288</v>
      </c>
      <c r="F51" s="162">
        <v>305953122.12</v>
      </c>
      <c r="G51" s="162">
        <v>76952244</v>
      </c>
      <c r="H51" s="206">
        <f t="shared" si="5"/>
        <v>2029313.5</v>
      </c>
      <c r="I51" s="162">
        <v>0</v>
      </c>
      <c r="J51" s="88" t="s">
        <v>293</v>
      </c>
      <c r="K51" s="290" t="s">
        <v>292</v>
      </c>
    </row>
    <row r="52" spans="2:11" ht="14" thickBot="1">
      <c r="B52" s="291">
        <v>7</v>
      </c>
      <c r="C52" s="292" t="s">
        <v>262</v>
      </c>
      <c r="D52" s="292" t="s">
        <v>290</v>
      </c>
      <c r="E52" s="293" t="s">
        <v>291</v>
      </c>
      <c r="F52" s="294">
        <v>252277845</v>
      </c>
      <c r="G52" s="294">
        <v>78055804</v>
      </c>
      <c r="H52" s="295">
        <f t="shared" si="5"/>
        <v>2029313.5</v>
      </c>
      <c r="I52" s="294">
        <v>0</v>
      </c>
      <c r="J52" s="293" t="s">
        <v>293</v>
      </c>
      <c r="K52" s="296" t="s">
        <v>292</v>
      </c>
    </row>
    <row r="53" spans="2:11">
      <c r="B53" s="283">
        <v>8</v>
      </c>
      <c r="C53" s="284" t="s">
        <v>269</v>
      </c>
      <c r="D53" s="284" t="s">
        <v>281</v>
      </c>
      <c r="E53" s="285" t="s">
        <v>282</v>
      </c>
      <c r="F53" s="286">
        <v>370345733</v>
      </c>
      <c r="G53" s="286">
        <v>65511193</v>
      </c>
      <c r="H53" s="287">
        <f t="shared" si="5"/>
        <v>2232244.85</v>
      </c>
      <c r="I53" s="286">
        <v>0</v>
      </c>
      <c r="J53" s="285" t="s">
        <v>293</v>
      </c>
      <c r="K53" s="288" t="s">
        <v>294</v>
      </c>
    </row>
    <row r="54" spans="2:11">
      <c r="B54" s="289">
        <v>8</v>
      </c>
      <c r="C54" s="177" t="s">
        <v>269</v>
      </c>
      <c r="D54" s="177" t="s">
        <v>285</v>
      </c>
      <c r="E54" s="88" t="s">
        <v>286</v>
      </c>
      <c r="F54" s="162">
        <v>408397207</v>
      </c>
      <c r="G54" s="162">
        <v>64302061</v>
      </c>
      <c r="H54" s="206">
        <f t="shared" si="5"/>
        <v>2232244.85</v>
      </c>
      <c r="I54" s="162">
        <v>0</v>
      </c>
      <c r="J54" s="88" t="s">
        <v>293</v>
      </c>
      <c r="K54" s="290" t="s">
        <v>294</v>
      </c>
    </row>
    <row r="55" spans="2:11">
      <c r="B55" s="289">
        <v>8</v>
      </c>
      <c r="C55" s="177" t="s">
        <v>269</v>
      </c>
      <c r="D55" s="177" t="s">
        <v>287</v>
      </c>
      <c r="E55" s="88" t="s">
        <v>288</v>
      </c>
      <c r="F55" s="162">
        <v>328300299</v>
      </c>
      <c r="G55" s="162">
        <v>76503263</v>
      </c>
      <c r="H55" s="206">
        <f t="shared" si="5"/>
        <v>2232244.85</v>
      </c>
      <c r="I55" s="162">
        <v>0</v>
      </c>
      <c r="J55" s="88" t="s">
        <v>295</v>
      </c>
      <c r="K55" s="290" t="s">
        <v>294</v>
      </c>
    </row>
    <row r="56" spans="2:11" ht="14" thickBot="1">
      <c r="B56" s="291">
        <v>8</v>
      </c>
      <c r="C56" s="292" t="s">
        <v>269</v>
      </c>
      <c r="D56" s="292" t="s">
        <v>290</v>
      </c>
      <c r="E56" s="293" t="s">
        <v>291</v>
      </c>
      <c r="F56" s="294">
        <v>279798492</v>
      </c>
      <c r="G56" s="294">
        <v>79341513</v>
      </c>
      <c r="H56" s="295">
        <f t="shared" si="5"/>
        <v>2232244.85</v>
      </c>
      <c r="I56" s="294">
        <v>0</v>
      </c>
      <c r="J56" s="293" t="s">
        <v>295</v>
      </c>
      <c r="K56" s="296" t="s">
        <v>294</v>
      </c>
    </row>
    <row r="57" spans="2:11">
      <c r="B57" s="283">
        <v>9</v>
      </c>
      <c r="C57" s="284" t="s">
        <v>131</v>
      </c>
      <c r="D57" s="284" t="s">
        <v>281</v>
      </c>
      <c r="E57" s="285" t="s">
        <v>282</v>
      </c>
      <c r="F57" s="286">
        <v>388513117</v>
      </c>
      <c r="G57" s="286">
        <v>64872088</v>
      </c>
      <c r="H57" s="287">
        <f t="shared" si="5"/>
        <v>2455469.3350000004</v>
      </c>
      <c r="I57" s="286">
        <v>0</v>
      </c>
      <c r="J57" s="285" t="s">
        <v>295</v>
      </c>
      <c r="K57" s="288" t="s">
        <v>296</v>
      </c>
    </row>
    <row r="58" spans="2:11">
      <c r="B58" s="289">
        <v>9</v>
      </c>
      <c r="C58" s="177" t="s">
        <v>131</v>
      </c>
      <c r="D58" s="177" t="s">
        <v>285</v>
      </c>
      <c r="E58" s="88" t="s">
        <v>286</v>
      </c>
      <c r="F58" s="162">
        <v>437946915</v>
      </c>
      <c r="G58" s="162">
        <v>64281744</v>
      </c>
      <c r="H58" s="206">
        <f t="shared" si="5"/>
        <v>2455469.3350000004</v>
      </c>
      <c r="I58" s="162">
        <v>0</v>
      </c>
      <c r="J58" s="88" t="s">
        <v>295</v>
      </c>
      <c r="K58" s="290" t="s">
        <v>296</v>
      </c>
    </row>
    <row r="59" spans="2:11">
      <c r="B59" s="289">
        <v>9</v>
      </c>
      <c r="C59" s="177" t="s">
        <v>131</v>
      </c>
      <c r="D59" s="177" t="s">
        <v>287</v>
      </c>
      <c r="E59" s="88" t="s">
        <v>288</v>
      </c>
      <c r="F59" s="162">
        <v>345349321</v>
      </c>
      <c r="G59" s="162">
        <v>71851516</v>
      </c>
      <c r="H59" s="206">
        <f t="shared" si="5"/>
        <v>2455469.3350000004</v>
      </c>
      <c r="I59" s="162">
        <v>0</v>
      </c>
      <c r="J59" s="88" t="s">
        <v>297</v>
      </c>
      <c r="K59" s="290" t="s">
        <v>296</v>
      </c>
    </row>
    <row r="60" spans="2:11" ht="14" thickBot="1">
      <c r="B60" s="291">
        <v>9</v>
      </c>
      <c r="C60" s="292" t="s">
        <v>131</v>
      </c>
      <c r="D60" s="292" t="s">
        <v>290</v>
      </c>
      <c r="E60" s="293" t="s">
        <v>291</v>
      </c>
      <c r="F60" s="294">
        <v>292475632</v>
      </c>
      <c r="G60" s="294">
        <v>74227469</v>
      </c>
      <c r="H60" s="295">
        <f t="shared" si="5"/>
        <v>2455469.3350000004</v>
      </c>
      <c r="I60" s="294">
        <v>0</v>
      </c>
      <c r="J60" s="293" t="s">
        <v>297</v>
      </c>
      <c r="K60" s="296" t="s">
        <v>296</v>
      </c>
    </row>
    <row r="61" spans="2:11">
      <c r="B61" s="283">
        <v>10</v>
      </c>
      <c r="C61" s="284" t="s">
        <v>132</v>
      </c>
      <c r="D61" s="284" t="s">
        <v>281</v>
      </c>
      <c r="E61" s="285" t="s">
        <v>282</v>
      </c>
      <c r="F61" s="286">
        <v>411065384</v>
      </c>
      <c r="G61" s="286">
        <v>64431133</v>
      </c>
      <c r="H61" s="287">
        <f t="shared" si="5"/>
        <v>2701016.2685000007</v>
      </c>
      <c r="I61" s="286">
        <v>2253545.6880000001</v>
      </c>
      <c r="J61" s="285" t="s">
        <v>297</v>
      </c>
      <c r="K61" s="288" t="s">
        <v>298</v>
      </c>
    </row>
    <row r="62" spans="2:11">
      <c r="B62" s="289">
        <v>10</v>
      </c>
      <c r="C62" s="177" t="s">
        <v>132</v>
      </c>
      <c r="D62" s="177" t="s">
        <v>285</v>
      </c>
      <c r="E62" s="88" t="s">
        <v>286</v>
      </c>
      <c r="F62" s="162">
        <v>436369071</v>
      </c>
      <c r="G62" s="162">
        <v>63176820</v>
      </c>
      <c r="H62" s="206">
        <f t="shared" si="5"/>
        <v>2701016.2685000007</v>
      </c>
      <c r="I62" s="162">
        <v>2176850.696</v>
      </c>
      <c r="J62" s="88" t="s">
        <v>297</v>
      </c>
      <c r="K62" s="290" t="s">
        <v>298</v>
      </c>
    </row>
    <row r="63" spans="2:11">
      <c r="B63" s="289">
        <v>10</v>
      </c>
      <c r="C63" s="177" t="s">
        <v>132</v>
      </c>
      <c r="D63" s="177" t="s">
        <v>287</v>
      </c>
      <c r="E63" s="88" t="s">
        <v>288</v>
      </c>
      <c r="F63" s="162">
        <v>352212095</v>
      </c>
      <c r="G63" s="162">
        <v>74631055</v>
      </c>
      <c r="H63" s="206">
        <f t="shared" si="5"/>
        <v>2701016.2685000007</v>
      </c>
      <c r="I63" s="162">
        <v>2076932.987</v>
      </c>
      <c r="J63" s="88" t="s">
        <v>299</v>
      </c>
      <c r="K63" s="290" t="s">
        <v>298</v>
      </c>
    </row>
    <row r="64" spans="2:11" ht="14" thickBot="1">
      <c r="B64" s="291">
        <v>10</v>
      </c>
      <c r="C64" s="292" t="s">
        <v>132</v>
      </c>
      <c r="D64" s="292" t="s">
        <v>290</v>
      </c>
      <c r="E64" s="293" t="s">
        <v>291</v>
      </c>
      <c r="F64" s="294">
        <v>311292548</v>
      </c>
      <c r="G64" s="294">
        <v>73027013</v>
      </c>
      <c r="H64" s="295">
        <f t="shared" si="5"/>
        <v>2701016.2685000007</v>
      </c>
      <c r="I64" s="294">
        <v>2229268.0180000002</v>
      </c>
      <c r="J64" s="293" t="s">
        <v>299</v>
      </c>
      <c r="K64" s="296" t="s">
        <v>298</v>
      </c>
    </row>
    <row r="65" spans="2:11">
      <c r="B65" s="283">
        <v>11</v>
      </c>
      <c r="C65" s="284" t="s">
        <v>133</v>
      </c>
      <c r="D65" s="284" t="s">
        <v>281</v>
      </c>
      <c r="E65" s="285" t="s">
        <v>282</v>
      </c>
      <c r="F65" s="286">
        <v>490957439</v>
      </c>
      <c r="G65" s="286">
        <v>55167169</v>
      </c>
      <c r="H65" s="287">
        <f t="shared" si="5"/>
        <v>2971117.8953500008</v>
      </c>
      <c r="I65" s="286">
        <v>1936850.652</v>
      </c>
      <c r="J65" s="285" t="s">
        <v>299</v>
      </c>
      <c r="K65" s="288" t="s">
        <v>300</v>
      </c>
    </row>
    <row r="66" spans="2:11">
      <c r="B66" s="289">
        <v>11</v>
      </c>
      <c r="C66" s="177" t="s">
        <v>133</v>
      </c>
      <c r="D66" s="177" t="s">
        <v>285</v>
      </c>
      <c r="E66" s="88" t="s">
        <v>286</v>
      </c>
      <c r="F66" s="162">
        <v>469149403</v>
      </c>
      <c r="G66" s="162">
        <v>58960505</v>
      </c>
      <c r="H66" s="206">
        <f t="shared" si="5"/>
        <v>2971117.8953500008</v>
      </c>
      <c r="I66" s="162">
        <v>2180616.59</v>
      </c>
      <c r="J66" s="88" t="s">
        <v>299</v>
      </c>
      <c r="K66" s="290" t="s">
        <v>300</v>
      </c>
    </row>
    <row r="67" spans="2:11">
      <c r="B67" s="289">
        <v>11</v>
      </c>
      <c r="C67" s="177" t="s">
        <v>133</v>
      </c>
      <c r="D67" s="177" t="s">
        <v>287</v>
      </c>
      <c r="E67" s="88" t="s">
        <v>288</v>
      </c>
      <c r="F67" s="162">
        <v>361651072.5</v>
      </c>
      <c r="G67" s="162">
        <v>71309298.599999994</v>
      </c>
      <c r="H67" s="206">
        <f t="shared" si="5"/>
        <v>2971117.8953500008</v>
      </c>
      <c r="I67" s="162">
        <v>2316780.5</v>
      </c>
      <c r="J67" s="88" t="s">
        <v>301</v>
      </c>
      <c r="K67" s="290" t="s">
        <v>300</v>
      </c>
    </row>
    <row r="68" spans="2:11" ht="14" thickBot="1">
      <c r="B68" s="291">
        <v>11</v>
      </c>
      <c r="C68" s="292" t="s">
        <v>133</v>
      </c>
      <c r="D68" s="292" t="s">
        <v>290</v>
      </c>
      <c r="E68" s="293" t="s">
        <v>291</v>
      </c>
      <c r="F68" s="294">
        <v>280454492.06999999</v>
      </c>
      <c r="G68" s="294">
        <v>72021705</v>
      </c>
      <c r="H68" s="295">
        <f t="shared" si="5"/>
        <v>2971117.8953500008</v>
      </c>
      <c r="I68" s="294">
        <v>2364558.9219999998</v>
      </c>
      <c r="J68" s="293" t="s">
        <v>301</v>
      </c>
      <c r="K68" s="296" t="s">
        <v>300</v>
      </c>
    </row>
    <row r="69" spans="2:11">
      <c r="B69" s="283">
        <v>12</v>
      </c>
      <c r="C69" s="284" t="s">
        <v>134</v>
      </c>
      <c r="D69" s="284" t="s">
        <v>281</v>
      </c>
      <c r="E69" s="285" t="s">
        <v>282</v>
      </c>
      <c r="F69" s="286">
        <v>333434592.30000001</v>
      </c>
      <c r="G69" s="286">
        <v>62455280</v>
      </c>
      <c r="H69" s="287">
        <f t="shared" si="5"/>
        <v>3268229.6848850013</v>
      </c>
      <c r="I69" s="286">
        <v>2433172</v>
      </c>
      <c r="J69" s="285" t="s">
        <v>301</v>
      </c>
      <c r="K69" s="288" t="s">
        <v>302</v>
      </c>
    </row>
    <row r="70" spans="2:11">
      <c r="B70" s="289">
        <v>12</v>
      </c>
      <c r="C70" s="177" t="s">
        <v>134</v>
      </c>
      <c r="D70" s="177" t="s">
        <v>285</v>
      </c>
      <c r="E70" s="88" t="s">
        <v>286</v>
      </c>
      <c r="F70" s="162">
        <v>381226694.56</v>
      </c>
      <c r="G70" s="162">
        <v>59426897.457000002</v>
      </c>
      <c r="H70" s="206">
        <f t="shared" si="5"/>
        <v>3268229.6848850013</v>
      </c>
      <c r="I70" s="162">
        <v>2525349.9449999998</v>
      </c>
      <c r="J70" s="88" t="s">
        <v>301</v>
      </c>
      <c r="K70" s="290" t="s">
        <v>302</v>
      </c>
    </row>
    <row r="71" spans="2:11">
      <c r="B71" s="289">
        <v>12</v>
      </c>
      <c r="C71" s="177" t="s">
        <v>134</v>
      </c>
      <c r="D71" s="177" t="s">
        <v>287</v>
      </c>
      <c r="E71" s="88" t="s">
        <v>288</v>
      </c>
      <c r="F71" s="162">
        <v>311497612</v>
      </c>
      <c r="G71" s="162">
        <v>71731853</v>
      </c>
      <c r="H71" s="206">
        <f t="shared" si="5"/>
        <v>3268229.6848850013</v>
      </c>
      <c r="I71" s="162">
        <v>2470101</v>
      </c>
      <c r="J71" s="88" t="s">
        <v>303</v>
      </c>
      <c r="K71" s="290" t="s">
        <v>302</v>
      </c>
    </row>
    <row r="72" spans="2:11" ht="14" thickBot="1">
      <c r="B72" s="291">
        <v>12</v>
      </c>
      <c r="C72" s="292" t="s">
        <v>134</v>
      </c>
      <c r="D72" s="292" t="s">
        <v>290</v>
      </c>
      <c r="E72" s="293" t="s">
        <v>291</v>
      </c>
      <c r="F72" s="294">
        <v>245013993</v>
      </c>
      <c r="G72" s="294">
        <v>72226059</v>
      </c>
      <c r="H72" s="295">
        <f t="shared" si="5"/>
        <v>3268229.6848850013</v>
      </c>
      <c r="I72" s="294">
        <v>2438769</v>
      </c>
      <c r="J72" s="293" t="s">
        <v>303</v>
      </c>
      <c r="K72" s="296" t="s">
        <v>302</v>
      </c>
    </row>
    <row r="73" spans="2:11">
      <c r="B73" s="283">
        <v>13</v>
      </c>
      <c r="C73" s="284" t="s">
        <v>135</v>
      </c>
      <c r="D73" s="284" t="s">
        <v>281</v>
      </c>
      <c r="E73" s="285" t="s">
        <v>282</v>
      </c>
      <c r="F73" s="286">
        <v>376240533</v>
      </c>
      <c r="G73" s="286">
        <v>60293076</v>
      </c>
      <c r="H73" s="287">
        <f t="shared" si="5"/>
        <v>3595052.6533735017</v>
      </c>
      <c r="I73" s="286">
        <v>2402876</v>
      </c>
      <c r="J73" s="285" t="s">
        <v>303</v>
      </c>
      <c r="K73" s="288" t="s">
        <v>304</v>
      </c>
    </row>
    <row r="74" spans="2:11">
      <c r="B74" s="289">
        <v>13</v>
      </c>
      <c r="C74" s="177" t="s">
        <v>135</v>
      </c>
      <c r="D74" s="177" t="s">
        <v>285</v>
      </c>
      <c r="E74" s="88" t="s">
        <v>286</v>
      </c>
      <c r="F74" s="162">
        <v>390018079.68000001</v>
      </c>
      <c r="G74" s="162">
        <v>59048561</v>
      </c>
      <c r="H74" s="206">
        <f t="shared" si="5"/>
        <v>3595052.6533735017</v>
      </c>
      <c r="I74" s="162">
        <v>2343556</v>
      </c>
      <c r="J74" s="88" t="s">
        <v>303</v>
      </c>
      <c r="K74" s="290" t="s">
        <v>304</v>
      </c>
    </row>
    <row r="75" spans="2:11">
      <c r="B75" s="289">
        <v>13</v>
      </c>
      <c r="C75" s="177" t="s">
        <v>135</v>
      </c>
      <c r="D75" s="177" t="s">
        <v>287</v>
      </c>
      <c r="E75" s="88" t="s">
        <v>288</v>
      </c>
      <c r="F75" s="162"/>
      <c r="G75" s="162"/>
      <c r="H75" s="206">
        <f t="shared" si="5"/>
        <v>3595052.6533735017</v>
      </c>
      <c r="I75" s="162"/>
      <c r="J75" s="88" t="s">
        <v>444</v>
      </c>
      <c r="K75" s="290" t="s">
        <v>304</v>
      </c>
    </row>
    <row r="76" spans="2:11" ht="14" thickBot="1">
      <c r="B76" s="291">
        <v>13</v>
      </c>
      <c r="C76" s="292" t="s">
        <v>135</v>
      </c>
      <c r="D76" s="292" t="s">
        <v>290</v>
      </c>
      <c r="E76" s="293" t="s">
        <v>291</v>
      </c>
      <c r="F76" s="294"/>
      <c r="G76" s="294"/>
      <c r="H76" s="295">
        <f t="shared" si="5"/>
        <v>3595052.6533735017</v>
      </c>
      <c r="I76" s="294"/>
      <c r="J76" s="293" t="s">
        <v>444</v>
      </c>
      <c r="K76" s="296" t="s">
        <v>304</v>
      </c>
    </row>
    <row r="77" spans="2:11">
      <c r="B77" s="283">
        <v>14</v>
      </c>
      <c r="C77" s="284" t="s">
        <v>136</v>
      </c>
      <c r="D77" s="284" t="s">
        <v>281</v>
      </c>
      <c r="E77" s="285" t="s">
        <v>282</v>
      </c>
      <c r="F77" s="286"/>
      <c r="G77" s="286"/>
      <c r="H77" s="287">
        <f t="shared" si="5"/>
        <v>3954557.918710852</v>
      </c>
      <c r="I77" s="286"/>
      <c r="J77" s="285" t="s">
        <v>444</v>
      </c>
      <c r="K77" s="288" t="s">
        <v>451</v>
      </c>
    </row>
    <row r="78" spans="2:11">
      <c r="B78" s="289">
        <v>14</v>
      </c>
      <c r="C78" s="177" t="s">
        <v>136</v>
      </c>
      <c r="D78" s="177" t="s">
        <v>285</v>
      </c>
      <c r="E78" s="88" t="s">
        <v>286</v>
      </c>
      <c r="F78" s="162"/>
      <c r="G78" s="162"/>
      <c r="H78" s="206">
        <f t="shared" si="5"/>
        <v>3954557.918710852</v>
      </c>
      <c r="I78" s="162"/>
      <c r="J78" s="88" t="s">
        <v>444</v>
      </c>
      <c r="K78" s="290" t="s">
        <v>451</v>
      </c>
    </row>
    <row r="79" spans="2:11">
      <c r="B79" s="289">
        <v>14</v>
      </c>
      <c r="C79" s="177" t="s">
        <v>136</v>
      </c>
      <c r="D79" s="177" t="s">
        <v>287</v>
      </c>
      <c r="E79" s="88" t="s">
        <v>288</v>
      </c>
      <c r="F79" s="162"/>
      <c r="G79" s="162"/>
      <c r="H79" s="206">
        <f t="shared" si="5"/>
        <v>3954557.918710852</v>
      </c>
      <c r="I79" s="162"/>
      <c r="J79" s="88" t="s">
        <v>445</v>
      </c>
      <c r="K79" s="290" t="s">
        <v>451</v>
      </c>
    </row>
    <row r="80" spans="2:11" ht="14" thickBot="1">
      <c r="B80" s="291">
        <v>14</v>
      </c>
      <c r="C80" s="292" t="s">
        <v>136</v>
      </c>
      <c r="D80" s="292" t="s">
        <v>290</v>
      </c>
      <c r="E80" s="293" t="s">
        <v>291</v>
      </c>
      <c r="F80" s="294"/>
      <c r="G80" s="294"/>
      <c r="H80" s="295">
        <f t="shared" si="5"/>
        <v>3954557.918710852</v>
      </c>
      <c r="I80" s="294"/>
      <c r="J80" s="293" t="s">
        <v>445</v>
      </c>
      <c r="K80" s="296" t="s">
        <v>451</v>
      </c>
    </row>
    <row r="81" spans="2:11">
      <c r="B81" s="283">
        <v>15</v>
      </c>
      <c r="C81" s="284" t="s">
        <v>436</v>
      </c>
      <c r="D81" s="284" t="s">
        <v>281</v>
      </c>
      <c r="E81" s="285" t="s">
        <v>282</v>
      </c>
      <c r="F81" s="286"/>
      <c r="G81" s="286"/>
      <c r="H81" s="287">
        <f t="shared" si="5"/>
        <v>4350013.7105819378</v>
      </c>
      <c r="I81" s="286"/>
      <c r="J81" s="285" t="s">
        <v>445</v>
      </c>
      <c r="K81" s="288" t="s">
        <v>452</v>
      </c>
    </row>
    <row r="82" spans="2:11">
      <c r="B82" s="289">
        <v>15</v>
      </c>
      <c r="C82" s="177" t="s">
        <v>436</v>
      </c>
      <c r="D82" s="177" t="s">
        <v>285</v>
      </c>
      <c r="E82" s="88" t="s">
        <v>286</v>
      </c>
      <c r="F82" s="162"/>
      <c r="G82" s="162"/>
      <c r="H82" s="206">
        <f t="shared" si="5"/>
        <v>4350013.7105819378</v>
      </c>
      <c r="I82" s="162"/>
      <c r="J82" s="88" t="s">
        <v>445</v>
      </c>
      <c r="K82" s="290" t="s">
        <v>452</v>
      </c>
    </row>
    <row r="83" spans="2:11">
      <c r="B83" s="289">
        <v>15</v>
      </c>
      <c r="C83" s="177" t="s">
        <v>436</v>
      </c>
      <c r="D83" s="177" t="s">
        <v>287</v>
      </c>
      <c r="E83" s="88" t="s">
        <v>288</v>
      </c>
      <c r="F83" s="162"/>
      <c r="G83" s="162"/>
      <c r="H83" s="206">
        <f t="shared" si="5"/>
        <v>4350013.7105819378</v>
      </c>
      <c r="I83" s="162"/>
      <c r="J83" s="88" t="s">
        <v>446</v>
      </c>
      <c r="K83" s="290" t="s">
        <v>452</v>
      </c>
    </row>
    <row r="84" spans="2:11" ht="14" thickBot="1">
      <c r="B84" s="291">
        <v>15</v>
      </c>
      <c r="C84" s="292" t="s">
        <v>436</v>
      </c>
      <c r="D84" s="292" t="s">
        <v>290</v>
      </c>
      <c r="E84" s="293" t="s">
        <v>291</v>
      </c>
      <c r="F84" s="294"/>
      <c r="G84" s="294"/>
      <c r="H84" s="295">
        <f t="shared" si="5"/>
        <v>4350013.7105819378</v>
      </c>
      <c r="I84" s="294"/>
      <c r="J84" s="293" t="s">
        <v>446</v>
      </c>
      <c r="K84" s="296" t="s">
        <v>452</v>
      </c>
    </row>
    <row r="85" spans="2:11">
      <c r="B85" s="283">
        <v>16</v>
      </c>
      <c r="C85" s="284" t="s">
        <v>437</v>
      </c>
      <c r="D85" s="284" t="s">
        <v>281</v>
      </c>
      <c r="E85" s="285" t="s">
        <v>282</v>
      </c>
      <c r="F85" s="286"/>
      <c r="G85" s="286"/>
      <c r="H85" s="287">
        <f t="shared" si="5"/>
        <v>4785015.0816401318</v>
      </c>
      <c r="I85" s="286"/>
      <c r="J85" s="285" t="s">
        <v>446</v>
      </c>
      <c r="K85" s="288" t="s">
        <v>453</v>
      </c>
    </row>
    <row r="86" spans="2:11">
      <c r="B86" s="289">
        <v>16</v>
      </c>
      <c r="C86" s="177" t="s">
        <v>437</v>
      </c>
      <c r="D86" s="177" t="s">
        <v>285</v>
      </c>
      <c r="E86" s="88" t="s">
        <v>286</v>
      </c>
      <c r="F86" s="162"/>
      <c r="G86" s="162"/>
      <c r="H86" s="206">
        <f t="shared" si="5"/>
        <v>4785015.0816401318</v>
      </c>
      <c r="I86" s="162"/>
      <c r="J86" s="88" t="s">
        <v>446</v>
      </c>
      <c r="K86" s="290" t="s">
        <v>453</v>
      </c>
    </row>
    <row r="87" spans="2:11">
      <c r="B87" s="289">
        <v>16</v>
      </c>
      <c r="C87" s="177" t="s">
        <v>437</v>
      </c>
      <c r="D87" s="177" t="s">
        <v>287</v>
      </c>
      <c r="E87" s="88" t="s">
        <v>288</v>
      </c>
      <c r="F87" s="162"/>
      <c r="G87" s="162"/>
      <c r="H87" s="206">
        <f t="shared" si="5"/>
        <v>4785015.0816401318</v>
      </c>
      <c r="I87" s="162"/>
      <c r="J87" s="88" t="s">
        <v>447</v>
      </c>
      <c r="K87" s="290" t="s">
        <v>453</v>
      </c>
    </row>
    <row r="88" spans="2:11" ht="14" thickBot="1">
      <c r="B88" s="291">
        <v>16</v>
      </c>
      <c r="C88" s="292" t="s">
        <v>437</v>
      </c>
      <c r="D88" s="292" t="s">
        <v>290</v>
      </c>
      <c r="E88" s="293" t="s">
        <v>291</v>
      </c>
      <c r="F88" s="294"/>
      <c r="G88" s="294"/>
      <c r="H88" s="295">
        <f t="shared" si="5"/>
        <v>4785015.0816401318</v>
      </c>
      <c r="I88" s="294"/>
      <c r="J88" s="293" t="s">
        <v>447</v>
      </c>
      <c r="K88" s="296" t="s">
        <v>453</v>
      </c>
    </row>
    <row r="89" spans="2:11">
      <c r="B89" s="283">
        <v>17</v>
      </c>
      <c r="C89" s="284" t="s">
        <v>438</v>
      </c>
      <c r="D89" s="284" t="s">
        <v>281</v>
      </c>
      <c r="E89" s="285" t="s">
        <v>282</v>
      </c>
      <c r="F89" s="286"/>
      <c r="G89" s="286"/>
      <c r="H89" s="287">
        <f t="shared" si="5"/>
        <v>5263516.5898041455</v>
      </c>
      <c r="I89" s="286"/>
      <c r="J89" s="285" t="s">
        <v>447</v>
      </c>
      <c r="K89" s="288" t="s">
        <v>454</v>
      </c>
    </row>
    <row r="90" spans="2:11">
      <c r="B90" s="289">
        <v>17</v>
      </c>
      <c r="C90" s="177" t="s">
        <v>438</v>
      </c>
      <c r="D90" s="177" t="s">
        <v>285</v>
      </c>
      <c r="E90" s="88" t="s">
        <v>286</v>
      </c>
      <c r="F90" s="162"/>
      <c r="G90" s="162"/>
      <c r="H90" s="206">
        <f t="shared" si="5"/>
        <v>5263516.5898041455</v>
      </c>
      <c r="I90" s="162"/>
      <c r="J90" s="88" t="s">
        <v>447</v>
      </c>
      <c r="K90" s="290" t="s">
        <v>454</v>
      </c>
    </row>
    <row r="91" spans="2:11">
      <c r="B91" s="289">
        <v>17</v>
      </c>
      <c r="C91" s="177" t="s">
        <v>438</v>
      </c>
      <c r="D91" s="177" t="s">
        <v>287</v>
      </c>
      <c r="E91" s="88" t="s">
        <v>288</v>
      </c>
      <c r="F91" s="162"/>
      <c r="G91" s="162"/>
      <c r="H91" s="206">
        <f t="shared" si="5"/>
        <v>5263516.5898041455</v>
      </c>
      <c r="I91" s="162"/>
      <c r="J91" s="88" t="s">
        <v>448</v>
      </c>
      <c r="K91" s="290" t="s">
        <v>454</v>
      </c>
    </row>
    <row r="92" spans="2:11" ht="14" thickBot="1">
      <c r="B92" s="291">
        <v>17</v>
      </c>
      <c r="C92" s="292" t="s">
        <v>438</v>
      </c>
      <c r="D92" s="292" t="s">
        <v>290</v>
      </c>
      <c r="E92" s="293" t="s">
        <v>291</v>
      </c>
      <c r="F92" s="294"/>
      <c r="G92" s="294"/>
      <c r="H92" s="295">
        <f t="shared" si="5"/>
        <v>5263516.5898041455</v>
      </c>
      <c r="I92" s="294"/>
      <c r="J92" s="293" t="s">
        <v>448</v>
      </c>
      <c r="K92" s="296" t="s">
        <v>454</v>
      </c>
    </row>
    <row r="93" spans="2:11">
      <c r="B93" s="283">
        <v>18</v>
      </c>
      <c r="C93" s="284" t="s">
        <v>439</v>
      </c>
      <c r="D93" s="284" t="s">
        <v>281</v>
      </c>
      <c r="E93" s="285" t="s">
        <v>282</v>
      </c>
      <c r="F93" s="286"/>
      <c r="G93" s="286"/>
      <c r="H93" s="287">
        <f t="shared" si="5"/>
        <v>5789868.2487845607</v>
      </c>
      <c r="I93" s="286"/>
      <c r="J93" s="285" t="s">
        <v>448</v>
      </c>
      <c r="K93" s="288" t="s">
        <v>455</v>
      </c>
    </row>
    <row r="94" spans="2:11">
      <c r="B94" s="289">
        <v>18</v>
      </c>
      <c r="C94" s="177" t="s">
        <v>439</v>
      </c>
      <c r="D94" s="177" t="s">
        <v>285</v>
      </c>
      <c r="E94" s="88" t="s">
        <v>286</v>
      </c>
      <c r="F94" s="162"/>
      <c r="G94" s="162"/>
      <c r="H94" s="206">
        <f t="shared" si="5"/>
        <v>5789868.2487845607</v>
      </c>
      <c r="I94" s="162"/>
      <c r="J94" s="88" t="s">
        <v>448</v>
      </c>
      <c r="K94" s="290" t="s">
        <v>455</v>
      </c>
    </row>
    <row r="95" spans="2:11">
      <c r="B95" s="289">
        <v>18</v>
      </c>
      <c r="C95" s="177" t="s">
        <v>439</v>
      </c>
      <c r="D95" s="177" t="s">
        <v>287</v>
      </c>
      <c r="E95" s="88" t="s">
        <v>288</v>
      </c>
      <c r="F95" s="162"/>
      <c r="G95" s="162"/>
      <c r="H95" s="206">
        <f t="shared" si="5"/>
        <v>5789868.2487845607</v>
      </c>
      <c r="I95" s="162"/>
      <c r="J95" s="88" t="s">
        <v>449</v>
      </c>
      <c r="K95" s="290" t="s">
        <v>455</v>
      </c>
    </row>
    <row r="96" spans="2:11" ht="14" thickBot="1">
      <c r="B96" s="291">
        <v>18</v>
      </c>
      <c r="C96" s="292" t="s">
        <v>439</v>
      </c>
      <c r="D96" s="292" t="s">
        <v>290</v>
      </c>
      <c r="E96" s="293" t="s">
        <v>291</v>
      </c>
      <c r="F96" s="294"/>
      <c r="G96" s="294"/>
      <c r="H96" s="295">
        <f t="shared" si="5"/>
        <v>5789868.2487845607</v>
      </c>
      <c r="I96" s="294"/>
      <c r="J96" s="293" t="s">
        <v>449</v>
      </c>
      <c r="K96" s="296" t="s">
        <v>455</v>
      </c>
    </row>
    <row r="97" spans="1:49">
      <c r="B97" s="283">
        <v>19</v>
      </c>
      <c r="C97" s="284" t="s">
        <v>440</v>
      </c>
      <c r="D97" s="284" t="s">
        <v>281</v>
      </c>
      <c r="E97" s="285" t="s">
        <v>282</v>
      </c>
      <c r="F97" s="286"/>
      <c r="G97" s="286"/>
      <c r="H97" s="287">
        <f t="shared" si="5"/>
        <v>6368855.0736630177</v>
      </c>
      <c r="I97" s="286"/>
      <c r="J97" s="285" t="s">
        <v>449</v>
      </c>
      <c r="K97" s="288" t="s">
        <v>456</v>
      </c>
    </row>
    <row r="98" spans="1:49">
      <c r="B98" s="289">
        <v>19</v>
      </c>
      <c r="C98" s="177" t="s">
        <v>440</v>
      </c>
      <c r="D98" s="177" t="s">
        <v>285</v>
      </c>
      <c r="E98" s="88" t="s">
        <v>286</v>
      </c>
      <c r="F98" s="162"/>
      <c r="G98" s="162"/>
      <c r="H98" s="206">
        <f t="shared" si="5"/>
        <v>6368855.0736630177</v>
      </c>
      <c r="I98" s="162"/>
      <c r="J98" s="88" t="s">
        <v>449</v>
      </c>
      <c r="K98" s="290" t="s">
        <v>456</v>
      </c>
    </row>
    <row r="99" spans="1:49">
      <c r="B99" s="289">
        <v>19</v>
      </c>
      <c r="C99" s="177" t="s">
        <v>440</v>
      </c>
      <c r="D99" s="177" t="s">
        <v>287</v>
      </c>
      <c r="E99" s="88" t="s">
        <v>288</v>
      </c>
      <c r="F99" s="162"/>
      <c r="G99" s="162"/>
      <c r="H99" s="206">
        <f t="shared" si="5"/>
        <v>6368855.0736630177</v>
      </c>
      <c r="I99" s="162"/>
      <c r="J99" s="88" t="s">
        <v>450</v>
      </c>
      <c r="K99" s="290" t="s">
        <v>456</v>
      </c>
    </row>
    <row r="100" spans="1:49" ht="14" thickBot="1">
      <c r="B100" s="291">
        <v>19</v>
      </c>
      <c r="C100" s="292" t="s">
        <v>440</v>
      </c>
      <c r="D100" s="292" t="s">
        <v>290</v>
      </c>
      <c r="E100" s="293" t="s">
        <v>291</v>
      </c>
      <c r="F100" s="294"/>
      <c r="G100" s="294"/>
      <c r="H100" s="295">
        <f t="shared" si="5"/>
        <v>6368855.0736630177</v>
      </c>
      <c r="I100" s="294"/>
      <c r="J100" s="293" t="s">
        <v>450</v>
      </c>
      <c r="K100" s="296" t="s">
        <v>456</v>
      </c>
    </row>
    <row r="101" spans="1:49">
      <c r="B101" s="283">
        <v>20</v>
      </c>
      <c r="C101" s="284" t="s">
        <v>441</v>
      </c>
      <c r="D101" s="284" t="s">
        <v>281</v>
      </c>
      <c r="E101" s="285" t="s">
        <v>282</v>
      </c>
      <c r="F101" s="286"/>
      <c r="G101" s="286"/>
      <c r="H101" s="287">
        <f t="shared" si="5"/>
        <v>7005740.5810293201</v>
      </c>
      <c r="I101" s="286"/>
      <c r="J101" s="285" t="s">
        <v>450</v>
      </c>
      <c r="K101" s="288" t="s">
        <v>457</v>
      </c>
    </row>
    <row r="102" spans="1:49">
      <c r="B102" s="289">
        <v>20</v>
      </c>
      <c r="C102" s="177" t="s">
        <v>441</v>
      </c>
      <c r="D102" s="177" t="s">
        <v>285</v>
      </c>
      <c r="E102" s="88" t="s">
        <v>286</v>
      </c>
      <c r="F102" s="162"/>
      <c r="G102" s="162"/>
      <c r="H102" s="206">
        <f t="shared" si="5"/>
        <v>7005740.5810293201</v>
      </c>
      <c r="I102" s="162"/>
      <c r="J102" s="88" t="s">
        <v>450</v>
      </c>
      <c r="K102" s="290" t="s">
        <v>457</v>
      </c>
    </row>
    <row r="103" spans="1:49">
      <c r="B103" s="289">
        <v>20</v>
      </c>
      <c r="C103" s="177" t="s">
        <v>441</v>
      </c>
      <c r="D103" s="177" t="s">
        <v>287</v>
      </c>
      <c r="E103" s="88" t="s">
        <v>288</v>
      </c>
      <c r="F103" s="162"/>
      <c r="G103" s="162"/>
      <c r="H103" s="206">
        <f t="shared" si="5"/>
        <v>7005740.5810293201</v>
      </c>
      <c r="I103" s="162"/>
      <c r="J103" s="88" t="s">
        <v>458</v>
      </c>
      <c r="K103" s="290" t="s">
        <v>457</v>
      </c>
    </row>
    <row r="104" spans="1:49" ht="14" thickBot="1">
      <c r="B104" s="291">
        <v>20</v>
      </c>
      <c r="C104" s="292" t="s">
        <v>441</v>
      </c>
      <c r="D104" s="292" t="s">
        <v>290</v>
      </c>
      <c r="E104" s="293" t="s">
        <v>291</v>
      </c>
      <c r="F104" s="294"/>
      <c r="G104" s="294"/>
      <c r="H104" s="295">
        <f t="shared" si="5"/>
        <v>7005740.5810293201</v>
      </c>
      <c r="I104" s="294"/>
      <c r="J104" s="88" t="s">
        <v>458</v>
      </c>
      <c r="K104" s="296" t="s">
        <v>457</v>
      </c>
    </row>
    <row r="105" spans="1:49">
      <c r="B105" s="283">
        <v>21</v>
      </c>
      <c r="C105" s="284" t="s">
        <v>442</v>
      </c>
      <c r="D105" s="284" t="s">
        <v>281</v>
      </c>
      <c r="E105" s="285" t="s">
        <v>282</v>
      </c>
      <c r="F105" s="286"/>
      <c r="G105" s="286"/>
      <c r="H105" s="287">
        <f t="shared" si="5"/>
        <v>0</v>
      </c>
      <c r="I105" s="286"/>
      <c r="J105" s="285" t="s">
        <v>458</v>
      </c>
      <c r="K105" s="288" t="s">
        <v>459</v>
      </c>
    </row>
    <row r="106" spans="1:49">
      <c r="B106" s="289">
        <v>21</v>
      </c>
      <c r="C106" s="177" t="s">
        <v>442</v>
      </c>
      <c r="D106" s="177" t="s">
        <v>285</v>
      </c>
      <c r="E106" s="88" t="s">
        <v>286</v>
      </c>
      <c r="F106" s="162"/>
      <c r="G106" s="162"/>
      <c r="H106" s="206">
        <f t="shared" si="5"/>
        <v>0</v>
      </c>
      <c r="I106" s="162"/>
      <c r="J106" s="88" t="s">
        <v>458</v>
      </c>
      <c r="K106" s="290" t="s">
        <v>459</v>
      </c>
    </row>
    <row r="107" spans="1:49">
      <c r="B107" s="289">
        <v>21</v>
      </c>
      <c r="C107" s="177" t="s">
        <v>442</v>
      </c>
      <c r="D107" s="177" t="s">
        <v>287</v>
      </c>
      <c r="E107" s="88" t="s">
        <v>288</v>
      </c>
      <c r="F107" s="162"/>
      <c r="G107" s="162"/>
      <c r="H107" s="206">
        <f t="shared" si="5"/>
        <v>0</v>
      </c>
      <c r="I107" s="162"/>
      <c r="J107" s="88" t="s">
        <v>283</v>
      </c>
      <c r="K107" s="290" t="s">
        <v>459</v>
      </c>
    </row>
    <row r="108" spans="1:49" ht="14" thickBot="1">
      <c r="B108" s="291">
        <v>21</v>
      </c>
      <c r="C108" s="292" t="s">
        <v>442</v>
      </c>
      <c r="D108" s="292" t="s">
        <v>290</v>
      </c>
      <c r="E108" s="293" t="s">
        <v>291</v>
      </c>
      <c r="F108" s="294"/>
      <c r="G108" s="294"/>
      <c r="H108" s="295">
        <f t="shared" si="5"/>
        <v>0</v>
      </c>
      <c r="I108" s="294"/>
      <c r="J108" s="88" t="s">
        <v>283</v>
      </c>
      <c r="K108" s="296" t="s">
        <v>459</v>
      </c>
    </row>
    <row r="109" spans="1:49"/>
    <row r="110" spans="1:49">
      <c r="F110" s="273"/>
      <c r="G110" s="273"/>
    </row>
    <row r="111" spans="1:49"/>
    <row r="112" spans="1:49" s="87" customFormat="1" ht="18" customHeight="1">
      <c r="A112" s="85"/>
      <c r="B112" s="86" t="s">
        <v>305</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row>
    <row r="113" spans="1:49" s="87" customFormat="1" ht="20.149999999999999" customHeight="1">
      <c r="A113" s="157"/>
      <c r="B113" s="158" t="s">
        <v>306</v>
      </c>
      <c r="C113" s="159"/>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row>
    <row r="114" spans="1:49"/>
    <row r="115" spans="1:49"/>
    <row r="116" spans="1:49" ht="60.75" customHeight="1">
      <c r="B116" s="174" t="s">
        <v>307</v>
      </c>
      <c r="C116" s="161" t="s">
        <v>126</v>
      </c>
      <c r="D116" s="175" t="s">
        <v>308</v>
      </c>
      <c r="E116" s="175" t="s">
        <v>309</v>
      </c>
    </row>
    <row r="117" spans="1:49">
      <c r="B117" s="177">
        <v>6</v>
      </c>
      <c r="C117" s="177" t="s">
        <v>268</v>
      </c>
      <c r="D117" s="188">
        <v>1.6</v>
      </c>
      <c r="E117" s="190">
        <v>100</v>
      </c>
    </row>
    <row r="118" spans="1:49">
      <c r="B118" s="177">
        <v>7</v>
      </c>
      <c r="C118" s="177" t="s">
        <v>262</v>
      </c>
      <c r="D118" s="188">
        <v>1.2</v>
      </c>
      <c r="E118" s="191">
        <f>E117*(1+D118/100)</f>
        <v>101.2</v>
      </c>
    </row>
    <row r="119" spans="1:49">
      <c r="B119" s="177">
        <v>8</v>
      </c>
      <c r="C119" s="177" t="s">
        <v>269</v>
      </c>
      <c r="D119" s="189">
        <v>2.5</v>
      </c>
      <c r="E119" s="191">
        <f t="shared" ref="E119:E130" si="6">E118*(1+D119/100)</f>
        <v>103.72999999999999</v>
      </c>
    </row>
    <row r="120" spans="1:49">
      <c r="B120" s="177">
        <v>9</v>
      </c>
      <c r="C120" s="177" t="s">
        <v>131</v>
      </c>
      <c r="D120" s="189">
        <v>4.0999999999999996</v>
      </c>
      <c r="E120" s="191">
        <f t="shared" si="6"/>
        <v>107.98292999999998</v>
      </c>
    </row>
    <row r="121" spans="1:49">
      <c r="B121" s="177">
        <v>10</v>
      </c>
      <c r="C121" s="177" t="s">
        <v>132</v>
      </c>
      <c r="D121" s="188">
        <v>2.7</v>
      </c>
      <c r="E121" s="191">
        <f t="shared" si="6"/>
        <v>110.89846910999997</v>
      </c>
    </row>
    <row r="122" spans="1:49">
      <c r="B122" s="177">
        <v>11</v>
      </c>
      <c r="C122" s="177" t="s">
        <v>133</v>
      </c>
      <c r="D122" s="188">
        <v>2.2000000000000002</v>
      </c>
      <c r="E122" s="191">
        <f t="shared" si="6"/>
        <v>113.33823543041997</v>
      </c>
    </row>
    <row r="123" spans="1:49">
      <c r="B123" s="177">
        <v>12</v>
      </c>
      <c r="C123" s="177" t="s">
        <v>134</v>
      </c>
      <c r="D123" s="188">
        <v>1.2</v>
      </c>
      <c r="E123" s="191">
        <f t="shared" si="6"/>
        <v>114.69829425558501</v>
      </c>
    </row>
    <row r="124" spans="1:49">
      <c r="B124" s="177">
        <v>13</v>
      </c>
      <c r="C124" s="177" t="s">
        <v>135</v>
      </c>
      <c r="D124" s="188">
        <v>7.5</v>
      </c>
      <c r="E124" s="191">
        <f t="shared" si="6"/>
        <v>123.30066632475388</v>
      </c>
    </row>
    <row r="125" spans="1:49">
      <c r="B125" s="177">
        <v>14</v>
      </c>
      <c r="C125" s="177" t="s">
        <v>136</v>
      </c>
      <c r="D125" s="188">
        <v>13.4</v>
      </c>
      <c r="E125" s="191">
        <f t="shared" si="6"/>
        <v>139.82295561227087</v>
      </c>
    </row>
    <row r="126" spans="1:49">
      <c r="B126" s="177">
        <v>15</v>
      </c>
      <c r="C126" s="177" t="s">
        <v>136</v>
      </c>
      <c r="D126" s="188"/>
      <c r="E126" s="191">
        <f t="shared" si="6"/>
        <v>139.82295561227087</v>
      </c>
    </row>
    <row r="127" spans="1:49">
      <c r="B127" s="177">
        <v>16</v>
      </c>
      <c r="C127" s="177" t="s">
        <v>436</v>
      </c>
      <c r="D127" s="188"/>
      <c r="E127" s="191">
        <f t="shared" si="6"/>
        <v>139.82295561227087</v>
      </c>
    </row>
    <row r="128" spans="1:49">
      <c r="B128" s="177">
        <v>17</v>
      </c>
      <c r="C128" s="177" t="s">
        <v>437</v>
      </c>
      <c r="D128" s="188"/>
      <c r="E128" s="191">
        <f t="shared" si="6"/>
        <v>139.82295561227087</v>
      </c>
    </row>
    <row r="129" spans="1:49">
      <c r="B129" s="177">
        <v>18</v>
      </c>
      <c r="C129" s="177" t="s">
        <v>438</v>
      </c>
      <c r="D129" s="188"/>
      <c r="E129" s="191">
        <f t="shared" si="6"/>
        <v>139.82295561227087</v>
      </c>
    </row>
    <row r="130" spans="1:49">
      <c r="B130" s="177">
        <v>19</v>
      </c>
      <c r="C130" s="177" t="s">
        <v>439</v>
      </c>
      <c r="D130" s="188"/>
      <c r="E130" s="191">
        <f t="shared" si="6"/>
        <v>139.82295561227087</v>
      </c>
    </row>
    <row r="131" spans="1:49">
      <c r="B131" s="177">
        <v>20</v>
      </c>
      <c r="C131" s="177" t="s">
        <v>440</v>
      </c>
      <c r="D131" s="188"/>
      <c r="E131" s="191">
        <f>E130*(1+D131/100)</f>
        <v>139.82295561227087</v>
      </c>
    </row>
    <row r="132" spans="1:49">
      <c r="B132" s="177">
        <v>21</v>
      </c>
      <c r="C132" s="177" t="s">
        <v>441</v>
      </c>
      <c r="D132" s="188"/>
      <c r="E132" s="191">
        <f>E131*(1+D132/100)</f>
        <v>139.82295561227087</v>
      </c>
    </row>
    <row r="133" spans="1:49"/>
    <row r="134" spans="1:49"/>
    <row r="135" spans="1:49"/>
    <row r="136" spans="1:49" s="87" customFormat="1" ht="18" customHeight="1">
      <c r="A136" s="85"/>
      <c r="B136" s="86" t="s">
        <v>310</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row>
    <row r="137" spans="1:49"/>
    <row r="138" spans="1:49"/>
    <row r="139" spans="1:49" s="87" customFormat="1" ht="18" customHeight="1">
      <c r="A139" s="185"/>
      <c r="B139" s="186" t="s">
        <v>311</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row>
    <row r="140" spans="1:49" s="87" customFormat="1" ht="15" customHeight="1">
      <c r="A140" s="157"/>
      <c r="B140" s="158" t="s">
        <v>312</v>
      </c>
      <c r="C140" s="159"/>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row>
    <row r="141" spans="1:49"/>
    <row r="142" spans="1:49"/>
    <row r="143" spans="1:49" ht="27">
      <c r="B143" s="153"/>
      <c r="C143" s="153" t="s">
        <v>313</v>
      </c>
      <c r="D143" s="33" t="s">
        <v>88</v>
      </c>
      <c r="E143" s="33" t="s">
        <v>89</v>
      </c>
      <c r="F143" s="34" t="s">
        <v>90</v>
      </c>
      <c r="G143" s="33" t="s">
        <v>91</v>
      </c>
      <c r="H143" s="33" t="s">
        <v>92</v>
      </c>
      <c r="I143" s="155"/>
      <c r="J143" s="33" t="s">
        <v>93</v>
      </c>
      <c r="K143" s="29" t="s">
        <v>94</v>
      </c>
      <c r="L143" s="29" t="s">
        <v>95</v>
      </c>
      <c r="M143" s="35" t="s">
        <v>96</v>
      </c>
      <c r="N143" s="29" t="s">
        <v>97</v>
      </c>
      <c r="O143" s="29" t="s">
        <v>98</v>
      </c>
      <c r="P143" s="29" t="s">
        <v>99</v>
      </c>
      <c r="Q143" s="29" t="s">
        <v>100</v>
      </c>
      <c r="R143" s="155"/>
      <c r="S143" s="29" t="s">
        <v>101</v>
      </c>
      <c r="T143" s="29" t="s">
        <v>102</v>
      </c>
      <c r="U143" s="276" t="s">
        <v>365</v>
      </c>
      <c r="V143" s="276" t="s">
        <v>365</v>
      </c>
      <c r="W143" s="276" t="s">
        <v>366</v>
      </c>
      <c r="X143" s="276" t="s">
        <v>366</v>
      </c>
      <c r="Y143" s="276" t="s">
        <v>367</v>
      </c>
      <c r="Z143" s="276" t="s">
        <v>367</v>
      </c>
      <c r="AA143" s="276" t="s">
        <v>368</v>
      </c>
      <c r="AB143" s="276" t="s">
        <v>368</v>
      </c>
      <c r="AC143" s="276" t="s">
        <v>369</v>
      </c>
      <c r="AD143" s="276" t="s">
        <v>369</v>
      </c>
      <c r="AE143" s="276" t="s">
        <v>370</v>
      </c>
      <c r="AF143" s="276" t="s">
        <v>370</v>
      </c>
      <c r="AG143" s="276" t="s">
        <v>371</v>
      </c>
      <c r="AH143" s="276" t="s">
        <v>371</v>
      </c>
      <c r="AI143" s="276" t="s">
        <v>372</v>
      </c>
      <c r="AJ143" s="276" t="s">
        <v>372</v>
      </c>
      <c r="AK143" s="276" t="s">
        <v>373</v>
      </c>
      <c r="AL143" s="276" t="s">
        <v>373</v>
      </c>
      <c r="AM143" s="276" t="s">
        <v>374</v>
      </c>
      <c r="AN143" s="276" t="s">
        <v>374</v>
      </c>
      <c r="AO143" s="276" t="s">
        <v>375</v>
      </c>
      <c r="AP143" s="276" t="s">
        <v>375</v>
      </c>
      <c r="AQ143" s="276" t="s">
        <v>376</v>
      </c>
      <c r="AR143" s="276" t="s">
        <v>376</v>
      </c>
      <c r="AS143" s="276" t="s">
        <v>377</v>
      </c>
      <c r="AT143" s="276" t="s">
        <v>377</v>
      </c>
      <c r="AU143" s="276" t="s">
        <v>378</v>
      </c>
      <c r="AV143" s="276" t="s">
        <v>378</v>
      </c>
      <c r="AW143" s="276" t="s">
        <v>379</v>
      </c>
    </row>
    <row r="144" spans="1:49" ht="23.5">
      <c r="B144" s="153"/>
      <c r="C144" s="153" t="s">
        <v>313</v>
      </c>
      <c r="D144" s="33" t="s">
        <v>88</v>
      </c>
      <c r="E144" s="33" t="s">
        <v>89</v>
      </c>
      <c r="F144" s="34" t="s">
        <v>90</v>
      </c>
      <c r="G144" s="33" t="s">
        <v>91</v>
      </c>
      <c r="H144" s="33" t="s">
        <v>92</v>
      </c>
      <c r="I144" s="155"/>
      <c r="J144" s="33" t="s">
        <v>93</v>
      </c>
      <c r="K144" s="29" t="s">
        <v>94</v>
      </c>
      <c r="L144" s="29" t="s">
        <v>95</v>
      </c>
      <c r="M144" s="35" t="s">
        <v>96</v>
      </c>
      <c r="N144" s="29" t="s">
        <v>97</v>
      </c>
      <c r="O144" s="29" t="s">
        <v>98</v>
      </c>
      <c r="P144" s="29" t="s">
        <v>99</v>
      </c>
      <c r="Q144" s="29" t="s">
        <v>100</v>
      </c>
      <c r="R144" s="155"/>
      <c r="S144" s="29" t="s">
        <v>104</v>
      </c>
      <c r="T144" s="29" t="s">
        <v>105</v>
      </c>
      <c r="U144" s="29" t="s">
        <v>103</v>
      </c>
      <c r="V144" s="29" t="s">
        <v>380</v>
      </c>
      <c r="W144" s="29" t="s">
        <v>381</v>
      </c>
      <c r="X144" s="29" t="s">
        <v>382</v>
      </c>
      <c r="Y144" s="29" t="s">
        <v>383</v>
      </c>
      <c r="Z144" s="29" t="s">
        <v>384</v>
      </c>
      <c r="AA144" s="29" t="s">
        <v>385</v>
      </c>
      <c r="AB144" s="29" t="s">
        <v>386</v>
      </c>
      <c r="AC144" s="29" t="s">
        <v>387</v>
      </c>
      <c r="AD144" s="29" t="s">
        <v>388</v>
      </c>
      <c r="AE144" s="29" t="s">
        <v>389</v>
      </c>
      <c r="AF144" s="29" t="s">
        <v>390</v>
      </c>
      <c r="AG144" s="29" t="s">
        <v>391</v>
      </c>
      <c r="AH144" s="29" t="s">
        <v>392</v>
      </c>
      <c r="AI144" s="29" t="s">
        <v>393</v>
      </c>
      <c r="AJ144" s="29" t="s">
        <v>394</v>
      </c>
      <c r="AK144" s="29" t="s">
        <v>395</v>
      </c>
      <c r="AL144" s="29" t="s">
        <v>396</v>
      </c>
      <c r="AM144" s="29" t="s">
        <v>397</v>
      </c>
      <c r="AN144" s="29" t="s">
        <v>398</v>
      </c>
      <c r="AO144" s="29" t="s">
        <v>399</v>
      </c>
      <c r="AP144" s="29" t="s">
        <v>400</v>
      </c>
      <c r="AQ144" s="29" t="s">
        <v>401</v>
      </c>
      <c r="AR144" s="29" t="s">
        <v>402</v>
      </c>
      <c r="AS144" s="29" t="s">
        <v>403</v>
      </c>
      <c r="AT144" s="29" t="s">
        <v>404</v>
      </c>
      <c r="AU144" s="29" t="s">
        <v>405</v>
      </c>
      <c r="AV144" s="29" t="s">
        <v>406</v>
      </c>
      <c r="AW144" s="29" t="s">
        <v>407</v>
      </c>
    </row>
    <row r="145" spans="2:49" ht="23.5">
      <c r="B145" s="153" t="s">
        <v>314</v>
      </c>
      <c r="C145" s="153"/>
      <c r="D145" s="154" t="s">
        <v>284</v>
      </c>
      <c r="E145" s="153" t="s">
        <v>289</v>
      </c>
      <c r="F145" s="153" t="s">
        <v>292</v>
      </c>
      <c r="G145" s="153" t="s">
        <v>293</v>
      </c>
      <c r="H145" s="153" t="s">
        <v>294</v>
      </c>
      <c r="I145" s="155"/>
      <c r="J145" s="153" t="s">
        <v>294</v>
      </c>
      <c r="K145" s="153" t="s">
        <v>295</v>
      </c>
      <c r="L145" s="153" t="s">
        <v>296</v>
      </c>
      <c r="M145" s="153" t="s">
        <v>297</v>
      </c>
      <c r="N145" s="153" t="s">
        <v>298</v>
      </c>
      <c r="O145" s="153" t="s">
        <v>299</v>
      </c>
      <c r="P145" s="153" t="s">
        <v>300</v>
      </c>
      <c r="Q145" s="153" t="s">
        <v>301</v>
      </c>
      <c r="R145" s="155"/>
      <c r="S145" s="153" t="s">
        <v>302</v>
      </c>
      <c r="T145" s="153" t="s">
        <v>303</v>
      </c>
      <c r="U145" s="153" t="s">
        <v>304</v>
      </c>
      <c r="V145" s="153" t="s">
        <v>304</v>
      </c>
      <c r="W145" s="153" t="s">
        <v>444</v>
      </c>
      <c r="X145" s="153" t="s">
        <v>444</v>
      </c>
      <c r="Y145" s="153" t="s">
        <v>451</v>
      </c>
      <c r="Z145" s="153" t="s">
        <v>451</v>
      </c>
      <c r="AA145" s="153" t="s">
        <v>445</v>
      </c>
      <c r="AB145" s="153" t="s">
        <v>445</v>
      </c>
      <c r="AC145" s="153" t="s">
        <v>452</v>
      </c>
      <c r="AD145" s="153" t="s">
        <v>452</v>
      </c>
      <c r="AE145" s="153" t="s">
        <v>446</v>
      </c>
      <c r="AF145" s="153" t="s">
        <v>446</v>
      </c>
      <c r="AG145" s="153" t="s">
        <v>453</v>
      </c>
      <c r="AH145" s="153" t="s">
        <v>453</v>
      </c>
      <c r="AI145" s="153" t="s">
        <v>447</v>
      </c>
      <c r="AJ145" s="153" t="s">
        <v>447</v>
      </c>
      <c r="AK145" s="153" t="s">
        <v>454</v>
      </c>
      <c r="AL145" s="153" t="s">
        <v>454</v>
      </c>
      <c r="AM145" s="153" t="s">
        <v>448</v>
      </c>
      <c r="AN145" s="153" t="s">
        <v>448</v>
      </c>
      <c r="AO145" s="153" t="s">
        <v>455</v>
      </c>
      <c r="AP145" s="153" t="s">
        <v>455</v>
      </c>
      <c r="AQ145" s="153" t="s">
        <v>449</v>
      </c>
      <c r="AR145" s="153" t="s">
        <v>449</v>
      </c>
      <c r="AS145" s="153" t="s">
        <v>456</v>
      </c>
      <c r="AT145" s="153" t="s">
        <v>456</v>
      </c>
      <c r="AU145" s="153" t="s">
        <v>450</v>
      </c>
      <c r="AV145" s="153" t="s">
        <v>450</v>
      </c>
      <c r="AW145" s="153" t="s">
        <v>457</v>
      </c>
    </row>
    <row r="146" spans="2:49">
      <c r="B146" s="156">
        <v>6</v>
      </c>
      <c r="C146" s="156"/>
      <c r="D146" s="178">
        <f>IF('3f WHD'!K$13&lt;&gt;"",SUMIFS($F$45:$F$108,$K$45:$K$108,"="&amp;D$145,$B$45:$B$108,"="&amp;$B146)+SUMIFS($F$45:$F$108,$J$45:$J$108,"="&amp;D$145,$B$45:$B$108,"="&amp;$B146),"")</f>
        <v>1103151445</v>
      </c>
      <c r="E146" s="178">
        <f>IF('3f WHD'!L$13&lt;&gt;"",SUMIFS($F$45:$F$108,$K$45:$K$108,"="&amp;E$145,$B$45:$B$108,"="&amp;$B146)+SUMIFS($F$45:$F$108,$J$45:$J$108,"="&amp;E$145,$B$45:$B$108,"="&amp;$B146),"")</f>
        <v>482372072</v>
      </c>
      <c r="F146" s="178">
        <f>IF('3f WHD'!M$13&lt;&gt;"",SUMIFS($F$45:$F$108,$K$45:$K$108,"="&amp;F$145,$B$45:$B$108,"="&amp;$B146)+SUMIFS($F$45:$F$108,$J$45:$J$108,"="&amp;F$145,$B$45:$B$108,"="&amp;$B146),"")</f>
        <v>0</v>
      </c>
      <c r="G146" s="178">
        <f>IF('3f WHD'!N$13&lt;&gt;"",SUMIFS($F$45:$F$108,$K$45:$K$108,"="&amp;G$145,$B$45:$B$108,"="&amp;$B146)+SUMIFS($F$45:$F$108,$J$45:$J$108,"="&amp;G$145,$B$45:$B$108,"="&amp;$B146),"")</f>
        <v>0</v>
      </c>
      <c r="H146" s="178">
        <f>IF('3f WHD'!O$13&lt;&gt;"",SUMIFS($F$45:$F$108,$K$45:$K$108,"="&amp;H$145,$B$45:$B$108,"="&amp;$B146)+SUMIFS($F$45:$F$108,$J$45:$J$108,"="&amp;H$145,$B$45:$B$108,"="&amp;$B146),"")</f>
        <v>0</v>
      </c>
      <c r="I146" s="164"/>
      <c r="J146" s="178">
        <f>IF('3f WHD'!Q$13&lt;&gt;"",SUMIFS($F$45:$F$108,$K$45:$K$108,"="&amp;J$145,$B$45:$B$108,"="&amp;$B146)+SUMIFS($F$45:$F$108,$J$45:$J$108,"="&amp;J$145,$B$45:$B$108,"="&amp;$B146),"")</f>
        <v>0</v>
      </c>
      <c r="K146" s="178">
        <f>IF('3f WHD'!R$13&lt;&gt;"",SUMIFS($F$45:$F$108,$K$45:$K$108,"="&amp;K$145,$B$45:$B$108,"="&amp;$B146)+SUMIFS($F$45:$F$108,$J$45:$J$108,"="&amp;K$145,$B$45:$B$108,"="&amp;$B146),"")</f>
        <v>0</v>
      </c>
      <c r="L146" s="178">
        <f>IF('3f WHD'!S$13&lt;&gt;"",SUMIFS($F$45:$F$108,$K$45:$K$108,"="&amp;L$145,$B$45:$B$108,"="&amp;$B146)+SUMIFS($F$45:$F$108,$J$45:$J$108,"="&amp;L$145,$B$45:$B$108,"="&amp;$B146),"")</f>
        <v>0</v>
      </c>
      <c r="M146" s="178">
        <f>IF('3f WHD'!T$13&lt;&gt;"",SUMIFS($F$45:$F$108,$K$45:$K$108,"="&amp;M$145,$B$45:$B$108,"="&amp;$B146)+SUMIFS($F$45:$F$108,$J$45:$J$108,"="&amp;M$145,$B$45:$B$108,"="&amp;$B146),"")</f>
        <v>0</v>
      </c>
      <c r="N146" s="178">
        <f>IF('3f WHD'!U$13&lt;&gt;"",SUMIFS($F$45:$F$108,$K$45:$K$108,"="&amp;N$145,$B$45:$B$108,"="&amp;$B146)+SUMIFS($F$45:$F$108,$J$45:$J$108,"="&amp;N$145,$B$45:$B$108,"="&amp;$B146),"")</f>
        <v>0</v>
      </c>
      <c r="O146" s="178">
        <f>IF('3f WHD'!V$13&lt;&gt;"",SUMIFS($F$45:$F$108,$K$45:$K$108,"="&amp;O$145,$B$45:$B$108,"="&amp;$B146)+SUMIFS($F$45:$F$108,$J$45:$J$108,"="&amp;O$145,$B$45:$B$108,"="&amp;$B146),"")</f>
        <v>0</v>
      </c>
      <c r="P146" s="178">
        <f>IF('3f WHD'!W$13&lt;&gt;"",SUMIFS($F$45:$F$108,$K$45:$K$108,"="&amp;P$145,$B$45:$B$108,"="&amp;$B146)+SUMIFS($F$45:$F$108,$J$45:$J$108,"="&amp;P$145,$B$45:$B$108,"="&amp;$B146),"")</f>
        <v>0</v>
      </c>
      <c r="Q146" s="178">
        <f>IF('3f WHD'!X$13&lt;&gt;"",SUMIFS($F$45:$F$108,$K$45:$K$108,"="&amp;Q$145,$B$45:$B$108,"="&amp;$B146)+SUMIFS($F$45:$F$108,$J$45:$J$108,"="&amp;Q$145,$B$45:$B$108,"="&amp;$B146),"")</f>
        <v>0</v>
      </c>
      <c r="R146" s="164"/>
      <c r="S146" s="178">
        <f>IF('3f WHD'!Z$13&lt;&gt;"",SUMIFS($F$45:$F$108,$K$45:$K$108,"="&amp;S$145,$B$45:$B$108,"="&amp;$B146)+SUMIFS($F$45:$F$108,$J$45:$J$108,"="&amp;S$145,$B$45:$B$108,"="&amp;$B146),"")</f>
        <v>0</v>
      </c>
      <c r="T146" s="178">
        <f>IF('3f WHD'!AA$13&lt;&gt;"",SUMIFS($F$45:$F$108,$K$45:$K$108,"="&amp;T$145,$B$45:$B$108,"="&amp;$B146)+SUMIFS($F$45:$F$108,$J$45:$J$108,"="&amp;T$145,$B$45:$B$108,"="&amp;$B146),"")</f>
        <v>0</v>
      </c>
      <c r="U146" s="178" t="str">
        <f>IF('3f WHD'!AB$13&lt;&gt;"",SUMIFS($F$45:$F$108,$K$45:$K$108,"="&amp;U$145,$B$45:$B$108,"="&amp;$B146)+SUMIFS($F$45:$F$108,$J$45:$J$108,"="&amp;U$145,$B$45:$B$108,"="&amp;$B146),"")</f>
        <v/>
      </c>
      <c r="V146" s="178" t="str">
        <f>IF('3f WHD'!AC$13&lt;&gt;"",SUMIFS($F$45:$F$108,$K$45:$K$108,"="&amp;V$145,$B$45:$B$108,"="&amp;$B146)+SUMIFS($F$45:$F$108,$J$45:$J$108,"="&amp;V$145,$B$45:$B$108,"="&amp;$B146),"")</f>
        <v/>
      </c>
      <c r="W146" s="178" t="str">
        <f>IF('3f WHD'!AD$13&lt;&gt;"",SUMIFS($F$45:$F$108,$K$45:$K$108,"="&amp;W$145,$B$45:$B$108,"="&amp;$B146)+SUMIFS($F$45:$F$108,$J$45:$J$108,"="&amp;W$145,$B$45:$B$108,"="&amp;$B146),"")</f>
        <v/>
      </c>
      <c r="X146" s="178" t="str">
        <f>IF('3f WHD'!AE$13&lt;&gt;"",SUMIFS($F$45:$F$108,$K$45:$K$108,"="&amp;X$145,$B$45:$B$108,"="&amp;$B146)+SUMIFS($F$45:$F$108,$J$45:$J$108,"="&amp;X$145,$B$45:$B$108,"="&amp;$B146),"")</f>
        <v/>
      </c>
      <c r="Y146" s="178" t="str">
        <f>IF('3f WHD'!AF$13&lt;&gt;"",SUMIFS($F$45:$F$108,$K$45:$K$108,"="&amp;Y$145,$B$45:$B$108,"="&amp;$B146)+SUMIFS($F$45:$F$108,$J$45:$J$108,"="&amp;Y$145,$B$45:$B$108,"="&amp;$B146),"")</f>
        <v/>
      </c>
      <c r="Z146" s="178" t="str">
        <f>IF('3f WHD'!AG$13&lt;&gt;"",SUMIFS($F$45:$F$108,$K$45:$K$108,"="&amp;Z$145,$B$45:$B$108,"="&amp;$B146)+SUMIFS($F$45:$F$108,$J$45:$J$108,"="&amp;Z$145,$B$45:$B$108,"="&amp;$B146),"")</f>
        <v/>
      </c>
      <c r="AA146" s="178" t="str">
        <f>IF('3f WHD'!AH$13&lt;&gt;"",SUMIFS($F$45:$F$108,$K$45:$K$108,"="&amp;AA$145,$B$45:$B$108,"="&amp;$B146)+SUMIFS($F$45:$F$108,$J$45:$J$108,"="&amp;AA$145,$B$45:$B$108,"="&amp;$B146),"")</f>
        <v/>
      </c>
      <c r="AB146" s="178" t="str">
        <f>IF('3f WHD'!AI$13&lt;&gt;"",SUMIFS($F$45:$F$108,$K$45:$K$108,"="&amp;AB$145,$B$45:$B$108,"="&amp;$B146)+SUMIFS($F$45:$F$108,$J$45:$J$108,"="&amp;AB$145,$B$45:$B$108,"="&amp;$B146),"")</f>
        <v/>
      </c>
      <c r="AC146" s="178" t="str">
        <f>IF('3f WHD'!AJ$13&lt;&gt;"",SUMIFS($F$45:$F$108,$K$45:$K$108,"="&amp;AC$145,$B$45:$B$108,"="&amp;$B146)+SUMIFS($F$45:$F$108,$J$45:$J$108,"="&amp;AC$145,$B$45:$B$108,"="&amp;$B146),"")</f>
        <v/>
      </c>
      <c r="AD146" s="178" t="str">
        <f>IF('3f WHD'!AK$13&lt;&gt;"",SUMIFS($F$45:$F$108,$K$45:$K$108,"="&amp;AD$145,$B$45:$B$108,"="&amp;$B146)+SUMIFS($F$45:$F$108,$J$45:$J$108,"="&amp;AD$145,$B$45:$B$108,"="&amp;$B146),"")</f>
        <v/>
      </c>
      <c r="AE146" s="178" t="str">
        <f>IF('3f WHD'!AL$13&lt;&gt;"",SUMIFS($F$45:$F$108,$K$45:$K$108,"="&amp;AE$145,$B$45:$B$108,"="&amp;$B146)+SUMIFS($F$45:$F$108,$J$45:$J$108,"="&amp;AE$145,$B$45:$B$108,"="&amp;$B146),"")</f>
        <v/>
      </c>
      <c r="AF146" s="178" t="str">
        <f>IF('3f WHD'!AM$13&lt;&gt;"",SUMIFS($F$45:$F$108,$K$45:$K$108,"="&amp;AF$145,$B$45:$B$108,"="&amp;$B146)+SUMIFS($F$45:$F$108,$J$45:$J$108,"="&amp;AF$145,$B$45:$B$108,"="&amp;$B146),"")</f>
        <v/>
      </c>
      <c r="AG146" s="178" t="str">
        <f>IF('3f WHD'!AN$13&lt;&gt;"",SUMIFS($F$45:$F$108,$K$45:$K$108,"="&amp;AG$145,$B$45:$B$108,"="&amp;$B146)+SUMIFS($F$45:$F$108,$J$45:$J$108,"="&amp;AG$145,$B$45:$B$108,"="&amp;$B146),"")</f>
        <v/>
      </c>
      <c r="AH146" s="178" t="str">
        <f>IF('3f WHD'!AO$13&lt;&gt;"",SUMIFS($F$45:$F$108,$K$45:$K$108,"="&amp;AH$145,$B$45:$B$108,"="&amp;$B146)+SUMIFS($F$45:$F$108,$J$45:$J$108,"="&amp;AH$145,$B$45:$B$108,"="&amp;$B146),"")</f>
        <v/>
      </c>
      <c r="AI146" s="178" t="str">
        <f>IF('3f WHD'!AP$13&lt;&gt;"",SUMIFS($F$45:$F$108,$K$45:$K$108,"="&amp;AI$145,$B$45:$B$108,"="&amp;$B146)+SUMIFS($F$45:$F$108,$J$45:$J$108,"="&amp;AI$145,$B$45:$B$108,"="&amp;$B146),"")</f>
        <v/>
      </c>
      <c r="AJ146" s="178" t="str">
        <f>IF('3f WHD'!AQ$13&lt;&gt;"",SUMIFS($F$45:$F$108,$K$45:$K$108,"="&amp;AJ$145,$B$45:$B$108,"="&amp;$B146)+SUMIFS($F$45:$F$108,$J$45:$J$108,"="&amp;AJ$145,$B$45:$B$108,"="&amp;$B146),"")</f>
        <v/>
      </c>
      <c r="AK146" s="178" t="str">
        <f>IF('3f WHD'!AR$13&lt;&gt;"",SUMIFS($F$45:$F$108,$K$45:$K$108,"="&amp;AK$145,$B$45:$B$108,"="&amp;$B146)+SUMIFS($F$45:$F$108,$J$45:$J$108,"="&amp;AK$145,$B$45:$B$108,"="&amp;$B146),"")</f>
        <v/>
      </c>
      <c r="AL146" s="178" t="str">
        <f>IF('3f WHD'!AS$13&lt;&gt;"",SUMIFS($F$45:$F$108,$K$45:$K$108,"="&amp;AL$145,$B$45:$B$108,"="&amp;$B146)+SUMIFS($F$45:$F$108,$J$45:$J$108,"="&amp;AL$145,$B$45:$B$108,"="&amp;$B146),"")</f>
        <v/>
      </c>
      <c r="AM146" s="178" t="str">
        <f>IF('3f WHD'!AT$13&lt;&gt;"",SUMIFS($F$45:$F$108,$K$45:$K$108,"="&amp;AM$145,$B$45:$B$108,"="&amp;$B146)+SUMIFS($F$45:$F$108,$J$45:$J$108,"="&amp;AM$145,$B$45:$B$108,"="&amp;$B146),"")</f>
        <v/>
      </c>
      <c r="AN146" s="178" t="str">
        <f>IF('3f WHD'!AU$13&lt;&gt;"",SUMIFS($F$45:$F$108,$K$45:$K$108,"="&amp;AN$145,$B$45:$B$108,"="&amp;$B146)+SUMIFS($F$45:$F$108,$J$45:$J$108,"="&amp;AN$145,$B$45:$B$108,"="&amp;$B146),"")</f>
        <v/>
      </c>
      <c r="AO146" s="178" t="str">
        <f>IF('3f WHD'!AV$13&lt;&gt;"",SUMIFS($F$45:$F$108,$K$45:$K$108,"="&amp;AO$145,$B$45:$B$108,"="&amp;$B146)+SUMIFS($F$45:$F$108,$J$45:$J$108,"="&amp;AO$145,$B$45:$B$108,"="&amp;$B146),"")</f>
        <v/>
      </c>
      <c r="AP146" s="178" t="str">
        <f>IF('3f WHD'!AW$13&lt;&gt;"",SUMIFS($F$45:$F$108,$K$45:$K$108,"="&amp;AP$145,$B$45:$B$108,"="&amp;$B146)+SUMIFS($F$45:$F$108,$J$45:$J$108,"="&amp;AP$145,$B$45:$B$108,"="&amp;$B146),"")</f>
        <v/>
      </c>
      <c r="AQ146" s="178" t="str">
        <f>IF('3f WHD'!AX$13&lt;&gt;"",SUMIFS($F$45:$F$108,$K$45:$K$108,"="&amp;AQ$145,$B$45:$B$108,"="&amp;$B146)+SUMIFS($F$45:$F$108,$J$45:$J$108,"="&amp;AQ$145,$B$45:$B$108,"="&amp;$B146),"")</f>
        <v/>
      </c>
      <c r="AR146" s="178" t="str">
        <f>IF('3f WHD'!AY$13&lt;&gt;"",SUMIFS($F$45:$F$108,$K$45:$K$108,"="&amp;AR$145,$B$45:$B$108,"="&amp;$B146)+SUMIFS($F$45:$F$108,$J$45:$J$108,"="&amp;AR$145,$B$45:$B$108,"="&amp;$B146),"")</f>
        <v/>
      </c>
      <c r="AS146" s="178" t="str">
        <f>IF('3f WHD'!AZ$13&lt;&gt;"",SUMIFS($F$45:$F$108,$K$45:$K$108,"="&amp;AS$145,$B$45:$B$108,"="&amp;$B146)+SUMIFS($F$45:$F$108,$J$45:$J$108,"="&amp;AS$145,$B$45:$B$108,"="&amp;$B146),"")</f>
        <v/>
      </c>
      <c r="AT146" s="178" t="str">
        <f>IF('3f WHD'!BA$13&lt;&gt;"",SUMIFS($F$45:$F$108,$K$45:$K$108,"="&amp;AT$145,$B$45:$B$108,"="&amp;$B146)+SUMIFS($F$45:$F$108,$J$45:$J$108,"="&amp;AT$145,$B$45:$B$108,"="&amp;$B146),"")</f>
        <v/>
      </c>
      <c r="AU146" s="178" t="str">
        <f>IF('3f WHD'!BB$13&lt;&gt;"",SUMIFS($F$45:$F$108,$K$45:$K$108,"="&amp;AU$145,$B$45:$B$108,"="&amp;$B146)+SUMIFS($F$45:$F$108,$J$45:$J$108,"="&amp;AU$145,$B$45:$B$108,"="&amp;$B146),"")</f>
        <v/>
      </c>
      <c r="AV146" s="178" t="str">
        <f>IF('3f WHD'!BC$13&lt;&gt;"",SUMIFS($F$45:$F$108,$K$45:$K$108,"="&amp;AV$145,$B$45:$B$108,"="&amp;$B146)+SUMIFS($F$45:$F$108,$J$45:$J$108,"="&amp;AV$145,$B$45:$B$108,"="&amp;$B146),"")</f>
        <v/>
      </c>
      <c r="AW146" s="178" t="str">
        <f>IF('3f WHD'!BD$13&lt;&gt;"",SUMIFS($F$45:$F$108,$K$45:$K$108,"="&amp;AW$145,$B$45:$B$108,"="&amp;$B146)+SUMIFS($F$45:$F$108,$J$45:$J$108,"="&amp;AW$145,$B$45:$B$108,"="&amp;$B146),"")</f>
        <v/>
      </c>
    </row>
    <row r="147" spans="2:49">
      <c r="B147" s="156">
        <v>7</v>
      </c>
      <c r="C147" s="156"/>
      <c r="D147" s="178">
        <f>IF('3f WHD'!K$13&lt;&gt;"",SUMIFS($F$45:$F$108,$K$45:$K$108,"="&amp;D$145,$B$45:$B$108,"="&amp;$B147)+SUMIFS($F$45:$F$108,$J$45:$J$108,"="&amp;D$145,$B$45:$B$108,"="&amp;$B147),"")</f>
        <v>0</v>
      </c>
      <c r="E147" s="178">
        <f>IF('3f WHD'!L$13&lt;&gt;"",SUMIFS($F$45:$F$108,$K$45:$K$108,"="&amp;E$145,$B$45:$B$108,"="&amp;$B147)+SUMIFS($F$45:$F$108,$J$45:$J$108,"="&amp;E$145,$B$45:$B$108,"="&amp;$B147),"")</f>
        <v>720969191</v>
      </c>
      <c r="F147" s="178">
        <f>IF('3f WHD'!M$13&lt;&gt;"",SUMIFS($F$45:$F$108,$K$45:$K$108,"="&amp;F$145,$B$45:$B$108,"="&amp;$B147)+SUMIFS($F$45:$F$108,$J$45:$J$108,"="&amp;F$145,$B$45:$B$108,"="&amp;$B147),"")</f>
        <v>1279200158.1199999</v>
      </c>
      <c r="G147" s="178">
        <f>IF('3f WHD'!N$13&lt;&gt;"",SUMIFS($F$45:$F$108,$K$45:$K$108,"="&amp;G$145,$B$45:$B$108,"="&amp;$B147)+SUMIFS($F$45:$F$108,$J$45:$J$108,"="&amp;G$145,$B$45:$B$108,"="&amp;$B147),"")</f>
        <v>558230967.12</v>
      </c>
      <c r="H147" s="178">
        <f>IF('3f WHD'!O$13&lt;&gt;"",SUMIFS($F$45:$F$108,$K$45:$K$108,"="&amp;H$145,$B$45:$B$108,"="&amp;$B147)+SUMIFS($F$45:$F$108,$J$45:$J$108,"="&amp;H$145,$B$45:$B$108,"="&amp;$B147),"")</f>
        <v>0</v>
      </c>
      <c r="I147" s="164"/>
      <c r="J147" s="178">
        <f>IF('3f WHD'!Q$13&lt;&gt;"",SUMIFS($F$45:$F$108,$K$45:$K$108,"="&amp;J$145,$B$45:$B$108,"="&amp;$B147)+SUMIFS($F$45:$F$108,$J$45:$J$108,"="&amp;J$145,$B$45:$B$108,"="&amp;$B147),"")</f>
        <v>0</v>
      </c>
      <c r="K147" s="178">
        <f>IF('3f WHD'!R$13&lt;&gt;"",SUMIFS($F$45:$F$108,$K$45:$K$108,"="&amp;K$145,$B$45:$B$108,"="&amp;$B147)+SUMIFS($F$45:$F$108,$J$45:$J$108,"="&amp;K$145,$B$45:$B$108,"="&amp;$B147),"")</f>
        <v>0</v>
      </c>
      <c r="L147" s="178">
        <f>IF('3f WHD'!S$13&lt;&gt;"",SUMIFS($F$45:$F$108,$K$45:$K$108,"="&amp;L$145,$B$45:$B$108,"="&amp;$B147)+SUMIFS($F$45:$F$108,$J$45:$J$108,"="&amp;L$145,$B$45:$B$108,"="&amp;$B147),"")</f>
        <v>0</v>
      </c>
      <c r="M147" s="178">
        <f>IF('3f WHD'!T$13&lt;&gt;"",SUMIFS($F$45:$F$108,$K$45:$K$108,"="&amp;M$145,$B$45:$B$108,"="&amp;$B147)+SUMIFS($F$45:$F$108,$J$45:$J$108,"="&amp;M$145,$B$45:$B$108,"="&amp;$B147),"")</f>
        <v>0</v>
      </c>
      <c r="N147" s="178">
        <f>IF('3f WHD'!U$13&lt;&gt;"",SUMIFS($F$45:$F$108,$K$45:$K$108,"="&amp;N$145,$B$45:$B$108,"="&amp;$B147)+SUMIFS($F$45:$F$108,$J$45:$J$108,"="&amp;N$145,$B$45:$B$108,"="&amp;$B147),"")</f>
        <v>0</v>
      </c>
      <c r="O147" s="178">
        <f>IF('3f WHD'!V$13&lt;&gt;"",SUMIFS($F$45:$F$108,$K$45:$K$108,"="&amp;O$145,$B$45:$B$108,"="&amp;$B147)+SUMIFS($F$45:$F$108,$J$45:$J$108,"="&amp;O$145,$B$45:$B$108,"="&amp;$B147),"")</f>
        <v>0</v>
      </c>
      <c r="P147" s="178">
        <f>IF('3f WHD'!W$13&lt;&gt;"",SUMIFS($F$45:$F$108,$K$45:$K$108,"="&amp;P$145,$B$45:$B$108,"="&amp;$B147)+SUMIFS($F$45:$F$108,$J$45:$J$108,"="&amp;P$145,$B$45:$B$108,"="&amp;$B147),"")</f>
        <v>0</v>
      </c>
      <c r="Q147" s="178">
        <f>IF('3f WHD'!X$13&lt;&gt;"",SUMIFS($F$45:$F$108,$K$45:$K$108,"="&amp;Q$145,$B$45:$B$108,"="&amp;$B147)+SUMIFS($F$45:$F$108,$J$45:$J$108,"="&amp;Q$145,$B$45:$B$108,"="&amp;$B147),"")</f>
        <v>0</v>
      </c>
      <c r="R147" s="164"/>
      <c r="S147" s="178">
        <f>IF('3f WHD'!Z$13&lt;&gt;"",SUMIFS($F$45:$F$108,$K$45:$K$108,"="&amp;S$145,$B$45:$B$108,"="&amp;$B147)+SUMIFS($F$45:$F$108,$J$45:$J$108,"="&amp;S$145,$B$45:$B$108,"="&amp;$B147),"")</f>
        <v>0</v>
      </c>
      <c r="T147" s="178">
        <f>IF('3f WHD'!AA$13&lt;&gt;"",SUMIFS($F$45:$F$108,$K$45:$K$108,"="&amp;T$145,$B$45:$B$108,"="&amp;$B147)+SUMIFS($F$45:$F$108,$J$45:$J$108,"="&amp;T$145,$B$45:$B$108,"="&amp;$B147),"")</f>
        <v>0</v>
      </c>
      <c r="U147" s="178" t="str">
        <f>IF('3f WHD'!AB$13&lt;&gt;"",SUMIFS($F$45:$F$108,$K$45:$K$108,"="&amp;U$145,$B$45:$B$108,"="&amp;$B147)+SUMIFS($F$45:$F$108,$J$45:$J$108,"="&amp;U$145,$B$45:$B$108,"="&amp;$B147),"")</f>
        <v/>
      </c>
      <c r="V147" s="178" t="str">
        <f>IF('3f WHD'!AC$13&lt;&gt;"",SUMIFS($F$45:$F$108,$K$45:$K$108,"="&amp;V$145,$B$45:$B$108,"="&amp;$B147)+SUMIFS($F$45:$F$108,$J$45:$J$108,"="&amp;V$145,$B$45:$B$108,"="&amp;$B147),"")</f>
        <v/>
      </c>
      <c r="W147" s="178" t="str">
        <f>IF('3f WHD'!AD$13&lt;&gt;"",SUMIFS($F$45:$F$108,$K$45:$K$108,"="&amp;W$145,$B$45:$B$108,"="&amp;$B147)+SUMIFS($F$45:$F$108,$J$45:$J$108,"="&amp;W$145,$B$45:$B$108,"="&amp;$B147),"")</f>
        <v/>
      </c>
      <c r="X147" s="178" t="str">
        <f>IF('3f WHD'!AE$13&lt;&gt;"",SUMIFS($F$45:$F$108,$K$45:$K$108,"="&amp;X$145,$B$45:$B$108,"="&amp;$B147)+SUMIFS($F$45:$F$108,$J$45:$J$108,"="&amp;X$145,$B$45:$B$108,"="&amp;$B147),"")</f>
        <v/>
      </c>
      <c r="Y147" s="178" t="str">
        <f>IF('3f WHD'!AF$13&lt;&gt;"",SUMIFS($F$45:$F$108,$K$45:$K$108,"="&amp;Y$145,$B$45:$B$108,"="&amp;$B147)+SUMIFS($F$45:$F$108,$J$45:$J$108,"="&amp;Y$145,$B$45:$B$108,"="&amp;$B147),"")</f>
        <v/>
      </c>
      <c r="Z147" s="178" t="str">
        <f>IF('3f WHD'!AG$13&lt;&gt;"",SUMIFS($F$45:$F$108,$K$45:$K$108,"="&amp;Z$145,$B$45:$B$108,"="&amp;$B147)+SUMIFS($F$45:$F$108,$J$45:$J$108,"="&amp;Z$145,$B$45:$B$108,"="&amp;$B147),"")</f>
        <v/>
      </c>
      <c r="AA147" s="178" t="str">
        <f>IF('3f WHD'!AH$13&lt;&gt;"",SUMIFS($F$45:$F$108,$K$45:$K$108,"="&amp;AA$145,$B$45:$B$108,"="&amp;$B147)+SUMIFS($F$45:$F$108,$J$45:$J$108,"="&amp;AA$145,$B$45:$B$108,"="&amp;$B147),"")</f>
        <v/>
      </c>
      <c r="AB147" s="178" t="str">
        <f>IF('3f WHD'!AI$13&lt;&gt;"",SUMIFS($F$45:$F$108,$K$45:$K$108,"="&amp;AB$145,$B$45:$B$108,"="&amp;$B147)+SUMIFS($F$45:$F$108,$J$45:$J$108,"="&amp;AB$145,$B$45:$B$108,"="&amp;$B147),"")</f>
        <v/>
      </c>
      <c r="AC147" s="178" t="str">
        <f>IF('3f WHD'!AJ$13&lt;&gt;"",SUMIFS($F$45:$F$108,$K$45:$K$108,"="&amp;AC$145,$B$45:$B$108,"="&amp;$B147)+SUMIFS($F$45:$F$108,$J$45:$J$108,"="&amp;AC$145,$B$45:$B$108,"="&amp;$B147),"")</f>
        <v/>
      </c>
      <c r="AD147" s="178" t="str">
        <f>IF('3f WHD'!AK$13&lt;&gt;"",SUMIFS($F$45:$F$108,$K$45:$K$108,"="&amp;AD$145,$B$45:$B$108,"="&amp;$B147)+SUMIFS($F$45:$F$108,$J$45:$J$108,"="&amp;AD$145,$B$45:$B$108,"="&amp;$B147),"")</f>
        <v/>
      </c>
      <c r="AE147" s="178" t="str">
        <f>IF('3f WHD'!AL$13&lt;&gt;"",SUMIFS($F$45:$F$108,$K$45:$K$108,"="&amp;AE$145,$B$45:$B$108,"="&amp;$B147)+SUMIFS($F$45:$F$108,$J$45:$J$108,"="&amp;AE$145,$B$45:$B$108,"="&amp;$B147),"")</f>
        <v/>
      </c>
      <c r="AF147" s="178" t="str">
        <f>IF('3f WHD'!AM$13&lt;&gt;"",SUMIFS($F$45:$F$108,$K$45:$K$108,"="&amp;AF$145,$B$45:$B$108,"="&amp;$B147)+SUMIFS($F$45:$F$108,$J$45:$J$108,"="&amp;AF$145,$B$45:$B$108,"="&amp;$B147),"")</f>
        <v/>
      </c>
      <c r="AG147" s="178" t="str">
        <f>IF('3f WHD'!AN$13&lt;&gt;"",SUMIFS($F$45:$F$108,$K$45:$K$108,"="&amp;AG$145,$B$45:$B$108,"="&amp;$B147)+SUMIFS($F$45:$F$108,$J$45:$J$108,"="&amp;AG$145,$B$45:$B$108,"="&amp;$B147),"")</f>
        <v/>
      </c>
      <c r="AH147" s="178" t="str">
        <f>IF('3f WHD'!AO$13&lt;&gt;"",SUMIFS($F$45:$F$108,$K$45:$K$108,"="&amp;AH$145,$B$45:$B$108,"="&amp;$B147)+SUMIFS($F$45:$F$108,$J$45:$J$108,"="&amp;AH$145,$B$45:$B$108,"="&amp;$B147),"")</f>
        <v/>
      </c>
      <c r="AI147" s="178" t="str">
        <f>IF('3f WHD'!AP$13&lt;&gt;"",SUMIFS($F$45:$F$108,$K$45:$K$108,"="&amp;AI$145,$B$45:$B$108,"="&amp;$B147)+SUMIFS($F$45:$F$108,$J$45:$J$108,"="&amp;AI$145,$B$45:$B$108,"="&amp;$B147),"")</f>
        <v/>
      </c>
      <c r="AJ147" s="178" t="str">
        <f>IF('3f WHD'!AQ$13&lt;&gt;"",SUMIFS($F$45:$F$108,$K$45:$K$108,"="&amp;AJ$145,$B$45:$B$108,"="&amp;$B147)+SUMIFS($F$45:$F$108,$J$45:$J$108,"="&amp;AJ$145,$B$45:$B$108,"="&amp;$B147),"")</f>
        <v/>
      </c>
      <c r="AK147" s="178" t="str">
        <f>IF('3f WHD'!AR$13&lt;&gt;"",SUMIFS($F$45:$F$108,$K$45:$K$108,"="&amp;AK$145,$B$45:$B$108,"="&amp;$B147)+SUMIFS($F$45:$F$108,$J$45:$J$108,"="&amp;AK$145,$B$45:$B$108,"="&amp;$B147),"")</f>
        <v/>
      </c>
      <c r="AL147" s="178" t="str">
        <f>IF('3f WHD'!AS$13&lt;&gt;"",SUMIFS($F$45:$F$108,$K$45:$K$108,"="&amp;AL$145,$B$45:$B$108,"="&amp;$B147)+SUMIFS($F$45:$F$108,$J$45:$J$108,"="&amp;AL$145,$B$45:$B$108,"="&amp;$B147),"")</f>
        <v/>
      </c>
      <c r="AM147" s="178" t="str">
        <f>IF('3f WHD'!AT$13&lt;&gt;"",SUMIFS($F$45:$F$108,$K$45:$K$108,"="&amp;AM$145,$B$45:$B$108,"="&amp;$B147)+SUMIFS($F$45:$F$108,$J$45:$J$108,"="&amp;AM$145,$B$45:$B$108,"="&amp;$B147),"")</f>
        <v/>
      </c>
      <c r="AN147" s="178" t="str">
        <f>IF('3f WHD'!AU$13&lt;&gt;"",SUMIFS($F$45:$F$108,$K$45:$K$108,"="&amp;AN$145,$B$45:$B$108,"="&amp;$B147)+SUMIFS($F$45:$F$108,$J$45:$J$108,"="&amp;AN$145,$B$45:$B$108,"="&amp;$B147),"")</f>
        <v/>
      </c>
      <c r="AO147" s="178" t="str">
        <f>IF('3f WHD'!AV$13&lt;&gt;"",SUMIFS($F$45:$F$108,$K$45:$K$108,"="&amp;AO$145,$B$45:$B$108,"="&amp;$B147)+SUMIFS($F$45:$F$108,$J$45:$J$108,"="&amp;AO$145,$B$45:$B$108,"="&amp;$B147),"")</f>
        <v/>
      </c>
      <c r="AP147" s="178" t="str">
        <f>IF('3f WHD'!AW$13&lt;&gt;"",SUMIFS($F$45:$F$108,$K$45:$K$108,"="&amp;AP$145,$B$45:$B$108,"="&amp;$B147)+SUMIFS($F$45:$F$108,$J$45:$J$108,"="&amp;AP$145,$B$45:$B$108,"="&amp;$B147),"")</f>
        <v/>
      </c>
      <c r="AQ147" s="178" t="str">
        <f>IF('3f WHD'!AX$13&lt;&gt;"",SUMIFS($F$45:$F$108,$K$45:$K$108,"="&amp;AQ$145,$B$45:$B$108,"="&amp;$B147)+SUMIFS($F$45:$F$108,$J$45:$J$108,"="&amp;AQ$145,$B$45:$B$108,"="&amp;$B147),"")</f>
        <v/>
      </c>
      <c r="AR147" s="178" t="str">
        <f>IF('3f WHD'!AY$13&lt;&gt;"",SUMIFS($F$45:$F$108,$K$45:$K$108,"="&amp;AR$145,$B$45:$B$108,"="&amp;$B147)+SUMIFS($F$45:$F$108,$J$45:$J$108,"="&amp;AR$145,$B$45:$B$108,"="&amp;$B147),"")</f>
        <v/>
      </c>
      <c r="AS147" s="178" t="str">
        <f>IF('3f WHD'!AZ$13&lt;&gt;"",SUMIFS($F$45:$F$108,$K$45:$K$108,"="&amp;AS$145,$B$45:$B$108,"="&amp;$B147)+SUMIFS($F$45:$F$108,$J$45:$J$108,"="&amp;AS$145,$B$45:$B$108,"="&amp;$B147),"")</f>
        <v/>
      </c>
      <c r="AT147" s="178" t="str">
        <f>IF('3f WHD'!BA$13&lt;&gt;"",SUMIFS($F$45:$F$108,$K$45:$K$108,"="&amp;AT$145,$B$45:$B$108,"="&amp;$B147)+SUMIFS($F$45:$F$108,$J$45:$J$108,"="&amp;AT$145,$B$45:$B$108,"="&amp;$B147),"")</f>
        <v/>
      </c>
      <c r="AU147" s="178" t="str">
        <f>IF('3f WHD'!BB$13&lt;&gt;"",SUMIFS($F$45:$F$108,$K$45:$K$108,"="&amp;AU$145,$B$45:$B$108,"="&amp;$B147)+SUMIFS($F$45:$F$108,$J$45:$J$108,"="&amp;AU$145,$B$45:$B$108,"="&amp;$B147),"")</f>
        <v/>
      </c>
      <c r="AV147" s="178" t="str">
        <f>IF('3f WHD'!BC$13&lt;&gt;"",SUMIFS($F$45:$F$108,$K$45:$K$108,"="&amp;AV$145,$B$45:$B$108,"="&amp;$B147)+SUMIFS($F$45:$F$108,$J$45:$J$108,"="&amp;AV$145,$B$45:$B$108,"="&amp;$B147),"")</f>
        <v/>
      </c>
      <c r="AW147" s="178" t="str">
        <f>IF('3f WHD'!BD$13&lt;&gt;"",SUMIFS($F$45:$F$108,$K$45:$K$108,"="&amp;AW$145,$B$45:$B$108,"="&amp;$B147)+SUMIFS($F$45:$F$108,$J$45:$J$108,"="&amp;AW$145,$B$45:$B$108,"="&amp;$B147),"")</f>
        <v/>
      </c>
    </row>
    <row r="148" spans="2:49">
      <c r="B148" s="156">
        <v>8</v>
      </c>
      <c r="C148" s="156"/>
      <c r="D148" s="178">
        <f>IF('3f WHD'!K$13&lt;&gt;"",SUMIFS($F$45:$F$108,$K$45:$K$108,"="&amp;D$145,$B$45:$B$108,"="&amp;$B148)+SUMIFS($F$45:$F$108,$J$45:$J$108,"="&amp;D$145,$B$45:$B$108,"="&amp;$B148),"")</f>
        <v>0</v>
      </c>
      <c r="E148" s="178">
        <f>IF('3f WHD'!L$13&lt;&gt;"",SUMIFS($F$45:$F$108,$K$45:$K$108,"="&amp;E$145,$B$45:$B$108,"="&amp;$B148)+SUMIFS($F$45:$F$108,$J$45:$J$108,"="&amp;E$145,$B$45:$B$108,"="&amp;$B148),"")</f>
        <v>0</v>
      </c>
      <c r="F148" s="178">
        <f>IF('3f WHD'!M$13&lt;&gt;"",SUMIFS($F$45:$F$108,$K$45:$K$108,"="&amp;F$145,$B$45:$B$108,"="&amp;$B148)+SUMIFS($F$45:$F$108,$J$45:$J$108,"="&amp;F$145,$B$45:$B$108,"="&amp;$B148),"")</f>
        <v>0</v>
      </c>
      <c r="G148" s="178">
        <f>IF('3f WHD'!N$13&lt;&gt;"",SUMIFS($F$45:$F$108,$K$45:$K$108,"="&amp;G$145,$B$45:$B$108,"="&amp;$B148)+SUMIFS($F$45:$F$108,$J$45:$J$108,"="&amp;G$145,$B$45:$B$108,"="&amp;$B148),"")</f>
        <v>778742940</v>
      </c>
      <c r="H148" s="178">
        <f>IF('3f WHD'!O$13&lt;&gt;"",SUMIFS($F$45:$F$108,$K$45:$K$108,"="&amp;H$145,$B$45:$B$108,"="&amp;$B148)+SUMIFS($F$45:$F$108,$J$45:$J$108,"="&amp;H$145,$B$45:$B$108,"="&amp;$B148),"")</f>
        <v>1386841731</v>
      </c>
      <c r="I148" s="164"/>
      <c r="J148" s="178">
        <f>IF('3f WHD'!Q$13&lt;&gt;"",SUMIFS($F$45:$F$108,$K$45:$K$108,"="&amp;J$145,$B$45:$B$108,"="&amp;$B148)+SUMIFS($F$45:$F$108,$J$45:$J$108,"="&amp;J$145,$B$45:$B$108,"="&amp;$B148),"")</f>
        <v>1386841731</v>
      </c>
      <c r="K148" s="178">
        <f>IF('3f WHD'!R$13&lt;&gt;"",SUMIFS($F$45:$F$108,$K$45:$K$108,"="&amp;K$145,$B$45:$B$108,"="&amp;$B148)+SUMIFS($F$45:$F$108,$J$45:$J$108,"="&amp;K$145,$B$45:$B$108,"="&amp;$B148),"")</f>
        <v>608098791</v>
      </c>
      <c r="L148" s="178">
        <f>IF('3f WHD'!S$13&lt;&gt;"",SUMIFS($F$45:$F$108,$K$45:$K$108,"="&amp;L$145,$B$45:$B$108,"="&amp;$B148)+SUMIFS($F$45:$F$108,$J$45:$J$108,"="&amp;L$145,$B$45:$B$108,"="&amp;$B148),"")</f>
        <v>0</v>
      </c>
      <c r="M148" s="178">
        <f>IF('3f WHD'!T$13&lt;&gt;"",SUMIFS($F$45:$F$108,$K$45:$K$108,"="&amp;M$145,$B$45:$B$108,"="&amp;$B148)+SUMIFS($F$45:$F$108,$J$45:$J$108,"="&amp;M$145,$B$45:$B$108,"="&amp;$B148),"")</f>
        <v>0</v>
      </c>
      <c r="N148" s="178">
        <f>IF('3f WHD'!U$13&lt;&gt;"",SUMIFS($F$45:$F$108,$K$45:$K$108,"="&amp;N$145,$B$45:$B$108,"="&amp;$B148)+SUMIFS($F$45:$F$108,$J$45:$J$108,"="&amp;N$145,$B$45:$B$108,"="&amp;$B148),"")</f>
        <v>0</v>
      </c>
      <c r="O148" s="178">
        <f>IF('3f WHD'!V$13&lt;&gt;"",SUMIFS($F$45:$F$108,$K$45:$K$108,"="&amp;O$145,$B$45:$B$108,"="&amp;$B148)+SUMIFS($F$45:$F$108,$J$45:$J$108,"="&amp;O$145,$B$45:$B$108,"="&amp;$B148),"")</f>
        <v>0</v>
      </c>
      <c r="P148" s="178">
        <f>IF('3f WHD'!W$13&lt;&gt;"",SUMIFS($F$45:$F$108,$K$45:$K$108,"="&amp;P$145,$B$45:$B$108,"="&amp;$B148)+SUMIFS($F$45:$F$108,$J$45:$J$108,"="&amp;P$145,$B$45:$B$108,"="&amp;$B148),"")</f>
        <v>0</v>
      </c>
      <c r="Q148" s="178">
        <f>IF('3f WHD'!X$13&lt;&gt;"",SUMIFS($F$45:$F$108,$K$45:$K$108,"="&amp;Q$145,$B$45:$B$108,"="&amp;$B148)+SUMIFS($F$45:$F$108,$J$45:$J$108,"="&amp;Q$145,$B$45:$B$108,"="&amp;$B148),"")</f>
        <v>0</v>
      </c>
      <c r="R148" s="164"/>
      <c r="S148" s="178">
        <f>IF('3f WHD'!Z$13&lt;&gt;"",SUMIFS($F$45:$F$108,$K$45:$K$108,"="&amp;S$145,$B$45:$B$108,"="&amp;$B148)+SUMIFS($F$45:$F$108,$J$45:$J$108,"="&amp;S$145,$B$45:$B$108,"="&amp;$B148),"")</f>
        <v>0</v>
      </c>
      <c r="T148" s="178">
        <f>IF('3f WHD'!AA$13&lt;&gt;"",SUMIFS($F$45:$F$108,$K$45:$K$108,"="&amp;T$145,$B$45:$B$108,"="&amp;$B148)+SUMIFS($F$45:$F$108,$J$45:$J$108,"="&amp;T$145,$B$45:$B$108,"="&amp;$B148),"")</f>
        <v>0</v>
      </c>
      <c r="U148" s="178" t="str">
        <f>IF('3f WHD'!AB$13&lt;&gt;"",SUMIFS($F$45:$F$108,$K$45:$K$108,"="&amp;U$145,$B$45:$B$108,"="&amp;$B148)+SUMIFS($F$45:$F$108,$J$45:$J$108,"="&amp;U$145,$B$45:$B$108,"="&amp;$B148),"")</f>
        <v/>
      </c>
      <c r="V148" s="178" t="str">
        <f>IF('3f WHD'!AC$13&lt;&gt;"",SUMIFS($F$45:$F$108,$K$45:$K$108,"="&amp;V$145,$B$45:$B$108,"="&amp;$B148)+SUMIFS($F$45:$F$108,$J$45:$J$108,"="&amp;V$145,$B$45:$B$108,"="&amp;$B148),"")</f>
        <v/>
      </c>
      <c r="W148" s="178" t="str">
        <f>IF('3f WHD'!AD$13&lt;&gt;"",SUMIFS($F$45:$F$108,$K$45:$K$108,"="&amp;W$145,$B$45:$B$108,"="&amp;$B148)+SUMIFS($F$45:$F$108,$J$45:$J$108,"="&amp;W$145,$B$45:$B$108,"="&amp;$B148),"")</f>
        <v/>
      </c>
      <c r="X148" s="178" t="str">
        <f>IF('3f WHD'!AE$13&lt;&gt;"",SUMIFS($F$45:$F$108,$K$45:$K$108,"="&amp;X$145,$B$45:$B$108,"="&amp;$B148)+SUMIFS($F$45:$F$108,$J$45:$J$108,"="&amp;X$145,$B$45:$B$108,"="&amp;$B148),"")</f>
        <v/>
      </c>
      <c r="Y148" s="178" t="str">
        <f>IF('3f WHD'!AF$13&lt;&gt;"",SUMIFS($F$45:$F$108,$K$45:$K$108,"="&amp;Y$145,$B$45:$B$108,"="&amp;$B148)+SUMIFS($F$45:$F$108,$J$45:$J$108,"="&amp;Y$145,$B$45:$B$108,"="&amp;$B148),"")</f>
        <v/>
      </c>
      <c r="Z148" s="178" t="str">
        <f>IF('3f WHD'!AG$13&lt;&gt;"",SUMIFS($F$45:$F$108,$K$45:$K$108,"="&amp;Z$145,$B$45:$B$108,"="&amp;$B148)+SUMIFS($F$45:$F$108,$J$45:$J$108,"="&amp;Z$145,$B$45:$B$108,"="&amp;$B148),"")</f>
        <v/>
      </c>
      <c r="AA148" s="178" t="str">
        <f>IF('3f WHD'!AH$13&lt;&gt;"",SUMIFS($F$45:$F$108,$K$45:$K$108,"="&amp;AA$145,$B$45:$B$108,"="&amp;$B148)+SUMIFS($F$45:$F$108,$J$45:$J$108,"="&amp;AA$145,$B$45:$B$108,"="&amp;$B148),"")</f>
        <v/>
      </c>
      <c r="AB148" s="178" t="str">
        <f>IF('3f WHD'!AI$13&lt;&gt;"",SUMIFS($F$45:$F$108,$K$45:$K$108,"="&amp;AB$145,$B$45:$B$108,"="&amp;$B148)+SUMIFS($F$45:$F$108,$J$45:$J$108,"="&amp;AB$145,$B$45:$B$108,"="&amp;$B148),"")</f>
        <v/>
      </c>
      <c r="AC148" s="178" t="str">
        <f>IF('3f WHD'!AJ$13&lt;&gt;"",SUMIFS($F$45:$F$108,$K$45:$K$108,"="&amp;AC$145,$B$45:$B$108,"="&amp;$B148)+SUMIFS($F$45:$F$108,$J$45:$J$108,"="&amp;AC$145,$B$45:$B$108,"="&amp;$B148),"")</f>
        <v/>
      </c>
      <c r="AD148" s="178" t="str">
        <f>IF('3f WHD'!AK$13&lt;&gt;"",SUMIFS($F$45:$F$108,$K$45:$K$108,"="&amp;AD$145,$B$45:$B$108,"="&amp;$B148)+SUMIFS($F$45:$F$108,$J$45:$J$108,"="&amp;AD$145,$B$45:$B$108,"="&amp;$B148),"")</f>
        <v/>
      </c>
      <c r="AE148" s="178" t="str">
        <f>IF('3f WHD'!AL$13&lt;&gt;"",SUMIFS($F$45:$F$108,$K$45:$K$108,"="&amp;AE$145,$B$45:$B$108,"="&amp;$B148)+SUMIFS($F$45:$F$108,$J$45:$J$108,"="&amp;AE$145,$B$45:$B$108,"="&amp;$B148),"")</f>
        <v/>
      </c>
      <c r="AF148" s="178" t="str">
        <f>IF('3f WHD'!AM$13&lt;&gt;"",SUMIFS($F$45:$F$108,$K$45:$K$108,"="&amp;AF$145,$B$45:$B$108,"="&amp;$B148)+SUMIFS($F$45:$F$108,$J$45:$J$108,"="&amp;AF$145,$B$45:$B$108,"="&amp;$B148),"")</f>
        <v/>
      </c>
      <c r="AG148" s="178" t="str">
        <f>IF('3f WHD'!AN$13&lt;&gt;"",SUMIFS($F$45:$F$108,$K$45:$K$108,"="&amp;AG$145,$B$45:$B$108,"="&amp;$B148)+SUMIFS($F$45:$F$108,$J$45:$J$108,"="&amp;AG$145,$B$45:$B$108,"="&amp;$B148),"")</f>
        <v/>
      </c>
      <c r="AH148" s="178" t="str">
        <f>IF('3f WHD'!AO$13&lt;&gt;"",SUMIFS($F$45:$F$108,$K$45:$K$108,"="&amp;AH$145,$B$45:$B$108,"="&amp;$B148)+SUMIFS($F$45:$F$108,$J$45:$J$108,"="&amp;AH$145,$B$45:$B$108,"="&amp;$B148),"")</f>
        <v/>
      </c>
      <c r="AI148" s="178" t="str">
        <f>IF('3f WHD'!AP$13&lt;&gt;"",SUMIFS($F$45:$F$108,$K$45:$K$108,"="&amp;AI$145,$B$45:$B$108,"="&amp;$B148)+SUMIFS($F$45:$F$108,$J$45:$J$108,"="&amp;AI$145,$B$45:$B$108,"="&amp;$B148),"")</f>
        <v/>
      </c>
      <c r="AJ148" s="178" t="str">
        <f>IF('3f WHD'!AQ$13&lt;&gt;"",SUMIFS($F$45:$F$108,$K$45:$K$108,"="&amp;AJ$145,$B$45:$B$108,"="&amp;$B148)+SUMIFS($F$45:$F$108,$J$45:$J$108,"="&amp;AJ$145,$B$45:$B$108,"="&amp;$B148),"")</f>
        <v/>
      </c>
      <c r="AK148" s="178" t="str">
        <f>IF('3f WHD'!AR$13&lt;&gt;"",SUMIFS($F$45:$F$108,$K$45:$K$108,"="&amp;AK$145,$B$45:$B$108,"="&amp;$B148)+SUMIFS($F$45:$F$108,$J$45:$J$108,"="&amp;AK$145,$B$45:$B$108,"="&amp;$B148),"")</f>
        <v/>
      </c>
      <c r="AL148" s="178" t="str">
        <f>IF('3f WHD'!AS$13&lt;&gt;"",SUMIFS($F$45:$F$108,$K$45:$K$108,"="&amp;AL$145,$B$45:$B$108,"="&amp;$B148)+SUMIFS($F$45:$F$108,$J$45:$J$108,"="&amp;AL$145,$B$45:$B$108,"="&amp;$B148),"")</f>
        <v/>
      </c>
      <c r="AM148" s="178" t="str">
        <f>IF('3f WHD'!AT$13&lt;&gt;"",SUMIFS($F$45:$F$108,$K$45:$K$108,"="&amp;AM$145,$B$45:$B$108,"="&amp;$B148)+SUMIFS($F$45:$F$108,$J$45:$J$108,"="&amp;AM$145,$B$45:$B$108,"="&amp;$B148),"")</f>
        <v/>
      </c>
      <c r="AN148" s="178" t="str">
        <f>IF('3f WHD'!AU$13&lt;&gt;"",SUMIFS($F$45:$F$108,$K$45:$K$108,"="&amp;AN$145,$B$45:$B$108,"="&amp;$B148)+SUMIFS($F$45:$F$108,$J$45:$J$108,"="&amp;AN$145,$B$45:$B$108,"="&amp;$B148),"")</f>
        <v/>
      </c>
      <c r="AO148" s="178" t="str">
        <f>IF('3f WHD'!AV$13&lt;&gt;"",SUMIFS($F$45:$F$108,$K$45:$K$108,"="&amp;AO$145,$B$45:$B$108,"="&amp;$B148)+SUMIFS($F$45:$F$108,$J$45:$J$108,"="&amp;AO$145,$B$45:$B$108,"="&amp;$B148),"")</f>
        <v/>
      </c>
      <c r="AP148" s="178" t="str">
        <f>IF('3f WHD'!AW$13&lt;&gt;"",SUMIFS($F$45:$F$108,$K$45:$K$108,"="&amp;AP$145,$B$45:$B$108,"="&amp;$B148)+SUMIFS($F$45:$F$108,$J$45:$J$108,"="&amp;AP$145,$B$45:$B$108,"="&amp;$B148),"")</f>
        <v/>
      </c>
      <c r="AQ148" s="178" t="str">
        <f>IF('3f WHD'!AX$13&lt;&gt;"",SUMIFS($F$45:$F$108,$K$45:$K$108,"="&amp;AQ$145,$B$45:$B$108,"="&amp;$B148)+SUMIFS($F$45:$F$108,$J$45:$J$108,"="&amp;AQ$145,$B$45:$B$108,"="&amp;$B148),"")</f>
        <v/>
      </c>
      <c r="AR148" s="178" t="str">
        <f>IF('3f WHD'!AY$13&lt;&gt;"",SUMIFS($F$45:$F$108,$K$45:$K$108,"="&amp;AR$145,$B$45:$B$108,"="&amp;$B148)+SUMIFS($F$45:$F$108,$J$45:$J$108,"="&amp;AR$145,$B$45:$B$108,"="&amp;$B148),"")</f>
        <v/>
      </c>
      <c r="AS148" s="178" t="str">
        <f>IF('3f WHD'!AZ$13&lt;&gt;"",SUMIFS($F$45:$F$108,$K$45:$K$108,"="&amp;AS$145,$B$45:$B$108,"="&amp;$B148)+SUMIFS($F$45:$F$108,$J$45:$J$108,"="&amp;AS$145,$B$45:$B$108,"="&amp;$B148),"")</f>
        <v/>
      </c>
      <c r="AT148" s="178" t="str">
        <f>IF('3f WHD'!BA$13&lt;&gt;"",SUMIFS($F$45:$F$108,$K$45:$K$108,"="&amp;AT$145,$B$45:$B$108,"="&amp;$B148)+SUMIFS($F$45:$F$108,$J$45:$J$108,"="&amp;AT$145,$B$45:$B$108,"="&amp;$B148),"")</f>
        <v/>
      </c>
      <c r="AU148" s="178" t="str">
        <f>IF('3f WHD'!BB$13&lt;&gt;"",SUMIFS($F$45:$F$108,$K$45:$K$108,"="&amp;AU$145,$B$45:$B$108,"="&amp;$B148)+SUMIFS($F$45:$F$108,$J$45:$J$108,"="&amp;AU$145,$B$45:$B$108,"="&amp;$B148),"")</f>
        <v/>
      </c>
      <c r="AV148" s="178" t="str">
        <f>IF('3f WHD'!BC$13&lt;&gt;"",SUMIFS($F$45:$F$108,$K$45:$K$108,"="&amp;AV$145,$B$45:$B$108,"="&amp;$B148)+SUMIFS($F$45:$F$108,$J$45:$J$108,"="&amp;AV$145,$B$45:$B$108,"="&amp;$B148),"")</f>
        <v/>
      </c>
      <c r="AW148" s="178" t="str">
        <f>IF('3f WHD'!BD$13&lt;&gt;"",SUMIFS($F$45:$F$108,$K$45:$K$108,"="&amp;AW$145,$B$45:$B$108,"="&amp;$B148)+SUMIFS($F$45:$F$108,$J$45:$J$108,"="&amp;AW$145,$B$45:$B$108,"="&amp;$B148),"")</f>
        <v/>
      </c>
    </row>
    <row r="149" spans="2:49">
      <c r="B149" s="156">
        <v>9</v>
      </c>
      <c r="C149" s="156"/>
      <c r="D149" s="178">
        <f>IF('3f WHD'!K$13&lt;&gt;"",SUMIFS($F$45:$F$108,$K$45:$K$108,"="&amp;D$145,$B$45:$B$108,"="&amp;$B149)+SUMIFS($F$45:$F$108,$J$45:$J$108,"="&amp;D$145,$B$45:$B$108,"="&amp;$B149),"")</f>
        <v>0</v>
      </c>
      <c r="E149" s="178">
        <f>IF('3f WHD'!L$13&lt;&gt;"",SUMIFS($F$45:$F$108,$K$45:$K$108,"="&amp;E$145,$B$45:$B$108,"="&amp;$B149)+SUMIFS($F$45:$F$108,$J$45:$J$108,"="&amp;E$145,$B$45:$B$108,"="&amp;$B149),"")</f>
        <v>0</v>
      </c>
      <c r="F149" s="178">
        <f>IF('3f WHD'!M$13&lt;&gt;"",SUMIFS($F$45:$F$108,$K$45:$K$108,"="&amp;F$145,$B$45:$B$108,"="&amp;$B149)+SUMIFS($F$45:$F$108,$J$45:$J$108,"="&amp;F$145,$B$45:$B$108,"="&amp;$B149),"")</f>
        <v>0</v>
      </c>
      <c r="G149" s="178">
        <f>IF('3f WHD'!N$13&lt;&gt;"",SUMIFS($F$45:$F$108,$K$45:$K$108,"="&amp;G$145,$B$45:$B$108,"="&amp;$B149)+SUMIFS($F$45:$F$108,$J$45:$J$108,"="&amp;G$145,$B$45:$B$108,"="&amp;$B149),"")</f>
        <v>0</v>
      </c>
      <c r="H149" s="178">
        <f>IF('3f WHD'!O$13&lt;&gt;"",SUMIFS($F$45:$F$108,$K$45:$K$108,"="&amp;H$145,$B$45:$B$108,"="&amp;$B149)+SUMIFS($F$45:$F$108,$J$45:$J$108,"="&amp;H$145,$B$45:$B$108,"="&amp;$B149),"")</f>
        <v>0</v>
      </c>
      <c r="I149" s="164"/>
      <c r="J149" s="178">
        <f>IF('3f WHD'!Q$13&lt;&gt;"",SUMIFS($F$45:$F$108,$K$45:$K$108,"="&amp;J$145,$B$45:$B$108,"="&amp;$B149)+SUMIFS($F$45:$F$108,$J$45:$J$108,"="&amp;J$145,$B$45:$B$108,"="&amp;$B149),"")</f>
        <v>0</v>
      </c>
      <c r="K149" s="178">
        <f>IF('3f WHD'!R$13&lt;&gt;"",SUMIFS($F$45:$F$108,$K$45:$K$108,"="&amp;K$145,$B$45:$B$108,"="&amp;$B149)+SUMIFS($F$45:$F$108,$J$45:$J$108,"="&amp;K$145,$B$45:$B$108,"="&amp;$B149),"")</f>
        <v>826460032</v>
      </c>
      <c r="L149" s="178">
        <f>IF('3f WHD'!S$13&lt;&gt;"",SUMIFS($F$45:$F$108,$K$45:$K$108,"="&amp;L$145,$B$45:$B$108,"="&amp;$B149)+SUMIFS($F$45:$F$108,$J$45:$J$108,"="&amp;L$145,$B$45:$B$108,"="&amp;$B149),"")</f>
        <v>1464284985</v>
      </c>
      <c r="M149" s="178">
        <f>IF('3f WHD'!T$13&lt;&gt;"",SUMIFS($F$45:$F$108,$K$45:$K$108,"="&amp;M$145,$B$45:$B$108,"="&amp;$B149)+SUMIFS($F$45:$F$108,$J$45:$J$108,"="&amp;M$145,$B$45:$B$108,"="&amp;$B149),"")</f>
        <v>637824953</v>
      </c>
      <c r="N149" s="178">
        <f>IF('3f WHD'!U$13&lt;&gt;"",SUMIFS($F$45:$F$108,$K$45:$K$108,"="&amp;N$145,$B$45:$B$108,"="&amp;$B149)+SUMIFS($F$45:$F$108,$J$45:$J$108,"="&amp;N$145,$B$45:$B$108,"="&amp;$B149),"")</f>
        <v>0</v>
      </c>
      <c r="O149" s="178">
        <f>IF('3f WHD'!V$13&lt;&gt;"",SUMIFS($F$45:$F$108,$K$45:$K$108,"="&amp;O$145,$B$45:$B$108,"="&amp;$B149)+SUMIFS($F$45:$F$108,$J$45:$J$108,"="&amp;O$145,$B$45:$B$108,"="&amp;$B149),"")</f>
        <v>0</v>
      </c>
      <c r="P149" s="178">
        <f>IF('3f WHD'!W$13&lt;&gt;"",SUMIFS($F$45:$F$108,$K$45:$K$108,"="&amp;P$145,$B$45:$B$108,"="&amp;$B149)+SUMIFS($F$45:$F$108,$J$45:$J$108,"="&amp;P$145,$B$45:$B$108,"="&amp;$B149),"")</f>
        <v>0</v>
      </c>
      <c r="Q149" s="178">
        <f>IF('3f WHD'!X$13&lt;&gt;"",SUMIFS($F$45:$F$108,$K$45:$K$108,"="&amp;Q$145,$B$45:$B$108,"="&amp;$B149)+SUMIFS($F$45:$F$108,$J$45:$J$108,"="&amp;Q$145,$B$45:$B$108,"="&amp;$B149),"")</f>
        <v>0</v>
      </c>
      <c r="R149" s="164"/>
      <c r="S149" s="178">
        <f>IF('3f WHD'!Z$13&lt;&gt;"",SUMIFS($F$45:$F$108,$K$45:$K$108,"="&amp;S$145,$B$45:$B$108,"="&amp;$B149)+SUMIFS($F$45:$F$108,$J$45:$J$108,"="&amp;S$145,$B$45:$B$108,"="&amp;$B149),"")</f>
        <v>0</v>
      </c>
      <c r="T149" s="178">
        <f>IF('3f WHD'!AA$13&lt;&gt;"",SUMIFS($F$45:$F$108,$K$45:$K$108,"="&amp;T$145,$B$45:$B$108,"="&amp;$B149)+SUMIFS($F$45:$F$108,$J$45:$J$108,"="&amp;T$145,$B$45:$B$108,"="&amp;$B149),"")</f>
        <v>0</v>
      </c>
      <c r="U149" s="178" t="str">
        <f>IF('3f WHD'!AB$13&lt;&gt;"",SUMIFS($F$45:$F$108,$K$45:$K$108,"="&amp;U$145,$B$45:$B$108,"="&amp;$B149)+SUMIFS($F$45:$F$108,$J$45:$J$108,"="&amp;U$145,$B$45:$B$108,"="&amp;$B149),"")</f>
        <v/>
      </c>
      <c r="V149" s="178" t="str">
        <f>IF('3f WHD'!AC$13&lt;&gt;"",SUMIFS($F$45:$F$108,$K$45:$K$108,"="&amp;V$145,$B$45:$B$108,"="&amp;$B149)+SUMIFS($F$45:$F$108,$J$45:$J$108,"="&amp;V$145,$B$45:$B$108,"="&amp;$B149),"")</f>
        <v/>
      </c>
      <c r="W149" s="178" t="str">
        <f>IF('3f WHD'!AD$13&lt;&gt;"",SUMIFS($F$45:$F$108,$K$45:$K$108,"="&amp;W$145,$B$45:$B$108,"="&amp;$B149)+SUMIFS($F$45:$F$108,$J$45:$J$108,"="&amp;W$145,$B$45:$B$108,"="&amp;$B149),"")</f>
        <v/>
      </c>
      <c r="X149" s="178" t="str">
        <f>IF('3f WHD'!AE$13&lt;&gt;"",SUMIFS($F$45:$F$108,$K$45:$K$108,"="&amp;X$145,$B$45:$B$108,"="&amp;$B149)+SUMIFS($F$45:$F$108,$J$45:$J$108,"="&amp;X$145,$B$45:$B$108,"="&amp;$B149),"")</f>
        <v/>
      </c>
      <c r="Y149" s="178" t="str">
        <f>IF('3f WHD'!AF$13&lt;&gt;"",SUMIFS($F$45:$F$108,$K$45:$K$108,"="&amp;Y$145,$B$45:$B$108,"="&amp;$B149)+SUMIFS($F$45:$F$108,$J$45:$J$108,"="&amp;Y$145,$B$45:$B$108,"="&amp;$B149),"")</f>
        <v/>
      </c>
      <c r="Z149" s="178" t="str">
        <f>IF('3f WHD'!AG$13&lt;&gt;"",SUMIFS($F$45:$F$108,$K$45:$K$108,"="&amp;Z$145,$B$45:$B$108,"="&amp;$B149)+SUMIFS($F$45:$F$108,$J$45:$J$108,"="&amp;Z$145,$B$45:$B$108,"="&amp;$B149),"")</f>
        <v/>
      </c>
      <c r="AA149" s="178" t="str">
        <f>IF('3f WHD'!AH$13&lt;&gt;"",SUMIFS($F$45:$F$108,$K$45:$K$108,"="&amp;AA$145,$B$45:$B$108,"="&amp;$B149)+SUMIFS($F$45:$F$108,$J$45:$J$108,"="&amp;AA$145,$B$45:$B$108,"="&amp;$B149),"")</f>
        <v/>
      </c>
      <c r="AB149" s="178" t="str">
        <f>IF('3f WHD'!AI$13&lt;&gt;"",SUMIFS($F$45:$F$108,$K$45:$K$108,"="&amp;AB$145,$B$45:$B$108,"="&amp;$B149)+SUMIFS($F$45:$F$108,$J$45:$J$108,"="&amp;AB$145,$B$45:$B$108,"="&amp;$B149),"")</f>
        <v/>
      </c>
      <c r="AC149" s="178" t="str">
        <f>IF('3f WHD'!AJ$13&lt;&gt;"",SUMIFS($F$45:$F$108,$K$45:$K$108,"="&amp;AC$145,$B$45:$B$108,"="&amp;$B149)+SUMIFS($F$45:$F$108,$J$45:$J$108,"="&amp;AC$145,$B$45:$B$108,"="&amp;$B149),"")</f>
        <v/>
      </c>
      <c r="AD149" s="178" t="str">
        <f>IF('3f WHD'!AK$13&lt;&gt;"",SUMIFS($F$45:$F$108,$K$45:$K$108,"="&amp;AD$145,$B$45:$B$108,"="&amp;$B149)+SUMIFS($F$45:$F$108,$J$45:$J$108,"="&amp;AD$145,$B$45:$B$108,"="&amp;$B149),"")</f>
        <v/>
      </c>
      <c r="AE149" s="178" t="str">
        <f>IF('3f WHD'!AL$13&lt;&gt;"",SUMIFS($F$45:$F$108,$K$45:$K$108,"="&amp;AE$145,$B$45:$B$108,"="&amp;$B149)+SUMIFS($F$45:$F$108,$J$45:$J$108,"="&amp;AE$145,$B$45:$B$108,"="&amp;$B149),"")</f>
        <v/>
      </c>
      <c r="AF149" s="178" t="str">
        <f>IF('3f WHD'!AM$13&lt;&gt;"",SUMIFS($F$45:$F$108,$K$45:$K$108,"="&amp;AF$145,$B$45:$B$108,"="&amp;$B149)+SUMIFS($F$45:$F$108,$J$45:$J$108,"="&amp;AF$145,$B$45:$B$108,"="&amp;$B149),"")</f>
        <v/>
      </c>
      <c r="AG149" s="178" t="str">
        <f>IF('3f WHD'!AN$13&lt;&gt;"",SUMIFS($F$45:$F$108,$K$45:$K$108,"="&amp;AG$145,$B$45:$B$108,"="&amp;$B149)+SUMIFS($F$45:$F$108,$J$45:$J$108,"="&amp;AG$145,$B$45:$B$108,"="&amp;$B149),"")</f>
        <v/>
      </c>
      <c r="AH149" s="178" t="str">
        <f>IF('3f WHD'!AO$13&lt;&gt;"",SUMIFS($F$45:$F$108,$K$45:$K$108,"="&amp;AH$145,$B$45:$B$108,"="&amp;$B149)+SUMIFS($F$45:$F$108,$J$45:$J$108,"="&amp;AH$145,$B$45:$B$108,"="&amp;$B149),"")</f>
        <v/>
      </c>
      <c r="AI149" s="178" t="str">
        <f>IF('3f WHD'!AP$13&lt;&gt;"",SUMIFS($F$45:$F$108,$K$45:$K$108,"="&amp;AI$145,$B$45:$B$108,"="&amp;$B149)+SUMIFS($F$45:$F$108,$J$45:$J$108,"="&amp;AI$145,$B$45:$B$108,"="&amp;$B149),"")</f>
        <v/>
      </c>
      <c r="AJ149" s="178" t="str">
        <f>IF('3f WHD'!AQ$13&lt;&gt;"",SUMIFS($F$45:$F$108,$K$45:$K$108,"="&amp;AJ$145,$B$45:$B$108,"="&amp;$B149)+SUMIFS($F$45:$F$108,$J$45:$J$108,"="&amp;AJ$145,$B$45:$B$108,"="&amp;$B149),"")</f>
        <v/>
      </c>
      <c r="AK149" s="178" t="str">
        <f>IF('3f WHD'!AR$13&lt;&gt;"",SUMIFS($F$45:$F$108,$K$45:$K$108,"="&amp;AK$145,$B$45:$B$108,"="&amp;$B149)+SUMIFS($F$45:$F$108,$J$45:$J$108,"="&amp;AK$145,$B$45:$B$108,"="&amp;$B149),"")</f>
        <v/>
      </c>
      <c r="AL149" s="178" t="str">
        <f>IF('3f WHD'!AS$13&lt;&gt;"",SUMIFS($F$45:$F$108,$K$45:$K$108,"="&amp;AL$145,$B$45:$B$108,"="&amp;$B149)+SUMIFS($F$45:$F$108,$J$45:$J$108,"="&amp;AL$145,$B$45:$B$108,"="&amp;$B149),"")</f>
        <v/>
      </c>
      <c r="AM149" s="178" t="str">
        <f>IF('3f WHD'!AT$13&lt;&gt;"",SUMIFS($F$45:$F$108,$K$45:$K$108,"="&amp;AM$145,$B$45:$B$108,"="&amp;$B149)+SUMIFS($F$45:$F$108,$J$45:$J$108,"="&amp;AM$145,$B$45:$B$108,"="&amp;$B149),"")</f>
        <v/>
      </c>
      <c r="AN149" s="178" t="str">
        <f>IF('3f WHD'!AU$13&lt;&gt;"",SUMIFS($F$45:$F$108,$K$45:$K$108,"="&amp;AN$145,$B$45:$B$108,"="&amp;$B149)+SUMIFS($F$45:$F$108,$J$45:$J$108,"="&amp;AN$145,$B$45:$B$108,"="&amp;$B149),"")</f>
        <v/>
      </c>
      <c r="AO149" s="178" t="str">
        <f>IF('3f WHD'!AV$13&lt;&gt;"",SUMIFS($F$45:$F$108,$K$45:$K$108,"="&amp;AO$145,$B$45:$B$108,"="&amp;$B149)+SUMIFS($F$45:$F$108,$J$45:$J$108,"="&amp;AO$145,$B$45:$B$108,"="&amp;$B149),"")</f>
        <v/>
      </c>
      <c r="AP149" s="178" t="str">
        <f>IF('3f WHD'!AW$13&lt;&gt;"",SUMIFS($F$45:$F$108,$K$45:$K$108,"="&amp;AP$145,$B$45:$B$108,"="&amp;$B149)+SUMIFS($F$45:$F$108,$J$45:$J$108,"="&amp;AP$145,$B$45:$B$108,"="&amp;$B149),"")</f>
        <v/>
      </c>
      <c r="AQ149" s="178" t="str">
        <f>IF('3f WHD'!AX$13&lt;&gt;"",SUMIFS($F$45:$F$108,$K$45:$K$108,"="&amp;AQ$145,$B$45:$B$108,"="&amp;$B149)+SUMIFS($F$45:$F$108,$J$45:$J$108,"="&amp;AQ$145,$B$45:$B$108,"="&amp;$B149),"")</f>
        <v/>
      </c>
      <c r="AR149" s="178" t="str">
        <f>IF('3f WHD'!AY$13&lt;&gt;"",SUMIFS($F$45:$F$108,$K$45:$K$108,"="&amp;AR$145,$B$45:$B$108,"="&amp;$B149)+SUMIFS($F$45:$F$108,$J$45:$J$108,"="&amp;AR$145,$B$45:$B$108,"="&amp;$B149),"")</f>
        <v/>
      </c>
      <c r="AS149" s="178" t="str">
        <f>IF('3f WHD'!AZ$13&lt;&gt;"",SUMIFS($F$45:$F$108,$K$45:$K$108,"="&amp;AS$145,$B$45:$B$108,"="&amp;$B149)+SUMIFS($F$45:$F$108,$J$45:$J$108,"="&amp;AS$145,$B$45:$B$108,"="&amp;$B149),"")</f>
        <v/>
      </c>
      <c r="AT149" s="178" t="str">
        <f>IF('3f WHD'!BA$13&lt;&gt;"",SUMIFS($F$45:$F$108,$K$45:$K$108,"="&amp;AT$145,$B$45:$B$108,"="&amp;$B149)+SUMIFS($F$45:$F$108,$J$45:$J$108,"="&amp;AT$145,$B$45:$B$108,"="&amp;$B149),"")</f>
        <v/>
      </c>
      <c r="AU149" s="178" t="str">
        <f>IF('3f WHD'!BB$13&lt;&gt;"",SUMIFS($F$45:$F$108,$K$45:$K$108,"="&amp;AU$145,$B$45:$B$108,"="&amp;$B149)+SUMIFS($F$45:$F$108,$J$45:$J$108,"="&amp;AU$145,$B$45:$B$108,"="&amp;$B149),"")</f>
        <v/>
      </c>
      <c r="AV149" s="178" t="str">
        <f>IF('3f WHD'!BC$13&lt;&gt;"",SUMIFS($F$45:$F$108,$K$45:$K$108,"="&amp;AV$145,$B$45:$B$108,"="&amp;$B149)+SUMIFS($F$45:$F$108,$J$45:$J$108,"="&amp;AV$145,$B$45:$B$108,"="&amp;$B149),"")</f>
        <v/>
      </c>
      <c r="AW149" s="178" t="str">
        <f>IF('3f WHD'!BD$13&lt;&gt;"",SUMIFS($F$45:$F$108,$K$45:$K$108,"="&amp;AW$145,$B$45:$B$108,"="&amp;$B149)+SUMIFS($F$45:$F$108,$J$45:$J$108,"="&amp;AW$145,$B$45:$B$108,"="&amp;$B149),"")</f>
        <v/>
      </c>
    </row>
    <row r="150" spans="2:49">
      <c r="B150" s="156">
        <v>10</v>
      </c>
      <c r="C150" s="156"/>
      <c r="D150" s="178">
        <f>IF('3f WHD'!K$13&lt;&gt;"",SUMIFS($F$45:$F$108,$K$45:$K$108,"="&amp;D$145,$B$45:$B$108,"="&amp;$B150)+SUMIFS($F$45:$F$108,$J$45:$J$108,"="&amp;D$145,$B$45:$B$108,"="&amp;$B150),"")</f>
        <v>0</v>
      </c>
      <c r="E150" s="178">
        <f>IF('3f WHD'!L$13&lt;&gt;"",SUMIFS($F$45:$F$108,$K$45:$K$108,"="&amp;E$145,$B$45:$B$108,"="&amp;$B150)+SUMIFS($F$45:$F$108,$J$45:$J$108,"="&amp;E$145,$B$45:$B$108,"="&amp;$B150),"")</f>
        <v>0</v>
      </c>
      <c r="F150" s="178">
        <f>IF('3f WHD'!M$13&lt;&gt;"",SUMIFS($F$45:$F$108,$K$45:$K$108,"="&amp;F$145,$B$45:$B$108,"="&amp;$B150)+SUMIFS($F$45:$F$108,$J$45:$J$108,"="&amp;F$145,$B$45:$B$108,"="&amp;$B150),"")</f>
        <v>0</v>
      </c>
      <c r="G150" s="178">
        <f>IF('3f WHD'!N$13&lt;&gt;"",SUMIFS($F$45:$F$108,$K$45:$K$108,"="&amp;G$145,$B$45:$B$108,"="&amp;$B150)+SUMIFS($F$45:$F$108,$J$45:$J$108,"="&amp;G$145,$B$45:$B$108,"="&amp;$B150),"")</f>
        <v>0</v>
      </c>
      <c r="H150" s="178">
        <f>IF('3f WHD'!O$13&lt;&gt;"",SUMIFS($F$45:$F$108,$K$45:$K$108,"="&amp;H$145,$B$45:$B$108,"="&amp;$B150)+SUMIFS($F$45:$F$108,$J$45:$J$108,"="&amp;H$145,$B$45:$B$108,"="&amp;$B150),"")</f>
        <v>0</v>
      </c>
      <c r="I150" s="164"/>
      <c r="J150" s="178">
        <f>IF('3f WHD'!Q$13&lt;&gt;"",SUMIFS($F$45:$F$108,$K$45:$K$108,"="&amp;J$145,$B$45:$B$108,"="&amp;$B150)+SUMIFS($F$45:$F$108,$J$45:$J$108,"="&amp;J$145,$B$45:$B$108,"="&amp;$B150),"")</f>
        <v>0</v>
      </c>
      <c r="K150" s="178">
        <f>IF('3f WHD'!R$13&lt;&gt;"",SUMIFS($F$45:$F$108,$K$45:$K$108,"="&amp;K$145,$B$45:$B$108,"="&amp;$B150)+SUMIFS($F$45:$F$108,$J$45:$J$108,"="&amp;K$145,$B$45:$B$108,"="&amp;$B150),"")</f>
        <v>0</v>
      </c>
      <c r="L150" s="178">
        <f>IF('3f WHD'!S$13&lt;&gt;"",SUMIFS($F$45:$F$108,$K$45:$K$108,"="&amp;L$145,$B$45:$B$108,"="&amp;$B150)+SUMIFS($F$45:$F$108,$J$45:$J$108,"="&amp;L$145,$B$45:$B$108,"="&amp;$B150),"")</f>
        <v>0</v>
      </c>
      <c r="M150" s="178">
        <f>IF('3f WHD'!T$13&lt;&gt;"",SUMIFS($F$45:$F$108,$K$45:$K$108,"="&amp;M$145,$B$45:$B$108,"="&amp;$B150)+SUMIFS($F$45:$F$108,$J$45:$J$108,"="&amp;M$145,$B$45:$B$108,"="&amp;$B150),"")</f>
        <v>847434455</v>
      </c>
      <c r="N150" s="178">
        <f>IF('3f WHD'!U$13&lt;&gt;"",SUMIFS($F$45:$F$108,$K$45:$K$108,"="&amp;N$145,$B$45:$B$108,"="&amp;$B150)+SUMIFS($F$45:$F$108,$J$45:$J$108,"="&amp;N$145,$B$45:$B$108,"="&amp;$B150),"")</f>
        <v>1510939098</v>
      </c>
      <c r="O150" s="178">
        <f>IF('3f WHD'!V$13&lt;&gt;"",SUMIFS($F$45:$F$108,$K$45:$K$108,"="&amp;O$145,$B$45:$B$108,"="&amp;$B150)+SUMIFS($F$45:$F$108,$J$45:$J$108,"="&amp;O$145,$B$45:$B$108,"="&amp;$B150),"")</f>
        <v>663504643</v>
      </c>
      <c r="P150" s="178">
        <f>IF('3f WHD'!W$13&lt;&gt;"",SUMIFS($F$45:$F$108,$K$45:$K$108,"="&amp;P$145,$B$45:$B$108,"="&amp;$B150)+SUMIFS($F$45:$F$108,$J$45:$J$108,"="&amp;P$145,$B$45:$B$108,"="&amp;$B150),"")</f>
        <v>0</v>
      </c>
      <c r="Q150" s="178">
        <f>IF('3f WHD'!X$13&lt;&gt;"",SUMIFS($F$45:$F$108,$K$45:$K$108,"="&amp;Q$145,$B$45:$B$108,"="&amp;$B150)+SUMIFS($F$45:$F$108,$J$45:$J$108,"="&amp;Q$145,$B$45:$B$108,"="&amp;$B150),"")</f>
        <v>0</v>
      </c>
      <c r="R150" s="164"/>
      <c r="S150" s="178">
        <f>IF('3f WHD'!Z$13&lt;&gt;"",SUMIFS($F$45:$F$108,$K$45:$K$108,"="&amp;S$145,$B$45:$B$108,"="&amp;$B150)+SUMIFS($F$45:$F$108,$J$45:$J$108,"="&amp;S$145,$B$45:$B$108,"="&amp;$B150),"")</f>
        <v>0</v>
      </c>
      <c r="T150" s="178">
        <f>IF('3f WHD'!AA$13&lt;&gt;"",SUMIFS($F$45:$F$108,$K$45:$K$108,"="&amp;T$145,$B$45:$B$108,"="&amp;$B150)+SUMIFS($F$45:$F$108,$J$45:$J$108,"="&amp;T$145,$B$45:$B$108,"="&amp;$B150),"")</f>
        <v>0</v>
      </c>
      <c r="U150" s="178" t="str">
        <f>IF('3f WHD'!AB$13&lt;&gt;"",SUMIFS($F$45:$F$108,$K$45:$K$108,"="&amp;U$145,$B$45:$B$108,"="&amp;$B150)+SUMIFS($F$45:$F$108,$J$45:$J$108,"="&amp;U$145,$B$45:$B$108,"="&amp;$B150),"")</f>
        <v/>
      </c>
      <c r="V150" s="178" t="str">
        <f>IF('3f WHD'!AC$13&lt;&gt;"",SUMIFS($F$45:$F$108,$K$45:$K$108,"="&amp;V$145,$B$45:$B$108,"="&amp;$B150)+SUMIFS($F$45:$F$108,$J$45:$J$108,"="&amp;V$145,$B$45:$B$108,"="&amp;$B150),"")</f>
        <v/>
      </c>
      <c r="W150" s="178" t="str">
        <f>IF('3f WHD'!AD$13&lt;&gt;"",SUMIFS($F$45:$F$108,$K$45:$K$108,"="&amp;W$145,$B$45:$B$108,"="&amp;$B150)+SUMIFS($F$45:$F$108,$J$45:$J$108,"="&amp;W$145,$B$45:$B$108,"="&amp;$B150),"")</f>
        <v/>
      </c>
      <c r="X150" s="178" t="str">
        <f>IF('3f WHD'!AE$13&lt;&gt;"",SUMIFS($F$45:$F$108,$K$45:$K$108,"="&amp;X$145,$B$45:$B$108,"="&amp;$B150)+SUMIFS($F$45:$F$108,$J$45:$J$108,"="&amp;X$145,$B$45:$B$108,"="&amp;$B150),"")</f>
        <v/>
      </c>
      <c r="Y150" s="178" t="str">
        <f>IF('3f WHD'!AF$13&lt;&gt;"",SUMIFS($F$45:$F$108,$K$45:$K$108,"="&amp;Y$145,$B$45:$B$108,"="&amp;$B150)+SUMIFS($F$45:$F$108,$J$45:$J$108,"="&amp;Y$145,$B$45:$B$108,"="&amp;$B150),"")</f>
        <v/>
      </c>
      <c r="Z150" s="178" t="str">
        <f>IF('3f WHD'!AG$13&lt;&gt;"",SUMIFS($F$45:$F$108,$K$45:$K$108,"="&amp;Z$145,$B$45:$B$108,"="&amp;$B150)+SUMIFS($F$45:$F$108,$J$45:$J$108,"="&amp;Z$145,$B$45:$B$108,"="&amp;$B150),"")</f>
        <v/>
      </c>
      <c r="AA150" s="178" t="str">
        <f>IF('3f WHD'!AH$13&lt;&gt;"",SUMIFS($F$45:$F$108,$K$45:$K$108,"="&amp;AA$145,$B$45:$B$108,"="&amp;$B150)+SUMIFS($F$45:$F$108,$J$45:$J$108,"="&amp;AA$145,$B$45:$B$108,"="&amp;$B150),"")</f>
        <v/>
      </c>
      <c r="AB150" s="178" t="str">
        <f>IF('3f WHD'!AI$13&lt;&gt;"",SUMIFS($F$45:$F$108,$K$45:$K$108,"="&amp;AB$145,$B$45:$B$108,"="&amp;$B150)+SUMIFS($F$45:$F$108,$J$45:$J$108,"="&amp;AB$145,$B$45:$B$108,"="&amp;$B150),"")</f>
        <v/>
      </c>
      <c r="AC150" s="178" t="str">
        <f>IF('3f WHD'!AJ$13&lt;&gt;"",SUMIFS($F$45:$F$108,$K$45:$K$108,"="&amp;AC$145,$B$45:$B$108,"="&amp;$B150)+SUMIFS($F$45:$F$108,$J$45:$J$108,"="&amp;AC$145,$B$45:$B$108,"="&amp;$B150),"")</f>
        <v/>
      </c>
      <c r="AD150" s="178" t="str">
        <f>IF('3f WHD'!AK$13&lt;&gt;"",SUMIFS($F$45:$F$108,$K$45:$K$108,"="&amp;AD$145,$B$45:$B$108,"="&amp;$B150)+SUMIFS($F$45:$F$108,$J$45:$J$108,"="&amp;AD$145,$B$45:$B$108,"="&amp;$B150),"")</f>
        <v/>
      </c>
      <c r="AE150" s="178" t="str">
        <f>IF('3f WHD'!AL$13&lt;&gt;"",SUMIFS($F$45:$F$108,$K$45:$K$108,"="&amp;AE$145,$B$45:$B$108,"="&amp;$B150)+SUMIFS($F$45:$F$108,$J$45:$J$108,"="&amp;AE$145,$B$45:$B$108,"="&amp;$B150),"")</f>
        <v/>
      </c>
      <c r="AF150" s="178" t="str">
        <f>IF('3f WHD'!AM$13&lt;&gt;"",SUMIFS($F$45:$F$108,$K$45:$K$108,"="&amp;AF$145,$B$45:$B$108,"="&amp;$B150)+SUMIFS($F$45:$F$108,$J$45:$J$108,"="&amp;AF$145,$B$45:$B$108,"="&amp;$B150),"")</f>
        <v/>
      </c>
      <c r="AG150" s="178" t="str">
        <f>IF('3f WHD'!AN$13&lt;&gt;"",SUMIFS($F$45:$F$108,$K$45:$K$108,"="&amp;AG$145,$B$45:$B$108,"="&amp;$B150)+SUMIFS($F$45:$F$108,$J$45:$J$108,"="&amp;AG$145,$B$45:$B$108,"="&amp;$B150),"")</f>
        <v/>
      </c>
      <c r="AH150" s="178" t="str">
        <f>IF('3f WHD'!AO$13&lt;&gt;"",SUMIFS($F$45:$F$108,$K$45:$K$108,"="&amp;AH$145,$B$45:$B$108,"="&amp;$B150)+SUMIFS($F$45:$F$108,$J$45:$J$108,"="&amp;AH$145,$B$45:$B$108,"="&amp;$B150),"")</f>
        <v/>
      </c>
      <c r="AI150" s="178" t="str">
        <f>IF('3f WHD'!AP$13&lt;&gt;"",SUMIFS($F$45:$F$108,$K$45:$K$108,"="&amp;AI$145,$B$45:$B$108,"="&amp;$B150)+SUMIFS($F$45:$F$108,$J$45:$J$108,"="&amp;AI$145,$B$45:$B$108,"="&amp;$B150),"")</f>
        <v/>
      </c>
      <c r="AJ150" s="178" t="str">
        <f>IF('3f WHD'!AQ$13&lt;&gt;"",SUMIFS($F$45:$F$108,$K$45:$K$108,"="&amp;AJ$145,$B$45:$B$108,"="&amp;$B150)+SUMIFS($F$45:$F$108,$J$45:$J$108,"="&amp;AJ$145,$B$45:$B$108,"="&amp;$B150),"")</f>
        <v/>
      </c>
      <c r="AK150" s="178" t="str">
        <f>IF('3f WHD'!AR$13&lt;&gt;"",SUMIFS($F$45:$F$108,$K$45:$K$108,"="&amp;AK$145,$B$45:$B$108,"="&amp;$B150)+SUMIFS($F$45:$F$108,$J$45:$J$108,"="&amp;AK$145,$B$45:$B$108,"="&amp;$B150),"")</f>
        <v/>
      </c>
      <c r="AL150" s="178" t="str">
        <f>IF('3f WHD'!AS$13&lt;&gt;"",SUMIFS($F$45:$F$108,$K$45:$K$108,"="&amp;AL$145,$B$45:$B$108,"="&amp;$B150)+SUMIFS($F$45:$F$108,$J$45:$J$108,"="&amp;AL$145,$B$45:$B$108,"="&amp;$B150),"")</f>
        <v/>
      </c>
      <c r="AM150" s="178" t="str">
        <f>IF('3f WHD'!AT$13&lt;&gt;"",SUMIFS($F$45:$F$108,$K$45:$K$108,"="&amp;AM$145,$B$45:$B$108,"="&amp;$B150)+SUMIFS($F$45:$F$108,$J$45:$J$108,"="&amp;AM$145,$B$45:$B$108,"="&amp;$B150),"")</f>
        <v/>
      </c>
      <c r="AN150" s="178" t="str">
        <f>IF('3f WHD'!AU$13&lt;&gt;"",SUMIFS($F$45:$F$108,$K$45:$K$108,"="&amp;AN$145,$B$45:$B$108,"="&amp;$B150)+SUMIFS($F$45:$F$108,$J$45:$J$108,"="&amp;AN$145,$B$45:$B$108,"="&amp;$B150),"")</f>
        <v/>
      </c>
      <c r="AO150" s="178" t="str">
        <f>IF('3f WHD'!AV$13&lt;&gt;"",SUMIFS($F$45:$F$108,$K$45:$K$108,"="&amp;AO$145,$B$45:$B$108,"="&amp;$B150)+SUMIFS($F$45:$F$108,$J$45:$J$108,"="&amp;AO$145,$B$45:$B$108,"="&amp;$B150),"")</f>
        <v/>
      </c>
      <c r="AP150" s="178" t="str">
        <f>IF('3f WHD'!AW$13&lt;&gt;"",SUMIFS($F$45:$F$108,$K$45:$K$108,"="&amp;AP$145,$B$45:$B$108,"="&amp;$B150)+SUMIFS($F$45:$F$108,$J$45:$J$108,"="&amp;AP$145,$B$45:$B$108,"="&amp;$B150),"")</f>
        <v/>
      </c>
      <c r="AQ150" s="178" t="str">
        <f>IF('3f WHD'!AX$13&lt;&gt;"",SUMIFS($F$45:$F$108,$K$45:$K$108,"="&amp;AQ$145,$B$45:$B$108,"="&amp;$B150)+SUMIFS($F$45:$F$108,$J$45:$J$108,"="&amp;AQ$145,$B$45:$B$108,"="&amp;$B150),"")</f>
        <v/>
      </c>
      <c r="AR150" s="178" t="str">
        <f>IF('3f WHD'!AY$13&lt;&gt;"",SUMIFS($F$45:$F$108,$K$45:$K$108,"="&amp;AR$145,$B$45:$B$108,"="&amp;$B150)+SUMIFS($F$45:$F$108,$J$45:$J$108,"="&amp;AR$145,$B$45:$B$108,"="&amp;$B150),"")</f>
        <v/>
      </c>
      <c r="AS150" s="178" t="str">
        <f>IF('3f WHD'!AZ$13&lt;&gt;"",SUMIFS($F$45:$F$108,$K$45:$K$108,"="&amp;AS$145,$B$45:$B$108,"="&amp;$B150)+SUMIFS($F$45:$F$108,$J$45:$J$108,"="&amp;AS$145,$B$45:$B$108,"="&amp;$B150),"")</f>
        <v/>
      </c>
      <c r="AT150" s="178" t="str">
        <f>IF('3f WHD'!BA$13&lt;&gt;"",SUMIFS($F$45:$F$108,$K$45:$K$108,"="&amp;AT$145,$B$45:$B$108,"="&amp;$B150)+SUMIFS($F$45:$F$108,$J$45:$J$108,"="&amp;AT$145,$B$45:$B$108,"="&amp;$B150),"")</f>
        <v/>
      </c>
      <c r="AU150" s="178" t="str">
        <f>IF('3f WHD'!BB$13&lt;&gt;"",SUMIFS($F$45:$F$108,$K$45:$K$108,"="&amp;AU$145,$B$45:$B$108,"="&amp;$B150)+SUMIFS($F$45:$F$108,$J$45:$J$108,"="&amp;AU$145,$B$45:$B$108,"="&amp;$B150),"")</f>
        <v/>
      </c>
      <c r="AV150" s="178" t="str">
        <f>IF('3f WHD'!BC$13&lt;&gt;"",SUMIFS($F$45:$F$108,$K$45:$K$108,"="&amp;AV$145,$B$45:$B$108,"="&amp;$B150)+SUMIFS($F$45:$F$108,$J$45:$J$108,"="&amp;AV$145,$B$45:$B$108,"="&amp;$B150),"")</f>
        <v/>
      </c>
      <c r="AW150" s="178" t="str">
        <f>IF('3f WHD'!BD$13&lt;&gt;"",SUMIFS($F$45:$F$108,$K$45:$K$108,"="&amp;AW$145,$B$45:$B$108,"="&amp;$B150)+SUMIFS($F$45:$F$108,$J$45:$J$108,"="&amp;AW$145,$B$45:$B$108,"="&amp;$B150),"")</f>
        <v/>
      </c>
    </row>
    <row r="151" spans="2:49">
      <c r="B151" s="156">
        <v>11</v>
      </c>
      <c r="C151" s="156"/>
      <c r="D151" s="178">
        <f>IF('3f WHD'!K$13&lt;&gt;"",SUMIFS($F$45:$F$108,$K$45:$K$108,"="&amp;D$145,$B$45:$B$108,"="&amp;$B151)+SUMIFS($F$45:$F$108,$J$45:$J$108,"="&amp;D$145,$B$45:$B$108,"="&amp;$B151),"")</f>
        <v>0</v>
      </c>
      <c r="E151" s="178">
        <f>IF('3f WHD'!L$13&lt;&gt;"",SUMIFS($F$45:$F$108,$K$45:$K$108,"="&amp;E$145,$B$45:$B$108,"="&amp;$B151)+SUMIFS($F$45:$F$108,$J$45:$J$108,"="&amp;E$145,$B$45:$B$108,"="&amp;$B151),"")</f>
        <v>0</v>
      </c>
      <c r="F151" s="178">
        <f>IF('3f WHD'!M$13&lt;&gt;"",SUMIFS($F$45:$F$108,$K$45:$K$108,"="&amp;F$145,$B$45:$B$108,"="&amp;$B151)+SUMIFS($F$45:$F$108,$J$45:$J$108,"="&amp;F$145,$B$45:$B$108,"="&amp;$B151),"")</f>
        <v>0</v>
      </c>
      <c r="G151" s="178">
        <f>IF('3f WHD'!N$13&lt;&gt;"",SUMIFS($F$45:$F$108,$K$45:$K$108,"="&amp;G$145,$B$45:$B$108,"="&amp;$B151)+SUMIFS($F$45:$F$108,$J$45:$J$108,"="&amp;G$145,$B$45:$B$108,"="&amp;$B151),"")</f>
        <v>0</v>
      </c>
      <c r="H151" s="178">
        <f>IF('3f WHD'!O$13&lt;&gt;"",SUMIFS($F$45:$F$108,$K$45:$K$108,"="&amp;H$145,$B$45:$B$108,"="&amp;$B151)+SUMIFS($F$45:$F$108,$J$45:$J$108,"="&amp;H$145,$B$45:$B$108,"="&amp;$B151),"")</f>
        <v>0</v>
      </c>
      <c r="I151" s="164"/>
      <c r="J151" s="178">
        <f>IF('3f WHD'!Q$13&lt;&gt;"",SUMIFS($F$45:$F$108,$K$45:$K$108,"="&amp;J$145,$B$45:$B$108,"="&amp;$B151)+SUMIFS($F$45:$F$108,$J$45:$J$108,"="&amp;J$145,$B$45:$B$108,"="&amp;$B151),"")</f>
        <v>0</v>
      </c>
      <c r="K151" s="178">
        <f>IF('3f WHD'!R$13&lt;&gt;"",SUMIFS($F$45:$F$108,$K$45:$K$108,"="&amp;K$145,$B$45:$B$108,"="&amp;$B151)+SUMIFS($F$45:$F$108,$J$45:$J$108,"="&amp;K$145,$B$45:$B$108,"="&amp;$B151),"")</f>
        <v>0</v>
      </c>
      <c r="L151" s="178">
        <f>IF('3f WHD'!S$13&lt;&gt;"",SUMIFS($F$45:$F$108,$K$45:$K$108,"="&amp;L$145,$B$45:$B$108,"="&amp;$B151)+SUMIFS($F$45:$F$108,$J$45:$J$108,"="&amp;L$145,$B$45:$B$108,"="&amp;$B151),"")</f>
        <v>0</v>
      </c>
      <c r="M151" s="178">
        <f>IF('3f WHD'!T$13&lt;&gt;"",SUMIFS($F$45:$F$108,$K$45:$K$108,"="&amp;M$145,$B$45:$B$108,"="&amp;$B151)+SUMIFS($F$45:$F$108,$J$45:$J$108,"="&amp;M$145,$B$45:$B$108,"="&amp;$B151),"")</f>
        <v>0</v>
      </c>
      <c r="N151" s="178">
        <f>IF('3f WHD'!U$13&lt;&gt;"",SUMIFS($F$45:$F$108,$K$45:$K$108,"="&amp;N$145,$B$45:$B$108,"="&amp;$B151)+SUMIFS($F$45:$F$108,$J$45:$J$108,"="&amp;N$145,$B$45:$B$108,"="&amp;$B151),"")</f>
        <v>0</v>
      </c>
      <c r="O151" s="178">
        <f>IF('3f WHD'!V$13&lt;&gt;"",SUMIFS($F$45:$F$108,$K$45:$K$108,"="&amp;O$145,$B$45:$B$108,"="&amp;$B151)+SUMIFS($F$45:$F$108,$J$45:$J$108,"="&amp;O$145,$B$45:$B$108,"="&amp;$B151),"")</f>
        <v>960106842</v>
      </c>
      <c r="P151" s="178">
        <f>IF('3f WHD'!W$13&lt;&gt;"",SUMIFS($F$45:$F$108,$K$45:$K$108,"="&amp;P$145,$B$45:$B$108,"="&amp;$B151)+SUMIFS($F$45:$F$108,$J$45:$J$108,"="&amp;P$145,$B$45:$B$108,"="&amp;$B151),"")</f>
        <v>1602212406.5699999</v>
      </c>
      <c r="Q151" s="178">
        <f>IF('3f WHD'!X$13&lt;&gt;"",SUMIFS($F$45:$F$108,$K$45:$K$108,"="&amp;Q$145,$B$45:$B$108,"="&amp;$B151)+SUMIFS($F$45:$F$108,$J$45:$J$108,"="&amp;Q$145,$B$45:$B$108,"="&amp;$B151),"")</f>
        <v>642105564.56999993</v>
      </c>
      <c r="R151" s="164"/>
      <c r="S151" s="178">
        <f>IF('3f WHD'!Z$13&lt;&gt;"",SUMIFS($F$45:$F$108,$K$45:$K$108,"="&amp;S$145,$B$45:$B$108,"="&amp;$B151)+SUMIFS($F$45:$F$108,$J$45:$J$108,"="&amp;S$145,$B$45:$B$108,"="&amp;$B151),"")</f>
        <v>0</v>
      </c>
      <c r="T151" s="178">
        <f>IF('3f WHD'!AA$13&lt;&gt;"",SUMIFS($F$45:$F$108,$K$45:$K$108,"="&amp;T$145,$B$45:$B$108,"="&amp;$B151)+SUMIFS($F$45:$F$108,$J$45:$J$108,"="&amp;T$145,$B$45:$B$108,"="&amp;$B151),"")</f>
        <v>0</v>
      </c>
      <c r="U151" s="178" t="str">
        <f>IF('3f WHD'!AB$13&lt;&gt;"",SUMIFS($F$45:$F$108,$K$45:$K$108,"="&amp;U$145,$B$45:$B$108,"="&amp;$B151)+SUMIFS($F$45:$F$108,$J$45:$J$108,"="&amp;U$145,$B$45:$B$108,"="&amp;$B151),"")</f>
        <v/>
      </c>
      <c r="V151" s="178" t="str">
        <f>IF('3f WHD'!AC$13&lt;&gt;"",SUMIFS($F$45:$F$108,$K$45:$K$108,"="&amp;V$145,$B$45:$B$108,"="&amp;$B151)+SUMIFS($F$45:$F$108,$J$45:$J$108,"="&amp;V$145,$B$45:$B$108,"="&amp;$B151),"")</f>
        <v/>
      </c>
      <c r="W151" s="178" t="str">
        <f>IF('3f WHD'!AD$13&lt;&gt;"",SUMIFS($F$45:$F$108,$K$45:$K$108,"="&amp;W$145,$B$45:$B$108,"="&amp;$B151)+SUMIFS($F$45:$F$108,$J$45:$J$108,"="&amp;W$145,$B$45:$B$108,"="&amp;$B151),"")</f>
        <v/>
      </c>
      <c r="X151" s="178" t="str">
        <f>IF('3f WHD'!AE$13&lt;&gt;"",SUMIFS($F$45:$F$108,$K$45:$K$108,"="&amp;X$145,$B$45:$B$108,"="&amp;$B151)+SUMIFS($F$45:$F$108,$J$45:$J$108,"="&amp;X$145,$B$45:$B$108,"="&amp;$B151),"")</f>
        <v/>
      </c>
      <c r="Y151" s="178" t="str">
        <f>IF('3f WHD'!AF$13&lt;&gt;"",SUMIFS($F$45:$F$108,$K$45:$K$108,"="&amp;Y$145,$B$45:$B$108,"="&amp;$B151)+SUMIFS($F$45:$F$108,$J$45:$J$108,"="&amp;Y$145,$B$45:$B$108,"="&amp;$B151),"")</f>
        <v/>
      </c>
      <c r="Z151" s="178" t="str">
        <f>IF('3f WHD'!AG$13&lt;&gt;"",SUMIFS($F$45:$F$108,$K$45:$K$108,"="&amp;Z$145,$B$45:$B$108,"="&amp;$B151)+SUMIFS($F$45:$F$108,$J$45:$J$108,"="&amp;Z$145,$B$45:$B$108,"="&amp;$B151),"")</f>
        <v/>
      </c>
      <c r="AA151" s="178" t="str">
        <f>IF('3f WHD'!AH$13&lt;&gt;"",SUMIFS($F$45:$F$108,$K$45:$K$108,"="&amp;AA$145,$B$45:$B$108,"="&amp;$B151)+SUMIFS($F$45:$F$108,$J$45:$J$108,"="&amp;AA$145,$B$45:$B$108,"="&amp;$B151),"")</f>
        <v/>
      </c>
      <c r="AB151" s="178" t="str">
        <f>IF('3f WHD'!AI$13&lt;&gt;"",SUMIFS($F$45:$F$108,$K$45:$K$108,"="&amp;AB$145,$B$45:$B$108,"="&amp;$B151)+SUMIFS($F$45:$F$108,$J$45:$J$108,"="&amp;AB$145,$B$45:$B$108,"="&amp;$B151),"")</f>
        <v/>
      </c>
      <c r="AC151" s="178" t="str">
        <f>IF('3f WHD'!AJ$13&lt;&gt;"",SUMIFS($F$45:$F$108,$K$45:$K$108,"="&amp;AC$145,$B$45:$B$108,"="&amp;$B151)+SUMIFS($F$45:$F$108,$J$45:$J$108,"="&amp;AC$145,$B$45:$B$108,"="&amp;$B151),"")</f>
        <v/>
      </c>
      <c r="AD151" s="178" t="str">
        <f>IF('3f WHD'!AK$13&lt;&gt;"",SUMIFS($F$45:$F$108,$K$45:$K$108,"="&amp;AD$145,$B$45:$B$108,"="&amp;$B151)+SUMIFS($F$45:$F$108,$J$45:$J$108,"="&amp;AD$145,$B$45:$B$108,"="&amp;$B151),"")</f>
        <v/>
      </c>
      <c r="AE151" s="178" t="str">
        <f>IF('3f WHD'!AL$13&lt;&gt;"",SUMIFS($F$45:$F$108,$K$45:$K$108,"="&amp;AE$145,$B$45:$B$108,"="&amp;$B151)+SUMIFS($F$45:$F$108,$J$45:$J$108,"="&amp;AE$145,$B$45:$B$108,"="&amp;$B151),"")</f>
        <v/>
      </c>
      <c r="AF151" s="178" t="str">
        <f>IF('3f WHD'!AM$13&lt;&gt;"",SUMIFS($F$45:$F$108,$K$45:$K$108,"="&amp;AF$145,$B$45:$B$108,"="&amp;$B151)+SUMIFS($F$45:$F$108,$J$45:$J$108,"="&amp;AF$145,$B$45:$B$108,"="&amp;$B151),"")</f>
        <v/>
      </c>
      <c r="AG151" s="178" t="str">
        <f>IF('3f WHD'!AN$13&lt;&gt;"",SUMIFS($F$45:$F$108,$K$45:$K$108,"="&amp;AG$145,$B$45:$B$108,"="&amp;$B151)+SUMIFS($F$45:$F$108,$J$45:$J$108,"="&amp;AG$145,$B$45:$B$108,"="&amp;$B151),"")</f>
        <v/>
      </c>
      <c r="AH151" s="178" t="str">
        <f>IF('3f WHD'!AO$13&lt;&gt;"",SUMIFS($F$45:$F$108,$K$45:$K$108,"="&amp;AH$145,$B$45:$B$108,"="&amp;$B151)+SUMIFS($F$45:$F$108,$J$45:$J$108,"="&amp;AH$145,$B$45:$B$108,"="&amp;$B151),"")</f>
        <v/>
      </c>
      <c r="AI151" s="178" t="str">
        <f>IF('3f WHD'!AP$13&lt;&gt;"",SUMIFS($F$45:$F$108,$K$45:$K$108,"="&amp;AI$145,$B$45:$B$108,"="&amp;$B151)+SUMIFS($F$45:$F$108,$J$45:$J$108,"="&amp;AI$145,$B$45:$B$108,"="&amp;$B151),"")</f>
        <v/>
      </c>
      <c r="AJ151" s="178" t="str">
        <f>IF('3f WHD'!AQ$13&lt;&gt;"",SUMIFS($F$45:$F$108,$K$45:$K$108,"="&amp;AJ$145,$B$45:$B$108,"="&amp;$B151)+SUMIFS($F$45:$F$108,$J$45:$J$108,"="&amp;AJ$145,$B$45:$B$108,"="&amp;$B151),"")</f>
        <v/>
      </c>
      <c r="AK151" s="178" t="str">
        <f>IF('3f WHD'!AR$13&lt;&gt;"",SUMIFS($F$45:$F$108,$K$45:$K$108,"="&amp;AK$145,$B$45:$B$108,"="&amp;$B151)+SUMIFS($F$45:$F$108,$J$45:$J$108,"="&amp;AK$145,$B$45:$B$108,"="&amp;$B151),"")</f>
        <v/>
      </c>
      <c r="AL151" s="178" t="str">
        <f>IF('3f WHD'!AS$13&lt;&gt;"",SUMIFS($F$45:$F$108,$K$45:$K$108,"="&amp;AL$145,$B$45:$B$108,"="&amp;$B151)+SUMIFS($F$45:$F$108,$J$45:$J$108,"="&amp;AL$145,$B$45:$B$108,"="&amp;$B151),"")</f>
        <v/>
      </c>
      <c r="AM151" s="178" t="str">
        <f>IF('3f WHD'!AT$13&lt;&gt;"",SUMIFS($F$45:$F$108,$K$45:$K$108,"="&amp;AM$145,$B$45:$B$108,"="&amp;$B151)+SUMIFS($F$45:$F$108,$J$45:$J$108,"="&amp;AM$145,$B$45:$B$108,"="&amp;$B151),"")</f>
        <v/>
      </c>
      <c r="AN151" s="178" t="str">
        <f>IF('3f WHD'!AU$13&lt;&gt;"",SUMIFS($F$45:$F$108,$K$45:$K$108,"="&amp;AN$145,$B$45:$B$108,"="&amp;$B151)+SUMIFS($F$45:$F$108,$J$45:$J$108,"="&amp;AN$145,$B$45:$B$108,"="&amp;$B151),"")</f>
        <v/>
      </c>
      <c r="AO151" s="178" t="str">
        <f>IF('3f WHD'!AV$13&lt;&gt;"",SUMIFS($F$45:$F$108,$K$45:$K$108,"="&amp;AO$145,$B$45:$B$108,"="&amp;$B151)+SUMIFS($F$45:$F$108,$J$45:$J$108,"="&amp;AO$145,$B$45:$B$108,"="&amp;$B151),"")</f>
        <v/>
      </c>
      <c r="AP151" s="178" t="str">
        <f>IF('3f WHD'!AW$13&lt;&gt;"",SUMIFS($F$45:$F$108,$K$45:$K$108,"="&amp;AP$145,$B$45:$B$108,"="&amp;$B151)+SUMIFS($F$45:$F$108,$J$45:$J$108,"="&amp;AP$145,$B$45:$B$108,"="&amp;$B151),"")</f>
        <v/>
      </c>
      <c r="AQ151" s="178" t="str">
        <f>IF('3f WHD'!AX$13&lt;&gt;"",SUMIFS($F$45:$F$108,$K$45:$K$108,"="&amp;AQ$145,$B$45:$B$108,"="&amp;$B151)+SUMIFS($F$45:$F$108,$J$45:$J$108,"="&amp;AQ$145,$B$45:$B$108,"="&amp;$B151),"")</f>
        <v/>
      </c>
      <c r="AR151" s="178" t="str">
        <f>IF('3f WHD'!AY$13&lt;&gt;"",SUMIFS($F$45:$F$108,$K$45:$K$108,"="&amp;AR$145,$B$45:$B$108,"="&amp;$B151)+SUMIFS($F$45:$F$108,$J$45:$J$108,"="&amp;AR$145,$B$45:$B$108,"="&amp;$B151),"")</f>
        <v/>
      </c>
      <c r="AS151" s="178" t="str">
        <f>IF('3f WHD'!AZ$13&lt;&gt;"",SUMIFS($F$45:$F$108,$K$45:$K$108,"="&amp;AS$145,$B$45:$B$108,"="&amp;$B151)+SUMIFS($F$45:$F$108,$J$45:$J$108,"="&amp;AS$145,$B$45:$B$108,"="&amp;$B151),"")</f>
        <v/>
      </c>
      <c r="AT151" s="178" t="str">
        <f>IF('3f WHD'!BA$13&lt;&gt;"",SUMIFS($F$45:$F$108,$K$45:$K$108,"="&amp;AT$145,$B$45:$B$108,"="&amp;$B151)+SUMIFS($F$45:$F$108,$J$45:$J$108,"="&amp;AT$145,$B$45:$B$108,"="&amp;$B151),"")</f>
        <v/>
      </c>
      <c r="AU151" s="178" t="str">
        <f>IF('3f WHD'!BB$13&lt;&gt;"",SUMIFS($F$45:$F$108,$K$45:$K$108,"="&amp;AU$145,$B$45:$B$108,"="&amp;$B151)+SUMIFS($F$45:$F$108,$J$45:$J$108,"="&amp;AU$145,$B$45:$B$108,"="&amp;$B151),"")</f>
        <v/>
      </c>
      <c r="AV151" s="178" t="str">
        <f>IF('3f WHD'!BC$13&lt;&gt;"",SUMIFS($F$45:$F$108,$K$45:$K$108,"="&amp;AV$145,$B$45:$B$108,"="&amp;$B151)+SUMIFS($F$45:$F$108,$J$45:$J$108,"="&amp;AV$145,$B$45:$B$108,"="&amp;$B151),"")</f>
        <v/>
      </c>
      <c r="AW151" s="178" t="str">
        <f>IF('3f WHD'!BD$13&lt;&gt;"",SUMIFS($F$45:$F$108,$K$45:$K$108,"="&amp;AW$145,$B$45:$B$108,"="&amp;$B151)+SUMIFS($F$45:$F$108,$J$45:$J$108,"="&amp;AW$145,$B$45:$B$108,"="&amp;$B151),"")</f>
        <v/>
      </c>
    </row>
    <row r="152" spans="2:49">
      <c r="B152" s="156">
        <v>12</v>
      </c>
      <c r="C152" s="156"/>
      <c r="D152" s="178">
        <f>IF('3f WHD'!K$13&lt;&gt;"",SUMIFS($F$45:$F$108,$K$45:$K$108,"="&amp;D$145,$B$45:$B$108,"="&amp;$B152)+SUMIFS($F$45:$F$108,$J$45:$J$108,"="&amp;D$145,$B$45:$B$108,"="&amp;$B152),"")</f>
        <v>0</v>
      </c>
      <c r="E152" s="178">
        <f>IF('3f WHD'!L$13&lt;&gt;"",SUMIFS($F$45:$F$108,$K$45:$K$108,"="&amp;E$145,$B$45:$B$108,"="&amp;$B152)+SUMIFS($F$45:$F$108,$J$45:$J$108,"="&amp;E$145,$B$45:$B$108,"="&amp;$B152),"")</f>
        <v>0</v>
      </c>
      <c r="F152" s="178">
        <f>IF('3f WHD'!M$13&lt;&gt;"",SUMIFS($F$45:$F$108,$K$45:$K$108,"="&amp;F$145,$B$45:$B$108,"="&amp;$B152)+SUMIFS($F$45:$F$108,$J$45:$J$108,"="&amp;F$145,$B$45:$B$108,"="&amp;$B152),"")</f>
        <v>0</v>
      </c>
      <c r="G152" s="178">
        <f>IF('3f WHD'!N$13&lt;&gt;"",SUMIFS($F$45:$F$108,$K$45:$K$108,"="&amp;G$145,$B$45:$B$108,"="&amp;$B152)+SUMIFS($F$45:$F$108,$J$45:$J$108,"="&amp;G$145,$B$45:$B$108,"="&amp;$B152),"")</f>
        <v>0</v>
      </c>
      <c r="H152" s="178">
        <f>IF('3f WHD'!O$13&lt;&gt;"",SUMIFS($F$45:$F$108,$K$45:$K$108,"="&amp;H$145,$B$45:$B$108,"="&amp;$B152)+SUMIFS($F$45:$F$108,$J$45:$J$108,"="&amp;H$145,$B$45:$B$108,"="&amp;$B152),"")</f>
        <v>0</v>
      </c>
      <c r="I152" s="164"/>
      <c r="J152" s="178">
        <f>IF('3f WHD'!Q$13&lt;&gt;"",SUMIFS($F$45:$F$108,$K$45:$K$108,"="&amp;J$145,$B$45:$B$108,"="&amp;$B152)+SUMIFS($F$45:$F$108,$J$45:$J$108,"="&amp;J$145,$B$45:$B$108,"="&amp;$B152),"")</f>
        <v>0</v>
      </c>
      <c r="K152" s="178">
        <f>IF('3f WHD'!R$13&lt;&gt;"",SUMIFS($F$45:$F$108,$K$45:$K$108,"="&amp;K$145,$B$45:$B$108,"="&amp;$B152)+SUMIFS($F$45:$F$108,$J$45:$J$108,"="&amp;K$145,$B$45:$B$108,"="&amp;$B152),"")</f>
        <v>0</v>
      </c>
      <c r="L152" s="178">
        <f>IF('3f WHD'!S$13&lt;&gt;"",SUMIFS($F$45:$F$108,$K$45:$K$108,"="&amp;L$145,$B$45:$B$108,"="&amp;$B152)+SUMIFS($F$45:$F$108,$J$45:$J$108,"="&amp;L$145,$B$45:$B$108,"="&amp;$B152),"")</f>
        <v>0</v>
      </c>
      <c r="M152" s="178">
        <f>IF('3f WHD'!T$13&lt;&gt;"",SUMIFS($F$45:$F$108,$K$45:$K$108,"="&amp;M$145,$B$45:$B$108,"="&amp;$B152)+SUMIFS($F$45:$F$108,$J$45:$J$108,"="&amp;M$145,$B$45:$B$108,"="&amp;$B152),"")</f>
        <v>0</v>
      </c>
      <c r="N152" s="178">
        <f>IF('3f WHD'!U$13&lt;&gt;"",SUMIFS($F$45:$F$108,$K$45:$K$108,"="&amp;N$145,$B$45:$B$108,"="&amp;$B152)+SUMIFS($F$45:$F$108,$J$45:$J$108,"="&amp;N$145,$B$45:$B$108,"="&amp;$B152),"")</f>
        <v>0</v>
      </c>
      <c r="O152" s="178">
        <f>IF('3f WHD'!V$13&lt;&gt;"",SUMIFS($F$45:$F$108,$K$45:$K$108,"="&amp;O$145,$B$45:$B$108,"="&amp;$B152)+SUMIFS($F$45:$F$108,$J$45:$J$108,"="&amp;O$145,$B$45:$B$108,"="&amp;$B152),"")</f>
        <v>0</v>
      </c>
      <c r="P152" s="178">
        <f>IF('3f WHD'!W$13&lt;&gt;"",SUMIFS($F$45:$F$108,$K$45:$K$108,"="&amp;P$145,$B$45:$B$108,"="&amp;$B152)+SUMIFS($F$45:$F$108,$J$45:$J$108,"="&amp;P$145,$B$45:$B$108,"="&amp;$B152),"")</f>
        <v>0</v>
      </c>
      <c r="Q152" s="178">
        <f>IF('3f WHD'!X$13&lt;&gt;"",SUMIFS($F$45:$F$108,$K$45:$K$108,"="&amp;Q$145,$B$45:$B$108,"="&amp;$B152)+SUMIFS($F$45:$F$108,$J$45:$J$108,"="&amp;Q$145,$B$45:$B$108,"="&amp;$B152),"")</f>
        <v>714661286.86000001</v>
      </c>
      <c r="R152" s="164"/>
      <c r="S152" s="178">
        <f>IF('3f WHD'!Z$13&lt;&gt;"",SUMIFS($F$45:$F$108,$K$45:$K$108,"="&amp;S$145,$B$45:$B$108,"="&amp;$B152)+SUMIFS($F$45:$F$108,$J$45:$J$108,"="&amp;S$145,$B$45:$B$108,"="&amp;$B152),"")</f>
        <v>1271172891.8600001</v>
      </c>
      <c r="T152" s="178">
        <f>IF('3f WHD'!AA$13&lt;&gt;"",SUMIFS($F$45:$F$108,$K$45:$K$108,"="&amp;T$145,$B$45:$B$108,"="&amp;$B152)+SUMIFS($F$45:$F$108,$J$45:$J$108,"="&amp;T$145,$B$45:$B$108,"="&amp;$B152),"")</f>
        <v>556511605</v>
      </c>
      <c r="U152" s="178" t="str">
        <f>IF('3f WHD'!AB$13&lt;&gt;"",SUMIFS($F$45:$F$108,$K$45:$K$108,"="&amp;U$145,$B$45:$B$108,"="&amp;$B152)+SUMIFS($F$45:$F$108,$J$45:$J$108,"="&amp;U$145,$B$45:$B$108,"="&amp;$B152),"")</f>
        <v/>
      </c>
      <c r="V152" s="178" t="str">
        <f>IF('3f WHD'!AC$13&lt;&gt;"",SUMIFS($F$45:$F$108,$K$45:$K$108,"="&amp;V$145,$B$45:$B$108,"="&amp;$B152)+SUMIFS($F$45:$F$108,$J$45:$J$108,"="&amp;V$145,$B$45:$B$108,"="&amp;$B152),"")</f>
        <v/>
      </c>
      <c r="W152" s="178" t="str">
        <f>IF('3f WHD'!AD$13&lt;&gt;"",SUMIFS($F$45:$F$108,$K$45:$K$108,"="&amp;W$145,$B$45:$B$108,"="&amp;$B152)+SUMIFS($F$45:$F$108,$J$45:$J$108,"="&amp;W$145,$B$45:$B$108,"="&amp;$B152),"")</f>
        <v/>
      </c>
      <c r="X152" s="178" t="str">
        <f>IF('3f WHD'!AE$13&lt;&gt;"",SUMIFS($F$45:$F$108,$K$45:$K$108,"="&amp;X$145,$B$45:$B$108,"="&amp;$B152)+SUMIFS($F$45:$F$108,$J$45:$J$108,"="&amp;X$145,$B$45:$B$108,"="&amp;$B152),"")</f>
        <v/>
      </c>
      <c r="Y152" s="178" t="str">
        <f>IF('3f WHD'!AF$13&lt;&gt;"",SUMIFS($F$45:$F$108,$K$45:$K$108,"="&amp;Y$145,$B$45:$B$108,"="&amp;$B152)+SUMIFS($F$45:$F$108,$J$45:$J$108,"="&amp;Y$145,$B$45:$B$108,"="&amp;$B152),"")</f>
        <v/>
      </c>
      <c r="Z152" s="178" t="str">
        <f>IF('3f WHD'!AG$13&lt;&gt;"",SUMIFS($F$45:$F$108,$K$45:$K$108,"="&amp;Z$145,$B$45:$B$108,"="&amp;$B152)+SUMIFS($F$45:$F$108,$J$45:$J$108,"="&amp;Z$145,$B$45:$B$108,"="&amp;$B152),"")</f>
        <v/>
      </c>
      <c r="AA152" s="178" t="str">
        <f>IF('3f WHD'!AH$13&lt;&gt;"",SUMIFS($F$45:$F$108,$K$45:$K$108,"="&amp;AA$145,$B$45:$B$108,"="&amp;$B152)+SUMIFS($F$45:$F$108,$J$45:$J$108,"="&amp;AA$145,$B$45:$B$108,"="&amp;$B152),"")</f>
        <v/>
      </c>
      <c r="AB152" s="178" t="str">
        <f>IF('3f WHD'!AI$13&lt;&gt;"",SUMIFS($F$45:$F$108,$K$45:$K$108,"="&amp;AB$145,$B$45:$B$108,"="&amp;$B152)+SUMIFS($F$45:$F$108,$J$45:$J$108,"="&amp;AB$145,$B$45:$B$108,"="&amp;$B152),"")</f>
        <v/>
      </c>
      <c r="AC152" s="178" t="str">
        <f>IF('3f WHD'!AJ$13&lt;&gt;"",SUMIFS($F$45:$F$108,$K$45:$K$108,"="&amp;AC$145,$B$45:$B$108,"="&amp;$B152)+SUMIFS($F$45:$F$108,$J$45:$J$108,"="&amp;AC$145,$B$45:$B$108,"="&amp;$B152),"")</f>
        <v/>
      </c>
      <c r="AD152" s="178" t="str">
        <f>IF('3f WHD'!AK$13&lt;&gt;"",SUMIFS($F$45:$F$108,$K$45:$K$108,"="&amp;AD$145,$B$45:$B$108,"="&amp;$B152)+SUMIFS($F$45:$F$108,$J$45:$J$108,"="&amp;AD$145,$B$45:$B$108,"="&amp;$B152),"")</f>
        <v/>
      </c>
      <c r="AE152" s="178" t="str">
        <f>IF('3f WHD'!AL$13&lt;&gt;"",SUMIFS($F$45:$F$108,$K$45:$K$108,"="&amp;AE$145,$B$45:$B$108,"="&amp;$B152)+SUMIFS($F$45:$F$108,$J$45:$J$108,"="&amp;AE$145,$B$45:$B$108,"="&amp;$B152),"")</f>
        <v/>
      </c>
      <c r="AF152" s="178" t="str">
        <f>IF('3f WHD'!AM$13&lt;&gt;"",SUMIFS($F$45:$F$108,$K$45:$K$108,"="&amp;AF$145,$B$45:$B$108,"="&amp;$B152)+SUMIFS($F$45:$F$108,$J$45:$J$108,"="&amp;AF$145,$B$45:$B$108,"="&amp;$B152),"")</f>
        <v/>
      </c>
      <c r="AG152" s="178" t="str">
        <f>IF('3f WHD'!AN$13&lt;&gt;"",SUMIFS($F$45:$F$108,$K$45:$K$108,"="&amp;AG$145,$B$45:$B$108,"="&amp;$B152)+SUMIFS($F$45:$F$108,$J$45:$J$108,"="&amp;AG$145,$B$45:$B$108,"="&amp;$B152),"")</f>
        <v/>
      </c>
      <c r="AH152" s="178" t="str">
        <f>IF('3f WHD'!AO$13&lt;&gt;"",SUMIFS($F$45:$F$108,$K$45:$K$108,"="&amp;AH$145,$B$45:$B$108,"="&amp;$B152)+SUMIFS($F$45:$F$108,$J$45:$J$108,"="&amp;AH$145,$B$45:$B$108,"="&amp;$B152),"")</f>
        <v/>
      </c>
      <c r="AI152" s="178" t="str">
        <f>IF('3f WHD'!AP$13&lt;&gt;"",SUMIFS($F$45:$F$108,$K$45:$K$108,"="&amp;AI$145,$B$45:$B$108,"="&amp;$B152)+SUMIFS($F$45:$F$108,$J$45:$J$108,"="&amp;AI$145,$B$45:$B$108,"="&amp;$B152),"")</f>
        <v/>
      </c>
      <c r="AJ152" s="178" t="str">
        <f>IF('3f WHD'!AQ$13&lt;&gt;"",SUMIFS($F$45:$F$108,$K$45:$K$108,"="&amp;AJ$145,$B$45:$B$108,"="&amp;$B152)+SUMIFS($F$45:$F$108,$J$45:$J$108,"="&amp;AJ$145,$B$45:$B$108,"="&amp;$B152),"")</f>
        <v/>
      </c>
      <c r="AK152" s="178" t="str">
        <f>IF('3f WHD'!AR$13&lt;&gt;"",SUMIFS($F$45:$F$108,$K$45:$K$108,"="&amp;AK$145,$B$45:$B$108,"="&amp;$B152)+SUMIFS($F$45:$F$108,$J$45:$J$108,"="&amp;AK$145,$B$45:$B$108,"="&amp;$B152),"")</f>
        <v/>
      </c>
      <c r="AL152" s="178" t="str">
        <f>IF('3f WHD'!AS$13&lt;&gt;"",SUMIFS($F$45:$F$108,$K$45:$K$108,"="&amp;AL$145,$B$45:$B$108,"="&amp;$B152)+SUMIFS($F$45:$F$108,$J$45:$J$108,"="&amp;AL$145,$B$45:$B$108,"="&amp;$B152),"")</f>
        <v/>
      </c>
      <c r="AM152" s="178" t="str">
        <f>IF('3f WHD'!AT$13&lt;&gt;"",SUMIFS($F$45:$F$108,$K$45:$K$108,"="&amp;AM$145,$B$45:$B$108,"="&amp;$B152)+SUMIFS($F$45:$F$108,$J$45:$J$108,"="&amp;AM$145,$B$45:$B$108,"="&amp;$B152),"")</f>
        <v/>
      </c>
      <c r="AN152" s="178" t="str">
        <f>IF('3f WHD'!AU$13&lt;&gt;"",SUMIFS($F$45:$F$108,$K$45:$K$108,"="&amp;AN$145,$B$45:$B$108,"="&amp;$B152)+SUMIFS($F$45:$F$108,$J$45:$J$108,"="&amp;AN$145,$B$45:$B$108,"="&amp;$B152),"")</f>
        <v/>
      </c>
      <c r="AO152" s="178" t="str">
        <f>IF('3f WHD'!AV$13&lt;&gt;"",SUMIFS($F$45:$F$108,$K$45:$K$108,"="&amp;AO$145,$B$45:$B$108,"="&amp;$B152)+SUMIFS($F$45:$F$108,$J$45:$J$108,"="&amp;AO$145,$B$45:$B$108,"="&amp;$B152),"")</f>
        <v/>
      </c>
      <c r="AP152" s="178" t="str">
        <f>IF('3f WHD'!AW$13&lt;&gt;"",SUMIFS($F$45:$F$108,$K$45:$K$108,"="&amp;AP$145,$B$45:$B$108,"="&amp;$B152)+SUMIFS($F$45:$F$108,$J$45:$J$108,"="&amp;AP$145,$B$45:$B$108,"="&amp;$B152),"")</f>
        <v/>
      </c>
      <c r="AQ152" s="178" t="str">
        <f>IF('3f WHD'!AX$13&lt;&gt;"",SUMIFS($F$45:$F$108,$K$45:$K$108,"="&amp;AQ$145,$B$45:$B$108,"="&amp;$B152)+SUMIFS($F$45:$F$108,$J$45:$J$108,"="&amp;AQ$145,$B$45:$B$108,"="&amp;$B152),"")</f>
        <v/>
      </c>
      <c r="AR152" s="178" t="str">
        <f>IF('3f WHD'!AY$13&lt;&gt;"",SUMIFS($F$45:$F$108,$K$45:$K$108,"="&amp;AR$145,$B$45:$B$108,"="&amp;$B152)+SUMIFS($F$45:$F$108,$J$45:$J$108,"="&amp;AR$145,$B$45:$B$108,"="&amp;$B152),"")</f>
        <v/>
      </c>
      <c r="AS152" s="178" t="str">
        <f>IF('3f WHD'!AZ$13&lt;&gt;"",SUMIFS($F$45:$F$108,$K$45:$K$108,"="&amp;AS$145,$B$45:$B$108,"="&amp;$B152)+SUMIFS($F$45:$F$108,$J$45:$J$108,"="&amp;AS$145,$B$45:$B$108,"="&amp;$B152),"")</f>
        <v/>
      </c>
      <c r="AT152" s="178" t="str">
        <f>IF('3f WHD'!BA$13&lt;&gt;"",SUMIFS($F$45:$F$108,$K$45:$K$108,"="&amp;AT$145,$B$45:$B$108,"="&amp;$B152)+SUMIFS($F$45:$F$108,$J$45:$J$108,"="&amp;AT$145,$B$45:$B$108,"="&amp;$B152),"")</f>
        <v/>
      </c>
      <c r="AU152" s="178" t="str">
        <f>IF('3f WHD'!BB$13&lt;&gt;"",SUMIFS($F$45:$F$108,$K$45:$K$108,"="&amp;AU$145,$B$45:$B$108,"="&amp;$B152)+SUMIFS($F$45:$F$108,$J$45:$J$108,"="&amp;AU$145,$B$45:$B$108,"="&amp;$B152),"")</f>
        <v/>
      </c>
      <c r="AV152" s="178" t="str">
        <f>IF('3f WHD'!BC$13&lt;&gt;"",SUMIFS($F$45:$F$108,$K$45:$K$108,"="&amp;AV$145,$B$45:$B$108,"="&amp;$B152)+SUMIFS($F$45:$F$108,$J$45:$J$108,"="&amp;AV$145,$B$45:$B$108,"="&amp;$B152),"")</f>
        <v/>
      </c>
      <c r="AW152" s="178" t="str">
        <f>IF('3f WHD'!BD$13&lt;&gt;"",SUMIFS($F$45:$F$108,$K$45:$K$108,"="&amp;AW$145,$B$45:$B$108,"="&amp;$B152)+SUMIFS($F$45:$F$108,$J$45:$J$108,"="&amp;AW$145,$B$45:$B$108,"="&amp;$B152),"")</f>
        <v/>
      </c>
    </row>
    <row r="153" spans="2:49">
      <c r="B153" s="156">
        <v>13</v>
      </c>
      <c r="C153" s="156"/>
      <c r="D153" s="178">
        <f>IF('3f WHD'!K$13&lt;&gt;"",SUMIFS($F$45:$F$108,$K$45:$K$108,"="&amp;D$145,$B$45:$B$108,"="&amp;$B153)+SUMIFS($F$45:$F$108,$J$45:$J$108,"="&amp;D$145,$B$45:$B$108,"="&amp;$B153),"")</f>
        <v>0</v>
      </c>
      <c r="E153" s="178">
        <f>IF('3f WHD'!L$13&lt;&gt;"",SUMIFS($F$45:$F$108,$K$45:$K$108,"="&amp;E$145,$B$45:$B$108,"="&amp;$B153)+SUMIFS($F$45:$F$108,$J$45:$J$108,"="&amp;E$145,$B$45:$B$108,"="&amp;$B153),"")</f>
        <v>0</v>
      </c>
      <c r="F153" s="178">
        <f>IF('3f WHD'!M$13&lt;&gt;"",SUMIFS($F$45:$F$108,$K$45:$K$108,"="&amp;F$145,$B$45:$B$108,"="&amp;$B153)+SUMIFS($F$45:$F$108,$J$45:$J$108,"="&amp;F$145,$B$45:$B$108,"="&amp;$B153),"")</f>
        <v>0</v>
      </c>
      <c r="G153" s="178">
        <f>IF('3f WHD'!N$13&lt;&gt;"",SUMIFS($F$45:$F$108,$K$45:$K$108,"="&amp;G$145,$B$45:$B$108,"="&amp;$B153)+SUMIFS($F$45:$F$108,$J$45:$J$108,"="&amp;G$145,$B$45:$B$108,"="&amp;$B153),"")</f>
        <v>0</v>
      </c>
      <c r="H153" s="178">
        <f>IF('3f WHD'!O$13&lt;&gt;"",SUMIFS($F$45:$F$108,$K$45:$K$108,"="&amp;H$145,$B$45:$B$108,"="&amp;$B153)+SUMIFS($F$45:$F$108,$J$45:$J$108,"="&amp;H$145,$B$45:$B$108,"="&amp;$B153),"")</f>
        <v>0</v>
      </c>
      <c r="I153" s="164"/>
      <c r="J153" s="178">
        <f>IF('3f WHD'!Q$13&lt;&gt;"",SUMIFS($F$45:$F$108,$K$45:$K$108,"="&amp;J$145,$B$45:$B$108,"="&amp;$B153)+SUMIFS($F$45:$F$108,$J$45:$J$108,"="&amp;J$145,$B$45:$B$108,"="&amp;$B153),"")</f>
        <v>0</v>
      </c>
      <c r="K153" s="178">
        <f>IF('3f WHD'!R$13&lt;&gt;"",SUMIFS($F$45:$F$108,$K$45:$K$108,"="&amp;K$145,$B$45:$B$108,"="&amp;$B153)+SUMIFS($F$45:$F$108,$J$45:$J$108,"="&amp;K$145,$B$45:$B$108,"="&amp;$B153),"")</f>
        <v>0</v>
      </c>
      <c r="L153" s="178">
        <f>IF('3f WHD'!S$13&lt;&gt;"",SUMIFS($F$45:$F$108,$K$45:$K$108,"="&amp;L$145,$B$45:$B$108,"="&amp;$B153)+SUMIFS($F$45:$F$108,$J$45:$J$108,"="&amp;L$145,$B$45:$B$108,"="&amp;$B153),"")</f>
        <v>0</v>
      </c>
      <c r="M153" s="178">
        <f>IF('3f WHD'!T$13&lt;&gt;"",SUMIFS($F$45:$F$108,$K$45:$K$108,"="&amp;M$145,$B$45:$B$108,"="&amp;$B153)+SUMIFS($F$45:$F$108,$J$45:$J$108,"="&amp;M$145,$B$45:$B$108,"="&amp;$B153),"")</f>
        <v>0</v>
      </c>
      <c r="N153" s="178">
        <f>IF('3f WHD'!U$13&lt;&gt;"",SUMIFS($F$45:$F$108,$K$45:$K$108,"="&amp;N$145,$B$45:$B$108,"="&amp;$B153)+SUMIFS($F$45:$F$108,$J$45:$J$108,"="&amp;N$145,$B$45:$B$108,"="&amp;$B153),"")</f>
        <v>0</v>
      </c>
      <c r="O153" s="178">
        <f>IF('3f WHD'!V$13&lt;&gt;"",SUMIFS($F$45:$F$108,$K$45:$K$108,"="&amp;O$145,$B$45:$B$108,"="&amp;$B153)+SUMIFS($F$45:$F$108,$J$45:$J$108,"="&amp;O$145,$B$45:$B$108,"="&amp;$B153),"")</f>
        <v>0</v>
      </c>
      <c r="P153" s="178">
        <f>IF('3f WHD'!W$13&lt;&gt;"",SUMIFS($F$45:$F$108,$K$45:$K$108,"="&amp;P$145,$B$45:$B$108,"="&amp;$B153)+SUMIFS($F$45:$F$108,$J$45:$J$108,"="&amp;P$145,$B$45:$B$108,"="&amp;$B153),"")</f>
        <v>0</v>
      </c>
      <c r="Q153" s="178">
        <f>IF('3f WHD'!X$13&lt;&gt;"",SUMIFS($F$45:$F$108,$K$45:$K$108,"="&amp;Q$145,$B$45:$B$108,"="&amp;$B153)+SUMIFS($F$45:$F$108,$J$45:$J$108,"="&amp;Q$145,$B$45:$B$108,"="&amp;$B153),"")</f>
        <v>0</v>
      </c>
      <c r="R153" s="164"/>
      <c r="S153" s="178">
        <f>IF('3f WHD'!Z$13&lt;&gt;"",SUMIFS($F$45:$F$108,$K$45:$K$108,"="&amp;S$145,$B$45:$B$108,"="&amp;$B153)+SUMIFS($F$45:$F$108,$J$45:$J$108,"="&amp;S$145,$B$45:$B$108,"="&amp;$B153),"")</f>
        <v>0</v>
      </c>
      <c r="T153" s="178">
        <f>IF('3f WHD'!AA$13&lt;&gt;"",SUMIFS($F$45:$F$108,$K$45:$K$108,"="&amp;T$145,$B$45:$B$108,"="&amp;$B153)+SUMIFS($F$45:$F$108,$J$45:$J$108,"="&amp;T$145,$B$45:$B$108,"="&amp;$B153),"")</f>
        <v>766258612.68000007</v>
      </c>
      <c r="U153" s="178" t="str">
        <f>IF('3f WHD'!AB$13&lt;&gt;"",SUMIFS($F$45:$F$108,$K$45:$K$108,"="&amp;U$145,$B$45:$B$108,"="&amp;$B153)+SUMIFS($F$45:$F$108,$J$45:$J$108,"="&amp;U$145,$B$45:$B$108,"="&amp;$B153),"")</f>
        <v/>
      </c>
      <c r="V153" s="178" t="str">
        <f>IF('3f WHD'!AC$13&lt;&gt;"",SUMIFS($F$45:$F$108,$K$45:$K$108,"="&amp;V$145,$B$45:$B$108,"="&amp;$B153)+SUMIFS($F$45:$F$108,$J$45:$J$108,"="&amp;V$145,$B$45:$B$108,"="&amp;$B153),"")</f>
        <v/>
      </c>
      <c r="W153" s="178" t="str">
        <f>IF('3f WHD'!AD$13&lt;&gt;"",SUMIFS($F$45:$F$108,$K$45:$K$108,"="&amp;W$145,$B$45:$B$108,"="&amp;$B153)+SUMIFS($F$45:$F$108,$J$45:$J$108,"="&amp;W$145,$B$45:$B$108,"="&amp;$B153),"")</f>
        <v/>
      </c>
      <c r="X153" s="178" t="str">
        <f>IF('3f WHD'!AE$13&lt;&gt;"",SUMIFS($F$45:$F$108,$K$45:$K$108,"="&amp;X$145,$B$45:$B$108,"="&amp;$B153)+SUMIFS($F$45:$F$108,$J$45:$J$108,"="&amp;X$145,$B$45:$B$108,"="&amp;$B153),"")</f>
        <v/>
      </c>
      <c r="Y153" s="178" t="str">
        <f>IF('3f WHD'!AF$13&lt;&gt;"",SUMIFS($F$45:$F$108,$K$45:$K$108,"="&amp;Y$145,$B$45:$B$108,"="&amp;$B153)+SUMIFS($F$45:$F$108,$J$45:$J$108,"="&amp;Y$145,$B$45:$B$108,"="&amp;$B153),"")</f>
        <v/>
      </c>
      <c r="Z153" s="178" t="str">
        <f>IF('3f WHD'!AG$13&lt;&gt;"",SUMIFS($F$45:$F$108,$K$45:$K$108,"="&amp;Z$145,$B$45:$B$108,"="&amp;$B153)+SUMIFS($F$45:$F$108,$J$45:$J$108,"="&amp;Z$145,$B$45:$B$108,"="&amp;$B153),"")</f>
        <v/>
      </c>
      <c r="AA153" s="178" t="str">
        <f>IF('3f WHD'!AH$13&lt;&gt;"",SUMIFS($F$45:$F$108,$K$45:$K$108,"="&amp;AA$145,$B$45:$B$108,"="&amp;$B153)+SUMIFS($F$45:$F$108,$J$45:$J$108,"="&amp;AA$145,$B$45:$B$108,"="&amp;$B153),"")</f>
        <v/>
      </c>
      <c r="AB153" s="178" t="str">
        <f>IF('3f WHD'!AI$13&lt;&gt;"",SUMIFS($F$45:$F$108,$K$45:$K$108,"="&amp;AB$145,$B$45:$B$108,"="&amp;$B153)+SUMIFS($F$45:$F$108,$J$45:$J$108,"="&amp;AB$145,$B$45:$B$108,"="&amp;$B153),"")</f>
        <v/>
      </c>
      <c r="AC153" s="178" t="str">
        <f>IF('3f WHD'!AJ$13&lt;&gt;"",SUMIFS($F$45:$F$108,$K$45:$K$108,"="&amp;AC$145,$B$45:$B$108,"="&amp;$B153)+SUMIFS($F$45:$F$108,$J$45:$J$108,"="&amp;AC$145,$B$45:$B$108,"="&amp;$B153),"")</f>
        <v/>
      </c>
      <c r="AD153" s="178" t="str">
        <f>IF('3f WHD'!AK$13&lt;&gt;"",SUMIFS($F$45:$F$108,$K$45:$K$108,"="&amp;AD$145,$B$45:$B$108,"="&amp;$B153)+SUMIFS($F$45:$F$108,$J$45:$J$108,"="&amp;AD$145,$B$45:$B$108,"="&amp;$B153),"")</f>
        <v/>
      </c>
      <c r="AE153" s="178" t="str">
        <f>IF('3f WHD'!AL$13&lt;&gt;"",SUMIFS($F$45:$F$108,$K$45:$K$108,"="&amp;AE$145,$B$45:$B$108,"="&amp;$B153)+SUMIFS($F$45:$F$108,$J$45:$J$108,"="&amp;AE$145,$B$45:$B$108,"="&amp;$B153),"")</f>
        <v/>
      </c>
      <c r="AF153" s="178" t="str">
        <f>IF('3f WHD'!AM$13&lt;&gt;"",SUMIFS($F$45:$F$108,$K$45:$K$108,"="&amp;AF$145,$B$45:$B$108,"="&amp;$B153)+SUMIFS($F$45:$F$108,$J$45:$J$108,"="&amp;AF$145,$B$45:$B$108,"="&amp;$B153),"")</f>
        <v/>
      </c>
      <c r="AG153" s="178" t="str">
        <f>IF('3f WHD'!AN$13&lt;&gt;"",SUMIFS($F$45:$F$108,$K$45:$K$108,"="&amp;AG$145,$B$45:$B$108,"="&amp;$B153)+SUMIFS($F$45:$F$108,$J$45:$J$108,"="&amp;AG$145,$B$45:$B$108,"="&amp;$B153),"")</f>
        <v/>
      </c>
      <c r="AH153" s="178" t="str">
        <f>IF('3f WHD'!AO$13&lt;&gt;"",SUMIFS($F$45:$F$108,$K$45:$K$108,"="&amp;AH$145,$B$45:$B$108,"="&amp;$B153)+SUMIFS($F$45:$F$108,$J$45:$J$108,"="&amp;AH$145,$B$45:$B$108,"="&amp;$B153),"")</f>
        <v/>
      </c>
      <c r="AI153" s="178" t="str">
        <f>IF('3f WHD'!AP$13&lt;&gt;"",SUMIFS($F$45:$F$108,$K$45:$K$108,"="&amp;AI$145,$B$45:$B$108,"="&amp;$B153)+SUMIFS($F$45:$F$108,$J$45:$J$108,"="&amp;AI$145,$B$45:$B$108,"="&amp;$B153),"")</f>
        <v/>
      </c>
      <c r="AJ153" s="178" t="str">
        <f>IF('3f WHD'!AQ$13&lt;&gt;"",SUMIFS($F$45:$F$108,$K$45:$K$108,"="&amp;AJ$145,$B$45:$B$108,"="&amp;$B153)+SUMIFS($F$45:$F$108,$J$45:$J$108,"="&amp;AJ$145,$B$45:$B$108,"="&amp;$B153),"")</f>
        <v/>
      </c>
      <c r="AK153" s="178" t="str">
        <f>IF('3f WHD'!AR$13&lt;&gt;"",SUMIFS($F$45:$F$108,$K$45:$K$108,"="&amp;AK$145,$B$45:$B$108,"="&amp;$B153)+SUMIFS($F$45:$F$108,$J$45:$J$108,"="&amp;AK$145,$B$45:$B$108,"="&amp;$B153),"")</f>
        <v/>
      </c>
      <c r="AL153" s="178" t="str">
        <f>IF('3f WHD'!AS$13&lt;&gt;"",SUMIFS($F$45:$F$108,$K$45:$K$108,"="&amp;AL$145,$B$45:$B$108,"="&amp;$B153)+SUMIFS($F$45:$F$108,$J$45:$J$108,"="&amp;AL$145,$B$45:$B$108,"="&amp;$B153),"")</f>
        <v/>
      </c>
      <c r="AM153" s="178" t="str">
        <f>IF('3f WHD'!AT$13&lt;&gt;"",SUMIFS($F$45:$F$108,$K$45:$K$108,"="&amp;AM$145,$B$45:$B$108,"="&amp;$B153)+SUMIFS($F$45:$F$108,$J$45:$J$108,"="&amp;AM$145,$B$45:$B$108,"="&amp;$B153),"")</f>
        <v/>
      </c>
      <c r="AN153" s="178" t="str">
        <f>IF('3f WHD'!AU$13&lt;&gt;"",SUMIFS($F$45:$F$108,$K$45:$K$108,"="&amp;AN$145,$B$45:$B$108,"="&amp;$B153)+SUMIFS($F$45:$F$108,$J$45:$J$108,"="&amp;AN$145,$B$45:$B$108,"="&amp;$B153),"")</f>
        <v/>
      </c>
      <c r="AO153" s="178" t="str">
        <f>IF('3f WHD'!AV$13&lt;&gt;"",SUMIFS($F$45:$F$108,$K$45:$K$108,"="&amp;AO$145,$B$45:$B$108,"="&amp;$B153)+SUMIFS($F$45:$F$108,$J$45:$J$108,"="&amp;AO$145,$B$45:$B$108,"="&amp;$B153),"")</f>
        <v/>
      </c>
      <c r="AP153" s="178" t="str">
        <f>IF('3f WHD'!AW$13&lt;&gt;"",SUMIFS($F$45:$F$108,$K$45:$K$108,"="&amp;AP$145,$B$45:$B$108,"="&amp;$B153)+SUMIFS($F$45:$F$108,$J$45:$J$108,"="&amp;AP$145,$B$45:$B$108,"="&amp;$B153),"")</f>
        <v/>
      </c>
      <c r="AQ153" s="178" t="str">
        <f>IF('3f WHD'!AX$13&lt;&gt;"",SUMIFS($F$45:$F$108,$K$45:$K$108,"="&amp;AQ$145,$B$45:$B$108,"="&amp;$B153)+SUMIFS($F$45:$F$108,$J$45:$J$108,"="&amp;AQ$145,$B$45:$B$108,"="&amp;$B153),"")</f>
        <v/>
      </c>
      <c r="AR153" s="178" t="str">
        <f>IF('3f WHD'!AY$13&lt;&gt;"",SUMIFS($F$45:$F$108,$K$45:$K$108,"="&amp;AR$145,$B$45:$B$108,"="&amp;$B153)+SUMIFS($F$45:$F$108,$J$45:$J$108,"="&amp;AR$145,$B$45:$B$108,"="&amp;$B153),"")</f>
        <v/>
      </c>
      <c r="AS153" s="178" t="str">
        <f>IF('3f WHD'!AZ$13&lt;&gt;"",SUMIFS($F$45:$F$108,$K$45:$K$108,"="&amp;AS$145,$B$45:$B$108,"="&amp;$B153)+SUMIFS($F$45:$F$108,$J$45:$J$108,"="&amp;AS$145,$B$45:$B$108,"="&amp;$B153),"")</f>
        <v/>
      </c>
      <c r="AT153" s="178" t="str">
        <f>IF('3f WHD'!BA$13&lt;&gt;"",SUMIFS($F$45:$F$108,$K$45:$K$108,"="&amp;AT$145,$B$45:$B$108,"="&amp;$B153)+SUMIFS($F$45:$F$108,$J$45:$J$108,"="&amp;AT$145,$B$45:$B$108,"="&amp;$B153),"")</f>
        <v/>
      </c>
      <c r="AU153" s="178" t="str">
        <f>IF('3f WHD'!BB$13&lt;&gt;"",SUMIFS($F$45:$F$108,$K$45:$K$108,"="&amp;AU$145,$B$45:$B$108,"="&amp;$B153)+SUMIFS($F$45:$F$108,$J$45:$J$108,"="&amp;AU$145,$B$45:$B$108,"="&amp;$B153),"")</f>
        <v/>
      </c>
      <c r="AV153" s="178" t="str">
        <f>IF('3f WHD'!BC$13&lt;&gt;"",SUMIFS($F$45:$F$108,$K$45:$K$108,"="&amp;AV$145,$B$45:$B$108,"="&amp;$B153)+SUMIFS($F$45:$F$108,$J$45:$J$108,"="&amp;AV$145,$B$45:$B$108,"="&amp;$B153),"")</f>
        <v/>
      </c>
      <c r="AW153" s="178" t="str">
        <f>IF('3f WHD'!BD$13&lt;&gt;"",SUMIFS($F$45:$F$108,$K$45:$K$108,"="&amp;AW$145,$B$45:$B$108,"="&amp;$B153)+SUMIFS($F$45:$F$108,$J$45:$J$108,"="&amp;AW$145,$B$45:$B$108,"="&amp;$B153),"")</f>
        <v/>
      </c>
    </row>
    <row r="154" spans="2:49">
      <c r="B154" s="156">
        <v>14</v>
      </c>
      <c r="C154" s="156"/>
      <c r="D154" s="178">
        <f>IF('3f WHD'!K$13&lt;&gt;"",SUMIFS($F$45:$F$108,$K$45:$K$108,"="&amp;D$145,$B$45:$B$108,"="&amp;$B154)+SUMIFS($F$45:$F$108,$J$45:$J$108,"="&amp;D$145,$B$45:$B$108,"="&amp;$B154),"")</f>
        <v>0</v>
      </c>
      <c r="E154" s="178">
        <f>IF('3f WHD'!L$13&lt;&gt;"",SUMIFS($F$45:$F$108,$K$45:$K$108,"="&amp;E$145,$B$45:$B$108,"="&amp;$B154)+SUMIFS($F$45:$F$108,$J$45:$J$108,"="&amp;E$145,$B$45:$B$108,"="&amp;$B154),"")</f>
        <v>0</v>
      </c>
      <c r="F154" s="178">
        <f>IF('3f WHD'!M$13&lt;&gt;"",SUMIFS($F$45:$F$108,$K$45:$K$108,"="&amp;F$145,$B$45:$B$108,"="&amp;$B154)+SUMIFS($F$45:$F$108,$J$45:$J$108,"="&amp;F$145,$B$45:$B$108,"="&amp;$B154),"")</f>
        <v>0</v>
      </c>
      <c r="G154" s="178">
        <f>IF('3f WHD'!N$13&lt;&gt;"",SUMIFS($F$45:$F$108,$K$45:$K$108,"="&amp;G$145,$B$45:$B$108,"="&amp;$B154)+SUMIFS($F$45:$F$108,$J$45:$J$108,"="&amp;G$145,$B$45:$B$108,"="&amp;$B154),"")</f>
        <v>0</v>
      </c>
      <c r="H154" s="178">
        <f>IF('3f WHD'!O$13&lt;&gt;"",SUMIFS($F$45:$F$108,$K$45:$K$108,"="&amp;H$145,$B$45:$B$108,"="&amp;$B154)+SUMIFS($F$45:$F$108,$J$45:$J$108,"="&amp;H$145,$B$45:$B$108,"="&amp;$B154),"")</f>
        <v>0</v>
      </c>
      <c r="I154" s="164"/>
      <c r="J154" s="178">
        <f>IF('3f WHD'!Q$13&lt;&gt;"",SUMIFS($F$45:$F$108,$K$45:$K$108,"="&amp;J$145,$B$45:$B$108,"="&amp;$B154)+SUMIFS($F$45:$F$108,$J$45:$J$108,"="&amp;J$145,$B$45:$B$108,"="&amp;$B154),"")</f>
        <v>0</v>
      </c>
      <c r="K154" s="178">
        <f>IF('3f WHD'!R$13&lt;&gt;"",SUMIFS($F$45:$F$108,$K$45:$K$108,"="&amp;K$145,$B$45:$B$108,"="&amp;$B154)+SUMIFS($F$45:$F$108,$J$45:$J$108,"="&amp;K$145,$B$45:$B$108,"="&amp;$B154),"")</f>
        <v>0</v>
      </c>
      <c r="L154" s="178">
        <f>IF('3f WHD'!S$13&lt;&gt;"",SUMIFS($F$45:$F$108,$K$45:$K$108,"="&amp;L$145,$B$45:$B$108,"="&amp;$B154)+SUMIFS($F$45:$F$108,$J$45:$J$108,"="&amp;L$145,$B$45:$B$108,"="&amp;$B154),"")</f>
        <v>0</v>
      </c>
      <c r="M154" s="178">
        <f>IF('3f WHD'!T$13&lt;&gt;"",SUMIFS($F$45:$F$108,$K$45:$K$108,"="&amp;M$145,$B$45:$B$108,"="&amp;$B154)+SUMIFS($F$45:$F$108,$J$45:$J$108,"="&amp;M$145,$B$45:$B$108,"="&amp;$B154),"")</f>
        <v>0</v>
      </c>
      <c r="N154" s="178">
        <f>IF('3f WHD'!U$13&lt;&gt;"",SUMIFS($F$45:$F$108,$K$45:$K$108,"="&amp;N$145,$B$45:$B$108,"="&amp;$B154)+SUMIFS($F$45:$F$108,$J$45:$J$108,"="&amp;N$145,$B$45:$B$108,"="&amp;$B154),"")</f>
        <v>0</v>
      </c>
      <c r="O154" s="178">
        <f>IF('3f WHD'!V$13&lt;&gt;"",SUMIFS($F$45:$F$108,$K$45:$K$108,"="&amp;O$145,$B$45:$B$108,"="&amp;$B154)+SUMIFS($F$45:$F$108,$J$45:$J$108,"="&amp;O$145,$B$45:$B$108,"="&amp;$B154),"")</f>
        <v>0</v>
      </c>
      <c r="P154" s="178">
        <f>IF('3f WHD'!W$13&lt;&gt;"",SUMIFS($F$45:$F$108,$K$45:$K$108,"="&amp;P$145,$B$45:$B$108,"="&amp;$B154)+SUMIFS($F$45:$F$108,$J$45:$J$108,"="&amp;P$145,$B$45:$B$108,"="&amp;$B154),"")</f>
        <v>0</v>
      </c>
      <c r="Q154" s="178">
        <f>IF('3f WHD'!X$13&lt;&gt;"",SUMIFS($F$45:$F$108,$K$45:$K$108,"="&amp;Q$145,$B$45:$B$108,"="&amp;$B154)+SUMIFS($F$45:$F$108,$J$45:$J$108,"="&amp;Q$145,$B$45:$B$108,"="&amp;$B154),"")</f>
        <v>0</v>
      </c>
      <c r="R154" s="164"/>
      <c r="S154" s="178">
        <f>IF('3f WHD'!Z$13&lt;&gt;"",SUMIFS($F$45:$F$108,$K$45:$K$108,"="&amp;S$145,$B$45:$B$108,"="&amp;$B154)+SUMIFS($F$45:$F$108,$J$45:$J$108,"="&amp;S$145,$B$45:$B$108,"="&amp;$B154),"")</f>
        <v>0</v>
      </c>
      <c r="T154" s="178">
        <f>IF('3f WHD'!AA$13&lt;&gt;"",SUMIFS($F$45:$F$108,$K$45:$K$108,"="&amp;T$145,$B$45:$B$108,"="&amp;$B154)+SUMIFS($F$45:$F$108,$J$45:$J$108,"="&amp;T$145,$B$45:$B$108,"="&amp;$B154),"")</f>
        <v>0</v>
      </c>
      <c r="U154" s="178" t="str">
        <f>IF('3f WHD'!AB$13&lt;&gt;"",SUMIFS($F$45:$F$108,$K$45:$K$108,"="&amp;U$145,$B$45:$B$108,"="&amp;$B154)+SUMIFS($F$45:$F$108,$J$45:$J$108,"="&amp;U$145,$B$45:$B$108,"="&amp;$B154),"")</f>
        <v/>
      </c>
      <c r="V154" s="178" t="str">
        <f>IF('3f WHD'!AC$13&lt;&gt;"",SUMIFS($F$45:$F$108,$K$45:$K$108,"="&amp;V$145,$B$45:$B$108,"="&amp;$B154)+SUMIFS($F$45:$F$108,$J$45:$J$108,"="&amp;V$145,$B$45:$B$108,"="&amp;$B154),"")</f>
        <v/>
      </c>
      <c r="W154" s="178" t="str">
        <f>IF('3f WHD'!AD$13&lt;&gt;"",SUMIFS($F$45:$F$108,$K$45:$K$108,"="&amp;W$145,$B$45:$B$108,"="&amp;$B154)+SUMIFS($F$45:$F$108,$J$45:$J$108,"="&amp;W$145,$B$45:$B$108,"="&amp;$B154),"")</f>
        <v/>
      </c>
      <c r="X154" s="178" t="str">
        <f>IF('3f WHD'!AE$13&lt;&gt;"",SUMIFS($F$45:$F$108,$K$45:$K$108,"="&amp;X$145,$B$45:$B$108,"="&amp;$B154)+SUMIFS($F$45:$F$108,$J$45:$J$108,"="&amp;X$145,$B$45:$B$108,"="&amp;$B154),"")</f>
        <v/>
      </c>
      <c r="Y154" s="178" t="str">
        <f>IF('3f WHD'!AF$13&lt;&gt;"",SUMIFS($F$45:$F$108,$K$45:$K$108,"="&amp;Y$145,$B$45:$B$108,"="&amp;$B154)+SUMIFS($F$45:$F$108,$J$45:$J$108,"="&amp;Y$145,$B$45:$B$108,"="&amp;$B154),"")</f>
        <v/>
      </c>
      <c r="Z154" s="178" t="str">
        <f>IF('3f WHD'!AG$13&lt;&gt;"",SUMIFS($F$45:$F$108,$K$45:$K$108,"="&amp;Z$145,$B$45:$B$108,"="&amp;$B154)+SUMIFS($F$45:$F$108,$J$45:$J$108,"="&amp;Z$145,$B$45:$B$108,"="&amp;$B154),"")</f>
        <v/>
      </c>
      <c r="AA154" s="178" t="str">
        <f>IF('3f WHD'!AH$13&lt;&gt;"",SUMIFS($F$45:$F$108,$K$45:$K$108,"="&amp;AA$145,$B$45:$B$108,"="&amp;$B154)+SUMIFS($F$45:$F$108,$J$45:$J$108,"="&amp;AA$145,$B$45:$B$108,"="&amp;$B154),"")</f>
        <v/>
      </c>
      <c r="AB154" s="178" t="str">
        <f>IF('3f WHD'!AI$13&lt;&gt;"",SUMIFS($F$45:$F$108,$K$45:$K$108,"="&amp;AB$145,$B$45:$B$108,"="&amp;$B154)+SUMIFS($F$45:$F$108,$J$45:$J$108,"="&amp;AB$145,$B$45:$B$108,"="&amp;$B154),"")</f>
        <v/>
      </c>
      <c r="AC154" s="178" t="str">
        <f>IF('3f WHD'!AJ$13&lt;&gt;"",SUMIFS($F$45:$F$108,$K$45:$K$108,"="&amp;AC$145,$B$45:$B$108,"="&amp;$B154)+SUMIFS($F$45:$F$108,$J$45:$J$108,"="&amp;AC$145,$B$45:$B$108,"="&amp;$B154),"")</f>
        <v/>
      </c>
      <c r="AD154" s="178" t="str">
        <f>IF('3f WHD'!AK$13&lt;&gt;"",SUMIFS($F$45:$F$108,$K$45:$K$108,"="&amp;AD$145,$B$45:$B$108,"="&amp;$B154)+SUMIFS($F$45:$F$108,$J$45:$J$108,"="&amp;AD$145,$B$45:$B$108,"="&amp;$B154),"")</f>
        <v/>
      </c>
      <c r="AE154" s="178" t="str">
        <f>IF('3f WHD'!AL$13&lt;&gt;"",SUMIFS($F$45:$F$108,$K$45:$K$108,"="&amp;AE$145,$B$45:$B$108,"="&amp;$B154)+SUMIFS($F$45:$F$108,$J$45:$J$108,"="&amp;AE$145,$B$45:$B$108,"="&amp;$B154),"")</f>
        <v/>
      </c>
      <c r="AF154" s="178" t="str">
        <f>IF('3f WHD'!AM$13&lt;&gt;"",SUMIFS($F$45:$F$108,$K$45:$K$108,"="&amp;AF$145,$B$45:$B$108,"="&amp;$B154)+SUMIFS($F$45:$F$108,$J$45:$J$108,"="&amp;AF$145,$B$45:$B$108,"="&amp;$B154),"")</f>
        <v/>
      </c>
      <c r="AG154" s="178" t="str">
        <f>IF('3f WHD'!AN$13&lt;&gt;"",SUMIFS($F$45:$F$108,$K$45:$K$108,"="&amp;AG$145,$B$45:$B$108,"="&amp;$B154)+SUMIFS($F$45:$F$108,$J$45:$J$108,"="&amp;AG$145,$B$45:$B$108,"="&amp;$B154),"")</f>
        <v/>
      </c>
      <c r="AH154" s="178" t="str">
        <f>IF('3f WHD'!AO$13&lt;&gt;"",SUMIFS($F$45:$F$108,$K$45:$K$108,"="&amp;AH$145,$B$45:$B$108,"="&amp;$B154)+SUMIFS($F$45:$F$108,$J$45:$J$108,"="&amp;AH$145,$B$45:$B$108,"="&amp;$B154),"")</f>
        <v/>
      </c>
      <c r="AI154" s="178" t="str">
        <f>IF('3f WHD'!AP$13&lt;&gt;"",SUMIFS($F$45:$F$108,$K$45:$K$108,"="&amp;AI$145,$B$45:$B$108,"="&amp;$B154)+SUMIFS($F$45:$F$108,$J$45:$J$108,"="&amp;AI$145,$B$45:$B$108,"="&amp;$B154),"")</f>
        <v/>
      </c>
      <c r="AJ154" s="178" t="str">
        <f>IF('3f WHD'!AQ$13&lt;&gt;"",SUMIFS($F$45:$F$108,$K$45:$K$108,"="&amp;AJ$145,$B$45:$B$108,"="&amp;$B154)+SUMIFS($F$45:$F$108,$J$45:$J$108,"="&amp;AJ$145,$B$45:$B$108,"="&amp;$B154),"")</f>
        <v/>
      </c>
      <c r="AK154" s="178" t="str">
        <f>IF('3f WHD'!AR$13&lt;&gt;"",SUMIFS($F$45:$F$108,$K$45:$K$108,"="&amp;AK$145,$B$45:$B$108,"="&amp;$B154)+SUMIFS($F$45:$F$108,$J$45:$J$108,"="&amp;AK$145,$B$45:$B$108,"="&amp;$B154),"")</f>
        <v/>
      </c>
      <c r="AL154" s="178" t="str">
        <f>IF('3f WHD'!AS$13&lt;&gt;"",SUMIFS($F$45:$F$108,$K$45:$K$108,"="&amp;AL$145,$B$45:$B$108,"="&amp;$B154)+SUMIFS($F$45:$F$108,$J$45:$J$108,"="&amp;AL$145,$B$45:$B$108,"="&amp;$B154),"")</f>
        <v/>
      </c>
      <c r="AM154" s="178" t="str">
        <f>IF('3f WHD'!AT$13&lt;&gt;"",SUMIFS($F$45:$F$108,$K$45:$K$108,"="&amp;AM$145,$B$45:$B$108,"="&amp;$B154)+SUMIFS($F$45:$F$108,$J$45:$J$108,"="&amp;AM$145,$B$45:$B$108,"="&amp;$B154),"")</f>
        <v/>
      </c>
      <c r="AN154" s="178" t="str">
        <f>IF('3f WHD'!AU$13&lt;&gt;"",SUMIFS($F$45:$F$108,$K$45:$K$108,"="&amp;AN$145,$B$45:$B$108,"="&amp;$B154)+SUMIFS($F$45:$F$108,$J$45:$J$108,"="&amp;AN$145,$B$45:$B$108,"="&amp;$B154),"")</f>
        <v/>
      </c>
      <c r="AO154" s="178" t="str">
        <f>IF('3f WHD'!AV$13&lt;&gt;"",SUMIFS($F$45:$F$108,$K$45:$K$108,"="&amp;AO$145,$B$45:$B$108,"="&amp;$B154)+SUMIFS($F$45:$F$108,$J$45:$J$108,"="&amp;AO$145,$B$45:$B$108,"="&amp;$B154),"")</f>
        <v/>
      </c>
      <c r="AP154" s="178" t="str">
        <f>IF('3f WHD'!AW$13&lt;&gt;"",SUMIFS($F$45:$F$108,$K$45:$K$108,"="&amp;AP$145,$B$45:$B$108,"="&amp;$B154)+SUMIFS($F$45:$F$108,$J$45:$J$108,"="&amp;AP$145,$B$45:$B$108,"="&amp;$B154),"")</f>
        <v/>
      </c>
      <c r="AQ154" s="178" t="str">
        <f>IF('3f WHD'!AX$13&lt;&gt;"",SUMIFS($F$45:$F$108,$K$45:$K$108,"="&amp;AQ$145,$B$45:$B$108,"="&amp;$B154)+SUMIFS($F$45:$F$108,$J$45:$J$108,"="&amp;AQ$145,$B$45:$B$108,"="&amp;$B154),"")</f>
        <v/>
      </c>
      <c r="AR154" s="178" t="str">
        <f>IF('3f WHD'!AY$13&lt;&gt;"",SUMIFS($F$45:$F$108,$K$45:$K$108,"="&amp;AR$145,$B$45:$B$108,"="&amp;$B154)+SUMIFS($F$45:$F$108,$J$45:$J$108,"="&amp;AR$145,$B$45:$B$108,"="&amp;$B154),"")</f>
        <v/>
      </c>
      <c r="AS154" s="178" t="str">
        <f>IF('3f WHD'!AZ$13&lt;&gt;"",SUMIFS($F$45:$F$108,$K$45:$K$108,"="&amp;AS$145,$B$45:$B$108,"="&amp;$B154)+SUMIFS($F$45:$F$108,$J$45:$J$108,"="&amp;AS$145,$B$45:$B$108,"="&amp;$B154),"")</f>
        <v/>
      </c>
      <c r="AT154" s="178" t="str">
        <f>IF('3f WHD'!BA$13&lt;&gt;"",SUMIFS($F$45:$F$108,$K$45:$K$108,"="&amp;AT$145,$B$45:$B$108,"="&amp;$B154)+SUMIFS($F$45:$F$108,$J$45:$J$108,"="&amp;AT$145,$B$45:$B$108,"="&amp;$B154),"")</f>
        <v/>
      </c>
      <c r="AU154" s="178" t="str">
        <f>IF('3f WHD'!BB$13&lt;&gt;"",SUMIFS($F$45:$F$108,$K$45:$K$108,"="&amp;AU$145,$B$45:$B$108,"="&amp;$B154)+SUMIFS($F$45:$F$108,$J$45:$J$108,"="&amp;AU$145,$B$45:$B$108,"="&amp;$B154),"")</f>
        <v/>
      </c>
      <c r="AV154" s="178" t="str">
        <f>IF('3f WHD'!BC$13&lt;&gt;"",SUMIFS($F$45:$F$108,$K$45:$K$108,"="&amp;AV$145,$B$45:$B$108,"="&amp;$B154)+SUMIFS($F$45:$F$108,$J$45:$J$108,"="&amp;AV$145,$B$45:$B$108,"="&amp;$B154),"")</f>
        <v/>
      </c>
      <c r="AW154" s="178" t="str">
        <f>IF('3f WHD'!BD$13&lt;&gt;"",SUMIFS($F$45:$F$108,$K$45:$K$108,"="&amp;AW$145,$B$45:$B$108,"="&amp;$B154)+SUMIFS($F$45:$F$108,$J$45:$J$108,"="&amp;AW$145,$B$45:$B$108,"="&amp;$B154),"")</f>
        <v/>
      </c>
    </row>
    <row r="155" spans="2:49">
      <c r="B155" s="156">
        <v>15</v>
      </c>
      <c r="C155" s="156"/>
      <c r="D155" s="178">
        <f>IF('3f WHD'!K$13&lt;&gt;"",SUMIFS($F$45:$F$108,$K$45:$K$108,"="&amp;D$145,$B$45:$B$108,"="&amp;$B155)+SUMIFS($F$45:$F$108,$J$45:$J$108,"="&amp;D$145,$B$45:$B$108,"="&amp;$B155),"")</f>
        <v>0</v>
      </c>
      <c r="E155" s="178">
        <f>IF('3f WHD'!L$13&lt;&gt;"",SUMIFS($F$45:$F$108,$K$45:$K$108,"="&amp;E$145,$B$45:$B$108,"="&amp;$B155)+SUMIFS($F$45:$F$108,$J$45:$J$108,"="&amp;E$145,$B$45:$B$108,"="&amp;$B155),"")</f>
        <v>0</v>
      </c>
      <c r="F155" s="178">
        <f>IF('3f WHD'!M$13&lt;&gt;"",SUMIFS($F$45:$F$108,$K$45:$K$108,"="&amp;F$145,$B$45:$B$108,"="&amp;$B155)+SUMIFS($F$45:$F$108,$J$45:$J$108,"="&amp;F$145,$B$45:$B$108,"="&amp;$B155),"")</f>
        <v>0</v>
      </c>
      <c r="G155" s="178">
        <f>IF('3f WHD'!N$13&lt;&gt;"",SUMIFS($F$45:$F$108,$K$45:$K$108,"="&amp;G$145,$B$45:$B$108,"="&amp;$B155)+SUMIFS($F$45:$F$108,$J$45:$J$108,"="&amp;G$145,$B$45:$B$108,"="&amp;$B155),"")</f>
        <v>0</v>
      </c>
      <c r="H155" s="178">
        <f>IF('3f WHD'!O$13&lt;&gt;"",SUMIFS($F$45:$F$108,$K$45:$K$108,"="&amp;H$145,$B$45:$B$108,"="&amp;$B155)+SUMIFS($F$45:$F$108,$J$45:$J$108,"="&amp;H$145,$B$45:$B$108,"="&amp;$B155),"")</f>
        <v>0</v>
      </c>
      <c r="I155" s="164"/>
      <c r="J155" s="178">
        <f>IF('3f WHD'!Q$13&lt;&gt;"",SUMIFS($F$45:$F$108,$K$45:$K$108,"="&amp;J$145,$B$45:$B$108,"="&amp;$B155)+SUMIFS($F$45:$F$108,$J$45:$J$108,"="&amp;J$145,$B$45:$B$108,"="&amp;$B155),"")</f>
        <v>0</v>
      </c>
      <c r="K155" s="178">
        <f>IF('3f WHD'!R$13&lt;&gt;"",SUMIFS($F$45:$F$108,$K$45:$K$108,"="&amp;K$145,$B$45:$B$108,"="&amp;$B155)+SUMIFS($F$45:$F$108,$J$45:$J$108,"="&amp;K$145,$B$45:$B$108,"="&amp;$B155),"")</f>
        <v>0</v>
      </c>
      <c r="L155" s="178">
        <f>IF('3f WHD'!S$13&lt;&gt;"",SUMIFS($F$45:$F$108,$K$45:$K$108,"="&amp;L$145,$B$45:$B$108,"="&amp;$B155)+SUMIFS($F$45:$F$108,$J$45:$J$108,"="&amp;L$145,$B$45:$B$108,"="&amp;$B155),"")</f>
        <v>0</v>
      </c>
      <c r="M155" s="178">
        <f>IF('3f WHD'!T$13&lt;&gt;"",SUMIFS($F$45:$F$108,$K$45:$K$108,"="&amp;M$145,$B$45:$B$108,"="&amp;$B155)+SUMIFS($F$45:$F$108,$J$45:$J$108,"="&amp;M$145,$B$45:$B$108,"="&amp;$B155),"")</f>
        <v>0</v>
      </c>
      <c r="N155" s="178">
        <f>IF('3f WHD'!U$13&lt;&gt;"",SUMIFS($F$45:$F$108,$K$45:$K$108,"="&amp;N$145,$B$45:$B$108,"="&amp;$B155)+SUMIFS($F$45:$F$108,$J$45:$J$108,"="&amp;N$145,$B$45:$B$108,"="&amp;$B155),"")</f>
        <v>0</v>
      </c>
      <c r="O155" s="178">
        <f>IF('3f WHD'!V$13&lt;&gt;"",SUMIFS($F$45:$F$108,$K$45:$K$108,"="&amp;O$145,$B$45:$B$108,"="&amp;$B155)+SUMIFS($F$45:$F$108,$J$45:$J$108,"="&amp;O$145,$B$45:$B$108,"="&amp;$B155),"")</f>
        <v>0</v>
      </c>
      <c r="P155" s="178">
        <f>IF('3f WHD'!W$13&lt;&gt;"",SUMIFS($F$45:$F$108,$K$45:$K$108,"="&amp;P$145,$B$45:$B$108,"="&amp;$B155)+SUMIFS($F$45:$F$108,$J$45:$J$108,"="&amp;P$145,$B$45:$B$108,"="&amp;$B155),"")</f>
        <v>0</v>
      </c>
      <c r="Q155" s="178">
        <f>IF('3f WHD'!X$13&lt;&gt;"",SUMIFS($F$45:$F$108,$K$45:$K$108,"="&amp;Q$145,$B$45:$B$108,"="&amp;$B155)+SUMIFS($F$45:$F$108,$J$45:$J$108,"="&amp;Q$145,$B$45:$B$108,"="&amp;$B155),"")</f>
        <v>0</v>
      </c>
      <c r="R155" s="164"/>
      <c r="S155" s="178">
        <f>IF('3f WHD'!Z$13&lt;&gt;"",SUMIFS($F$45:$F$108,$K$45:$K$108,"="&amp;S$145,$B$45:$B$108,"="&amp;$B155)+SUMIFS($F$45:$F$108,$J$45:$J$108,"="&amp;S$145,$B$45:$B$108,"="&amp;$B155),"")</f>
        <v>0</v>
      </c>
      <c r="T155" s="178">
        <f>IF('3f WHD'!AA$13&lt;&gt;"",SUMIFS($F$45:$F$108,$K$45:$K$108,"="&amp;T$145,$B$45:$B$108,"="&amp;$B155)+SUMIFS($F$45:$F$108,$J$45:$J$108,"="&amp;T$145,$B$45:$B$108,"="&amp;$B155),"")</f>
        <v>0</v>
      </c>
      <c r="U155" s="178" t="str">
        <f>IF('3f WHD'!AB$13&lt;&gt;"",SUMIFS($F$45:$F$108,$K$45:$K$108,"="&amp;U$145,$B$45:$B$108,"="&amp;$B155)+SUMIFS($F$45:$F$108,$J$45:$J$108,"="&amp;U$145,$B$45:$B$108,"="&amp;$B155),"")</f>
        <v/>
      </c>
      <c r="V155" s="178" t="str">
        <f>IF('3f WHD'!AC$13&lt;&gt;"",SUMIFS($F$45:$F$108,$K$45:$K$108,"="&amp;V$145,$B$45:$B$108,"="&amp;$B155)+SUMIFS($F$45:$F$108,$J$45:$J$108,"="&amp;V$145,$B$45:$B$108,"="&amp;$B155),"")</f>
        <v/>
      </c>
      <c r="W155" s="178" t="str">
        <f>IF('3f WHD'!AD$13&lt;&gt;"",SUMIFS($F$45:$F$108,$K$45:$K$108,"="&amp;W$145,$B$45:$B$108,"="&amp;$B155)+SUMIFS($F$45:$F$108,$J$45:$J$108,"="&amp;W$145,$B$45:$B$108,"="&amp;$B155),"")</f>
        <v/>
      </c>
      <c r="X155" s="178" t="str">
        <f>IF('3f WHD'!AE$13&lt;&gt;"",SUMIFS($F$45:$F$108,$K$45:$K$108,"="&amp;X$145,$B$45:$B$108,"="&amp;$B155)+SUMIFS($F$45:$F$108,$J$45:$J$108,"="&amp;X$145,$B$45:$B$108,"="&amp;$B155),"")</f>
        <v/>
      </c>
      <c r="Y155" s="178" t="str">
        <f>IF('3f WHD'!AF$13&lt;&gt;"",SUMIFS($F$45:$F$108,$K$45:$K$108,"="&amp;Y$145,$B$45:$B$108,"="&amp;$B155)+SUMIFS($F$45:$F$108,$J$45:$J$108,"="&amp;Y$145,$B$45:$B$108,"="&amp;$B155),"")</f>
        <v/>
      </c>
      <c r="Z155" s="178" t="str">
        <f>IF('3f WHD'!AG$13&lt;&gt;"",SUMIFS($F$45:$F$108,$K$45:$K$108,"="&amp;Z$145,$B$45:$B$108,"="&amp;$B155)+SUMIFS($F$45:$F$108,$J$45:$J$108,"="&amp;Z$145,$B$45:$B$108,"="&amp;$B155),"")</f>
        <v/>
      </c>
      <c r="AA155" s="178" t="str">
        <f>IF('3f WHD'!AH$13&lt;&gt;"",SUMIFS($F$45:$F$108,$K$45:$K$108,"="&amp;AA$145,$B$45:$B$108,"="&amp;$B155)+SUMIFS($F$45:$F$108,$J$45:$J$108,"="&amp;AA$145,$B$45:$B$108,"="&amp;$B155),"")</f>
        <v/>
      </c>
      <c r="AB155" s="178" t="str">
        <f>IF('3f WHD'!AI$13&lt;&gt;"",SUMIFS($F$45:$F$108,$K$45:$K$108,"="&amp;AB$145,$B$45:$B$108,"="&amp;$B155)+SUMIFS($F$45:$F$108,$J$45:$J$108,"="&amp;AB$145,$B$45:$B$108,"="&amp;$B155),"")</f>
        <v/>
      </c>
      <c r="AC155" s="178" t="str">
        <f>IF('3f WHD'!AJ$13&lt;&gt;"",SUMIFS($F$45:$F$108,$K$45:$K$108,"="&amp;AC$145,$B$45:$B$108,"="&amp;$B155)+SUMIFS($F$45:$F$108,$J$45:$J$108,"="&amp;AC$145,$B$45:$B$108,"="&amp;$B155),"")</f>
        <v/>
      </c>
      <c r="AD155" s="178" t="str">
        <f>IF('3f WHD'!AK$13&lt;&gt;"",SUMIFS($F$45:$F$108,$K$45:$K$108,"="&amp;AD$145,$B$45:$B$108,"="&amp;$B155)+SUMIFS($F$45:$F$108,$J$45:$J$108,"="&amp;AD$145,$B$45:$B$108,"="&amp;$B155),"")</f>
        <v/>
      </c>
      <c r="AE155" s="178" t="str">
        <f>IF('3f WHD'!AL$13&lt;&gt;"",SUMIFS($F$45:$F$108,$K$45:$K$108,"="&amp;AE$145,$B$45:$B$108,"="&amp;$B155)+SUMIFS($F$45:$F$108,$J$45:$J$108,"="&amp;AE$145,$B$45:$B$108,"="&amp;$B155),"")</f>
        <v/>
      </c>
      <c r="AF155" s="178" t="str">
        <f>IF('3f WHD'!AM$13&lt;&gt;"",SUMIFS($F$45:$F$108,$K$45:$K$108,"="&amp;AF$145,$B$45:$B$108,"="&amp;$B155)+SUMIFS($F$45:$F$108,$J$45:$J$108,"="&amp;AF$145,$B$45:$B$108,"="&amp;$B155),"")</f>
        <v/>
      </c>
      <c r="AG155" s="178" t="str">
        <f>IF('3f WHD'!AN$13&lt;&gt;"",SUMIFS($F$45:$F$108,$K$45:$K$108,"="&amp;AG$145,$B$45:$B$108,"="&amp;$B155)+SUMIFS($F$45:$F$108,$J$45:$J$108,"="&amp;AG$145,$B$45:$B$108,"="&amp;$B155),"")</f>
        <v/>
      </c>
      <c r="AH155" s="178" t="str">
        <f>IF('3f WHD'!AO$13&lt;&gt;"",SUMIFS($F$45:$F$108,$K$45:$K$108,"="&amp;AH$145,$B$45:$B$108,"="&amp;$B155)+SUMIFS($F$45:$F$108,$J$45:$J$108,"="&amp;AH$145,$B$45:$B$108,"="&amp;$B155),"")</f>
        <v/>
      </c>
      <c r="AI155" s="178" t="str">
        <f>IF('3f WHD'!AP$13&lt;&gt;"",SUMIFS($F$45:$F$108,$K$45:$K$108,"="&amp;AI$145,$B$45:$B$108,"="&amp;$B155)+SUMIFS($F$45:$F$108,$J$45:$J$108,"="&amp;AI$145,$B$45:$B$108,"="&amp;$B155),"")</f>
        <v/>
      </c>
      <c r="AJ155" s="178" t="str">
        <f>IF('3f WHD'!AQ$13&lt;&gt;"",SUMIFS($F$45:$F$108,$K$45:$K$108,"="&amp;AJ$145,$B$45:$B$108,"="&amp;$B155)+SUMIFS($F$45:$F$108,$J$45:$J$108,"="&amp;AJ$145,$B$45:$B$108,"="&amp;$B155),"")</f>
        <v/>
      </c>
      <c r="AK155" s="178" t="str">
        <f>IF('3f WHD'!AR$13&lt;&gt;"",SUMIFS($F$45:$F$108,$K$45:$K$108,"="&amp;AK$145,$B$45:$B$108,"="&amp;$B155)+SUMIFS($F$45:$F$108,$J$45:$J$108,"="&amp;AK$145,$B$45:$B$108,"="&amp;$B155),"")</f>
        <v/>
      </c>
      <c r="AL155" s="178" t="str">
        <f>IF('3f WHD'!AS$13&lt;&gt;"",SUMIFS($F$45:$F$108,$K$45:$K$108,"="&amp;AL$145,$B$45:$B$108,"="&amp;$B155)+SUMIFS($F$45:$F$108,$J$45:$J$108,"="&amp;AL$145,$B$45:$B$108,"="&amp;$B155),"")</f>
        <v/>
      </c>
      <c r="AM155" s="178" t="str">
        <f>IF('3f WHD'!AT$13&lt;&gt;"",SUMIFS($F$45:$F$108,$K$45:$K$108,"="&amp;AM$145,$B$45:$B$108,"="&amp;$B155)+SUMIFS($F$45:$F$108,$J$45:$J$108,"="&amp;AM$145,$B$45:$B$108,"="&amp;$B155),"")</f>
        <v/>
      </c>
      <c r="AN155" s="178" t="str">
        <f>IF('3f WHD'!AU$13&lt;&gt;"",SUMIFS($F$45:$F$108,$K$45:$K$108,"="&amp;AN$145,$B$45:$B$108,"="&amp;$B155)+SUMIFS($F$45:$F$108,$J$45:$J$108,"="&amp;AN$145,$B$45:$B$108,"="&amp;$B155),"")</f>
        <v/>
      </c>
      <c r="AO155" s="178" t="str">
        <f>IF('3f WHD'!AV$13&lt;&gt;"",SUMIFS($F$45:$F$108,$K$45:$K$108,"="&amp;AO$145,$B$45:$B$108,"="&amp;$B155)+SUMIFS($F$45:$F$108,$J$45:$J$108,"="&amp;AO$145,$B$45:$B$108,"="&amp;$B155),"")</f>
        <v/>
      </c>
      <c r="AP155" s="178" t="str">
        <f>IF('3f WHD'!AW$13&lt;&gt;"",SUMIFS($F$45:$F$108,$K$45:$K$108,"="&amp;AP$145,$B$45:$B$108,"="&amp;$B155)+SUMIFS($F$45:$F$108,$J$45:$J$108,"="&amp;AP$145,$B$45:$B$108,"="&amp;$B155),"")</f>
        <v/>
      </c>
      <c r="AQ155" s="178" t="str">
        <f>IF('3f WHD'!AX$13&lt;&gt;"",SUMIFS($F$45:$F$108,$K$45:$K$108,"="&amp;AQ$145,$B$45:$B$108,"="&amp;$B155)+SUMIFS($F$45:$F$108,$J$45:$J$108,"="&amp;AQ$145,$B$45:$B$108,"="&amp;$B155),"")</f>
        <v/>
      </c>
      <c r="AR155" s="178" t="str">
        <f>IF('3f WHD'!AY$13&lt;&gt;"",SUMIFS($F$45:$F$108,$K$45:$K$108,"="&amp;AR$145,$B$45:$B$108,"="&amp;$B155)+SUMIFS($F$45:$F$108,$J$45:$J$108,"="&amp;AR$145,$B$45:$B$108,"="&amp;$B155),"")</f>
        <v/>
      </c>
      <c r="AS155" s="178" t="str">
        <f>IF('3f WHD'!AZ$13&lt;&gt;"",SUMIFS($F$45:$F$108,$K$45:$K$108,"="&amp;AS$145,$B$45:$B$108,"="&amp;$B155)+SUMIFS($F$45:$F$108,$J$45:$J$108,"="&amp;AS$145,$B$45:$B$108,"="&amp;$B155),"")</f>
        <v/>
      </c>
      <c r="AT155" s="178" t="str">
        <f>IF('3f WHD'!BA$13&lt;&gt;"",SUMIFS($F$45:$F$108,$K$45:$K$108,"="&amp;AT$145,$B$45:$B$108,"="&amp;$B155)+SUMIFS($F$45:$F$108,$J$45:$J$108,"="&amp;AT$145,$B$45:$B$108,"="&amp;$B155),"")</f>
        <v/>
      </c>
      <c r="AU155" s="178" t="str">
        <f>IF('3f WHD'!BB$13&lt;&gt;"",SUMIFS($F$45:$F$108,$K$45:$K$108,"="&amp;AU$145,$B$45:$B$108,"="&amp;$B155)+SUMIFS($F$45:$F$108,$J$45:$J$108,"="&amp;AU$145,$B$45:$B$108,"="&amp;$B155),"")</f>
        <v/>
      </c>
      <c r="AV155" s="178" t="str">
        <f>IF('3f WHD'!BC$13&lt;&gt;"",SUMIFS($F$45:$F$108,$K$45:$K$108,"="&amp;AV$145,$B$45:$B$108,"="&amp;$B155)+SUMIFS($F$45:$F$108,$J$45:$J$108,"="&amp;AV$145,$B$45:$B$108,"="&amp;$B155),"")</f>
        <v/>
      </c>
      <c r="AW155" s="178" t="str">
        <f>IF('3f WHD'!BD$13&lt;&gt;"",SUMIFS($F$45:$F$108,$K$45:$K$108,"="&amp;AW$145,$B$45:$B$108,"="&amp;$B155)+SUMIFS($F$45:$F$108,$J$45:$J$108,"="&amp;AW$145,$B$45:$B$108,"="&amp;$B155),"")</f>
        <v/>
      </c>
    </row>
    <row r="156" spans="2:49">
      <c r="B156" s="156">
        <v>16</v>
      </c>
      <c r="C156" s="156"/>
      <c r="D156" s="178">
        <f>IF('3f WHD'!K$13&lt;&gt;"",SUMIFS($F$45:$F$108,$K$45:$K$108,"="&amp;D$145,$B$45:$B$108,"="&amp;$B156)+SUMIFS($F$45:$F$108,$J$45:$J$108,"="&amp;D$145,$B$45:$B$108,"="&amp;$B156),"")</f>
        <v>0</v>
      </c>
      <c r="E156" s="178">
        <f>IF('3f WHD'!L$13&lt;&gt;"",SUMIFS($F$45:$F$108,$K$45:$K$108,"="&amp;E$145,$B$45:$B$108,"="&amp;$B156)+SUMIFS($F$45:$F$108,$J$45:$J$108,"="&amp;E$145,$B$45:$B$108,"="&amp;$B156),"")</f>
        <v>0</v>
      </c>
      <c r="F156" s="178">
        <f>IF('3f WHD'!M$13&lt;&gt;"",SUMIFS($F$45:$F$108,$K$45:$K$108,"="&amp;F$145,$B$45:$B$108,"="&amp;$B156)+SUMIFS($F$45:$F$108,$J$45:$J$108,"="&amp;F$145,$B$45:$B$108,"="&amp;$B156),"")</f>
        <v>0</v>
      </c>
      <c r="G156" s="178">
        <f>IF('3f WHD'!N$13&lt;&gt;"",SUMIFS($F$45:$F$108,$K$45:$K$108,"="&amp;G$145,$B$45:$B$108,"="&amp;$B156)+SUMIFS($F$45:$F$108,$J$45:$J$108,"="&amp;G$145,$B$45:$B$108,"="&amp;$B156),"")</f>
        <v>0</v>
      </c>
      <c r="H156" s="178">
        <f>IF('3f WHD'!O$13&lt;&gt;"",SUMIFS($F$45:$F$108,$K$45:$K$108,"="&amp;H$145,$B$45:$B$108,"="&amp;$B156)+SUMIFS($F$45:$F$108,$J$45:$J$108,"="&amp;H$145,$B$45:$B$108,"="&amp;$B156),"")</f>
        <v>0</v>
      </c>
      <c r="I156" s="164"/>
      <c r="J156" s="178">
        <f>IF('3f WHD'!Q$13&lt;&gt;"",SUMIFS($F$45:$F$108,$K$45:$K$108,"="&amp;J$145,$B$45:$B$108,"="&amp;$B156)+SUMIFS($F$45:$F$108,$J$45:$J$108,"="&amp;J$145,$B$45:$B$108,"="&amp;$B156),"")</f>
        <v>0</v>
      </c>
      <c r="K156" s="178">
        <f>IF('3f WHD'!R$13&lt;&gt;"",SUMIFS($F$45:$F$108,$K$45:$K$108,"="&amp;K$145,$B$45:$B$108,"="&amp;$B156)+SUMIFS($F$45:$F$108,$J$45:$J$108,"="&amp;K$145,$B$45:$B$108,"="&amp;$B156),"")</f>
        <v>0</v>
      </c>
      <c r="L156" s="178">
        <f>IF('3f WHD'!S$13&lt;&gt;"",SUMIFS($F$45:$F$108,$K$45:$K$108,"="&amp;L$145,$B$45:$B$108,"="&amp;$B156)+SUMIFS($F$45:$F$108,$J$45:$J$108,"="&amp;L$145,$B$45:$B$108,"="&amp;$B156),"")</f>
        <v>0</v>
      </c>
      <c r="M156" s="178">
        <f>IF('3f WHD'!T$13&lt;&gt;"",SUMIFS($F$45:$F$108,$K$45:$K$108,"="&amp;M$145,$B$45:$B$108,"="&amp;$B156)+SUMIFS($F$45:$F$108,$J$45:$J$108,"="&amp;M$145,$B$45:$B$108,"="&amp;$B156),"")</f>
        <v>0</v>
      </c>
      <c r="N156" s="178">
        <f>IF('3f WHD'!U$13&lt;&gt;"",SUMIFS($F$45:$F$108,$K$45:$K$108,"="&amp;N$145,$B$45:$B$108,"="&amp;$B156)+SUMIFS($F$45:$F$108,$J$45:$J$108,"="&amp;N$145,$B$45:$B$108,"="&amp;$B156),"")</f>
        <v>0</v>
      </c>
      <c r="O156" s="178">
        <f>IF('3f WHD'!V$13&lt;&gt;"",SUMIFS($F$45:$F$108,$K$45:$K$108,"="&amp;O$145,$B$45:$B$108,"="&amp;$B156)+SUMIFS($F$45:$F$108,$J$45:$J$108,"="&amp;O$145,$B$45:$B$108,"="&amp;$B156),"")</f>
        <v>0</v>
      </c>
      <c r="P156" s="178">
        <f>IF('3f WHD'!W$13&lt;&gt;"",SUMIFS($F$45:$F$108,$K$45:$K$108,"="&amp;P$145,$B$45:$B$108,"="&amp;$B156)+SUMIFS($F$45:$F$108,$J$45:$J$108,"="&amp;P$145,$B$45:$B$108,"="&amp;$B156),"")</f>
        <v>0</v>
      </c>
      <c r="Q156" s="178">
        <f>IF('3f WHD'!X$13&lt;&gt;"",SUMIFS($F$45:$F$108,$K$45:$K$108,"="&amp;Q$145,$B$45:$B$108,"="&amp;$B156)+SUMIFS($F$45:$F$108,$J$45:$J$108,"="&amp;Q$145,$B$45:$B$108,"="&amp;$B156),"")</f>
        <v>0</v>
      </c>
      <c r="R156" s="164"/>
      <c r="S156" s="178">
        <f>IF('3f WHD'!Z$13&lt;&gt;"",SUMIFS($F$45:$F$108,$K$45:$K$108,"="&amp;S$145,$B$45:$B$108,"="&amp;$B156)+SUMIFS($F$45:$F$108,$J$45:$J$108,"="&amp;S$145,$B$45:$B$108,"="&amp;$B156),"")</f>
        <v>0</v>
      </c>
      <c r="T156" s="178">
        <f>IF('3f WHD'!AA$13&lt;&gt;"",SUMIFS($F$45:$F$108,$K$45:$K$108,"="&amp;T$145,$B$45:$B$108,"="&amp;$B156)+SUMIFS($F$45:$F$108,$J$45:$J$108,"="&amp;T$145,$B$45:$B$108,"="&amp;$B156),"")</f>
        <v>0</v>
      </c>
      <c r="U156" s="178" t="str">
        <f>IF('3f WHD'!AB$13&lt;&gt;"",SUMIFS($F$45:$F$108,$K$45:$K$108,"="&amp;U$145,$B$45:$B$108,"="&amp;$B156)+SUMIFS($F$45:$F$108,$J$45:$J$108,"="&amp;U$145,$B$45:$B$108,"="&amp;$B156),"")</f>
        <v/>
      </c>
      <c r="V156" s="178" t="str">
        <f>IF('3f WHD'!AC$13&lt;&gt;"",SUMIFS($F$45:$F$108,$K$45:$K$108,"="&amp;V$145,$B$45:$B$108,"="&amp;$B156)+SUMIFS($F$45:$F$108,$J$45:$J$108,"="&amp;V$145,$B$45:$B$108,"="&amp;$B156),"")</f>
        <v/>
      </c>
      <c r="W156" s="178" t="str">
        <f>IF('3f WHD'!AD$13&lt;&gt;"",SUMIFS($F$45:$F$108,$K$45:$K$108,"="&amp;W$145,$B$45:$B$108,"="&amp;$B156)+SUMIFS($F$45:$F$108,$J$45:$J$108,"="&amp;W$145,$B$45:$B$108,"="&amp;$B156),"")</f>
        <v/>
      </c>
      <c r="X156" s="178" t="str">
        <f>IF('3f WHD'!AE$13&lt;&gt;"",SUMIFS($F$45:$F$108,$K$45:$K$108,"="&amp;X$145,$B$45:$B$108,"="&amp;$B156)+SUMIFS($F$45:$F$108,$J$45:$J$108,"="&amp;X$145,$B$45:$B$108,"="&amp;$B156),"")</f>
        <v/>
      </c>
      <c r="Y156" s="178" t="str">
        <f>IF('3f WHD'!AF$13&lt;&gt;"",SUMIFS($F$45:$F$108,$K$45:$K$108,"="&amp;Y$145,$B$45:$B$108,"="&amp;$B156)+SUMIFS($F$45:$F$108,$J$45:$J$108,"="&amp;Y$145,$B$45:$B$108,"="&amp;$B156),"")</f>
        <v/>
      </c>
      <c r="Z156" s="178" t="str">
        <f>IF('3f WHD'!AG$13&lt;&gt;"",SUMIFS($F$45:$F$108,$K$45:$K$108,"="&amp;Z$145,$B$45:$B$108,"="&amp;$B156)+SUMIFS($F$45:$F$108,$J$45:$J$108,"="&amp;Z$145,$B$45:$B$108,"="&amp;$B156),"")</f>
        <v/>
      </c>
      <c r="AA156" s="178" t="str">
        <f>IF('3f WHD'!AH$13&lt;&gt;"",SUMIFS($F$45:$F$108,$K$45:$K$108,"="&amp;AA$145,$B$45:$B$108,"="&amp;$B156)+SUMIFS($F$45:$F$108,$J$45:$J$108,"="&amp;AA$145,$B$45:$B$108,"="&amp;$B156),"")</f>
        <v/>
      </c>
      <c r="AB156" s="178" t="str">
        <f>IF('3f WHD'!AI$13&lt;&gt;"",SUMIFS($F$45:$F$108,$K$45:$K$108,"="&amp;AB$145,$B$45:$B$108,"="&amp;$B156)+SUMIFS($F$45:$F$108,$J$45:$J$108,"="&amp;AB$145,$B$45:$B$108,"="&amp;$B156),"")</f>
        <v/>
      </c>
      <c r="AC156" s="178" t="str">
        <f>IF('3f WHD'!AJ$13&lt;&gt;"",SUMIFS($F$45:$F$108,$K$45:$K$108,"="&amp;AC$145,$B$45:$B$108,"="&amp;$B156)+SUMIFS($F$45:$F$108,$J$45:$J$108,"="&amp;AC$145,$B$45:$B$108,"="&amp;$B156),"")</f>
        <v/>
      </c>
      <c r="AD156" s="178" t="str">
        <f>IF('3f WHD'!AK$13&lt;&gt;"",SUMIFS($F$45:$F$108,$K$45:$K$108,"="&amp;AD$145,$B$45:$B$108,"="&amp;$B156)+SUMIFS($F$45:$F$108,$J$45:$J$108,"="&amp;AD$145,$B$45:$B$108,"="&amp;$B156),"")</f>
        <v/>
      </c>
      <c r="AE156" s="178" t="str">
        <f>IF('3f WHD'!AL$13&lt;&gt;"",SUMIFS($F$45:$F$108,$K$45:$K$108,"="&amp;AE$145,$B$45:$B$108,"="&amp;$B156)+SUMIFS($F$45:$F$108,$J$45:$J$108,"="&amp;AE$145,$B$45:$B$108,"="&amp;$B156),"")</f>
        <v/>
      </c>
      <c r="AF156" s="178" t="str">
        <f>IF('3f WHD'!AM$13&lt;&gt;"",SUMIFS($F$45:$F$108,$K$45:$K$108,"="&amp;AF$145,$B$45:$B$108,"="&amp;$B156)+SUMIFS($F$45:$F$108,$J$45:$J$108,"="&amp;AF$145,$B$45:$B$108,"="&amp;$B156),"")</f>
        <v/>
      </c>
      <c r="AG156" s="178" t="str">
        <f>IF('3f WHD'!AN$13&lt;&gt;"",SUMIFS($F$45:$F$108,$K$45:$K$108,"="&amp;AG$145,$B$45:$B$108,"="&amp;$B156)+SUMIFS($F$45:$F$108,$J$45:$J$108,"="&amp;AG$145,$B$45:$B$108,"="&amp;$B156),"")</f>
        <v/>
      </c>
      <c r="AH156" s="178" t="str">
        <f>IF('3f WHD'!AO$13&lt;&gt;"",SUMIFS($F$45:$F$108,$K$45:$K$108,"="&amp;AH$145,$B$45:$B$108,"="&amp;$B156)+SUMIFS($F$45:$F$108,$J$45:$J$108,"="&amp;AH$145,$B$45:$B$108,"="&amp;$B156),"")</f>
        <v/>
      </c>
      <c r="AI156" s="178" t="str">
        <f>IF('3f WHD'!AP$13&lt;&gt;"",SUMIFS($F$45:$F$108,$K$45:$K$108,"="&amp;AI$145,$B$45:$B$108,"="&amp;$B156)+SUMIFS($F$45:$F$108,$J$45:$J$108,"="&amp;AI$145,$B$45:$B$108,"="&amp;$B156),"")</f>
        <v/>
      </c>
      <c r="AJ156" s="178" t="str">
        <f>IF('3f WHD'!AQ$13&lt;&gt;"",SUMIFS($F$45:$F$108,$K$45:$K$108,"="&amp;AJ$145,$B$45:$B$108,"="&amp;$B156)+SUMIFS($F$45:$F$108,$J$45:$J$108,"="&amp;AJ$145,$B$45:$B$108,"="&amp;$B156),"")</f>
        <v/>
      </c>
      <c r="AK156" s="178" t="str">
        <f>IF('3f WHD'!AR$13&lt;&gt;"",SUMIFS($F$45:$F$108,$K$45:$K$108,"="&amp;AK$145,$B$45:$B$108,"="&amp;$B156)+SUMIFS($F$45:$F$108,$J$45:$J$108,"="&amp;AK$145,$B$45:$B$108,"="&amp;$B156),"")</f>
        <v/>
      </c>
      <c r="AL156" s="178" t="str">
        <f>IF('3f WHD'!AS$13&lt;&gt;"",SUMIFS($F$45:$F$108,$K$45:$K$108,"="&amp;AL$145,$B$45:$B$108,"="&amp;$B156)+SUMIFS($F$45:$F$108,$J$45:$J$108,"="&amp;AL$145,$B$45:$B$108,"="&amp;$B156),"")</f>
        <v/>
      </c>
      <c r="AM156" s="178" t="str">
        <f>IF('3f WHD'!AT$13&lt;&gt;"",SUMIFS($F$45:$F$108,$K$45:$K$108,"="&amp;AM$145,$B$45:$B$108,"="&amp;$B156)+SUMIFS($F$45:$F$108,$J$45:$J$108,"="&amp;AM$145,$B$45:$B$108,"="&amp;$B156),"")</f>
        <v/>
      </c>
      <c r="AN156" s="178" t="str">
        <f>IF('3f WHD'!AU$13&lt;&gt;"",SUMIFS($F$45:$F$108,$K$45:$K$108,"="&amp;AN$145,$B$45:$B$108,"="&amp;$B156)+SUMIFS($F$45:$F$108,$J$45:$J$108,"="&amp;AN$145,$B$45:$B$108,"="&amp;$B156),"")</f>
        <v/>
      </c>
      <c r="AO156" s="178" t="str">
        <f>IF('3f WHD'!AV$13&lt;&gt;"",SUMIFS($F$45:$F$108,$K$45:$K$108,"="&amp;AO$145,$B$45:$B$108,"="&amp;$B156)+SUMIFS($F$45:$F$108,$J$45:$J$108,"="&amp;AO$145,$B$45:$B$108,"="&amp;$B156),"")</f>
        <v/>
      </c>
      <c r="AP156" s="178" t="str">
        <f>IF('3f WHD'!AW$13&lt;&gt;"",SUMIFS($F$45:$F$108,$K$45:$K$108,"="&amp;AP$145,$B$45:$B$108,"="&amp;$B156)+SUMIFS($F$45:$F$108,$J$45:$J$108,"="&amp;AP$145,$B$45:$B$108,"="&amp;$B156),"")</f>
        <v/>
      </c>
      <c r="AQ156" s="178" t="str">
        <f>IF('3f WHD'!AX$13&lt;&gt;"",SUMIFS($F$45:$F$108,$K$45:$K$108,"="&amp;AQ$145,$B$45:$B$108,"="&amp;$B156)+SUMIFS($F$45:$F$108,$J$45:$J$108,"="&amp;AQ$145,$B$45:$B$108,"="&amp;$B156),"")</f>
        <v/>
      </c>
      <c r="AR156" s="178" t="str">
        <f>IF('3f WHD'!AY$13&lt;&gt;"",SUMIFS($F$45:$F$108,$K$45:$K$108,"="&amp;AR$145,$B$45:$B$108,"="&amp;$B156)+SUMIFS($F$45:$F$108,$J$45:$J$108,"="&amp;AR$145,$B$45:$B$108,"="&amp;$B156),"")</f>
        <v/>
      </c>
      <c r="AS156" s="178" t="str">
        <f>IF('3f WHD'!AZ$13&lt;&gt;"",SUMIFS($F$45:$F$108,$K$45:$K$108,"="&amp;AS$145,$B$45:$B$108,"="&amp;$B156)+SUMIFS($F$45:$F$108,$J$45:$J$108,"="&amp;AS$145,$B$45:$B$108,"="&amp;$B156),"")</f>
        <v/>
      </c>
      <c r="AT156" s="178" t="str">
        <f>IF('3f WHD'!BA$13&lt;&gt;"",SUMIFS($F$45:$F$108,$K$45:$K$108,"="&amp;AT$145,$B$45:$B$108,"="&amp;$B156)+SUMIFS($F$45:$F$108,$J$45:$J$108,"="&amp;AT$145,$B$45:$B$108,"="&amp;$B156),"")</f>
        <v/>
      </c>
      <c r="AU156" s="178" t="str">
        <f>IF('3f WHD'!BB$13&lt;&gt;"",SUMIFS($F$45:$F$108,$K$45:$K$108,"="&amp;AU$145,$B$45:$B$108,"="&amp;$B156)+SUMIFS($F$45:$F$108,$J$45:$J$108,"="&amp;AU$145,$B$45:$B$108,"="&amp;$B156),"")</f>
        <v/>
      </c>
      <c r="AV156" s="178" t="str">
        <f>IF('3f WHD'!BC$13&lt;&gt;"",SUMIFS($F$45:$F$108,$K$45:$K$108,"="&amp;AV$145,$B$45:$B$108,"="&amp;$B156)+SUMIFS($F$45:$F$108,$J$45:$J$108,"="&amp;AV$145,$B$45:$B$108,"="&amp;$B156),"")</f>
        <v/>
      </c>
      <c r="AW156" s="178" t="str">
        <f>IF('3f WHD'!BD$13&lt;&gt;"",SUMIFS($F$45:$F$108,$K$45:$K$108,"="&amp;AW$145,$B$45:$B$108,"="&amp;$B156)+SUMIFS($F$45:$F$108,$J$45:$J$108,"="&amp;AW$145,$B$45:$B$108,"="&amp;$B156),"")</f>
        <v/>
      </c>
    </row>
    <row r="157" spans="2:49">
      <c r="B157" s="156">
        <v>17</v>
      </c>
      <c r="C157" s="156"/>
      <c r="D157" s="178">
        <f>IF('3f WHD'!K$13&lt;&gt;"",SUMIFS($F$45:$F$108,$K$45:$K$108,"="&amp;D$145,$B$45:$B$108,"="&amp;$B157)+SUMIFS($F$45:$F$108,$J$45:$J$108,"="&amp;D$145,$B$45:$B$108,"="&amp;$B157),"")</f>
        <v>0</v>
      </c>
      <c r="E157" s="178">
        <f>IF('3f WHD'!L$13&lt;&gt;"",SUMIFS($F$45:$F$108,$K$45:$K$108,"="&amp;E$145,$B$45:$B$108,"="&amp;$B157)+SUMIFS($F$45:$F$108,$J$45:$J$108,"="&amp;E$145,$B$45:$B$108,"="&amp;$B157),"")</f>
        <v>0</v>
      </c>
      <c r="F157" s="178">
        <f>IF('3f WHD'!M$13&lt;&gt;"",SUMIFS($F$45:$F$108,$K$45:$K$108,"="&amp;F$145,$B$45:$B$108,"="&amp;$B157)+SUMIFS($F$45:$F$108,$J$45:$J$108,"="&amp;F$145,$B$45:$B$108,"="&amp;$B157),"")</f>
        <v>0</v>
      </c>
      <c r="G157" s="178">
        <f>IF('3f WHD'!N$13&lt;&gt;"",SUMIFS($F$45:$F$108,$K$45:$K$108,"="&amp;G$145,$B$45:$B$108,"="&amp;$B157)+SUMIFS($F$45:$F$108,$J$45:$J$108,"="&amp;G$145,$B$45:$B$108,"="&amp;$B157),"")</f>
        <v>0</v>
      </c>
      <c r="H157" s="178">
        <f>IF('3f WHD'!O$13&lt;&gt;"",SUMIFS($F$45:$F$108,$K$45:$K$108,"="&amp;H$145,$B$45:$B$108,"="&amp;$B157)+SUMIFS($F$45:$F$108,$J$45:$J$108,"="&amp;H$145,$B$45:$B$108,"="&amp;$B157),"")</f>
        <v>0</v>
      </c>
      <c r="I157" s="164"/>
      <c r="J157" s="178">
        <f>IF('3f WHD'!Q$13&lt;&gt;"",SUMIFS($F$45:$F$108,$K$45:$K$108,"="&amp;J$145,$B$45:$B$108,"="&amp;$B157)+SUMIFS($F$45:$F$108,$J$45:$J$108,"="&amp;J$145,$B$45:$B$108,"="&amp;$B157),"")</f>
        <v>0</v>
      </c>
      <c r="K157" s="178">
        <f>IF('3f WHD'!R$13&lt;&gt;"",SUMIFS($F$45:$F$108,$K$45:$K$108,"="&amp;K$145,$B$45:$B$108,"="&amp;$B157)+SUMIFS($F$45:$F$108,$J$45:$J$108,"="&amp;K$145,$B$45:$B$108,"="&amp;$B157),"")</f>
        <v>0</v>
      </c>
      <c r="L157" s="178">
        <f>IF('3f WHD'!S$13&lt;&gt;"",SUMIFS($F$45:$F$108,$K$45:$K$108,"="&amp;L$145,$B$45:$B$108,"="&amp;$B157)+SUMIFS($F$45:$F$108,$J$45:$J$108,"="&amp;L$145,$B$45:$B$108,"="&amp;$B157),"")</f>
        <v>0</v>
      </c>
      <c r="M157" s="178">
        <f>IF('3f WHD'!T$13&lt;&gt;"",SUMIFS($F$45:$F$108,$K$45:$K$108,"="&amp;M$145,$B$45:$B$108,"="&amp;$B157)+SUMIFS($F$45:$F$108,$J$45:$J$108,"="&amp;M$145,$B$45:$B$108,"="&amp;$B157),"")</f>
        <v>0</v>
      </c>
      <c r="N157" s="178">
        <f>IF('3f WHD'!U$13&lt;&gt;"",SUMIFS($F$45:$F$108,$K$45:$K$108,"="&amp;N$145,$B$45:$B$108,"="&amp;$B157)+SUMIFS($F$45:$F$108,$J$45:$J$108,"="&amp;N$145,$B$45:$B$108,"="&amp;$B157),"")</f>
        <v>0</v>
      </c>
      <c r="O157" s="178">
        <f>IF('3f WHD'!V$13&lt;&gt;"",SUMIFS($F$45:$F$108,$K$45:$K$108,"="&amp;O$145,$B$45:$B$108,"="&amp;$B157)+SUMIFS($F$45:$F$108,$J$45:$J$108,"="&amp;O$145,$B$45:$B$108,"="&amp;$B157),"")</f>
        <v>0</v>
      </c>
      <c r="P157" s="178">
        <f>IF('3f WHD'!W$13&lt;&gt;"",SUMIFS($F$45:$F$108,$K$45:$K$108,"="&amp;P$145,$B$45:$B$108,"="&amp;$B157)+SUMIFS($F$45:$F$108,$J$45:$J$108,"="&amp;P$145,$B$45:$B$108,"="&amp;$B157),"")</f>
        <v>0</v>
      </c>
      <c r="Q157" s="178">
        <f>IF('3f WHD'!X$13&lt;&gt;"",SUMIFS($F$45:$F$108,$K$45:$K$108,"="&amp;Q$145,$B$45:$B$108,"="&amp;$B157)+SUMIFS($F$45:$F$108,$J$45:$J$108,"="&amp;Q$145,$B$45:$B$108,"="&amp;$B157),"")</f>
        <v>0</v>
      </c>
      <c r="R157" s="164"/>
      <c r="S157" s="178">
        <f>IF('3f WHD'!Z$13&lt;&gt;"",SUMIFS($F$45:$F$108,$K$45:$K$108,"="&amp;S$145,$B$45:$B$108,"="&amp;$B157)+SUMIFS($F$45:$F$108,$J$45:$J$108,"="&amp;S$145,$B$45:$B$108,"="&amp;$B157),"")</f>
        <v>0</v>
      </c>
      <c r="T157" s="178">
        <f>IF('3f WHD'!AA$13&lt;&gt;"",SUMIFS($F$45:$F$108,$K$45:$K$108,"="&amp;T$145,$B$45:$B$108,"="&amp;$B157)+SUMIFS($F$45:$F$108,$J$45:$J$108,"="&amp;T$145,$B$45:$B$108,"="&amp;$B157),"")</f>
        <v>0</v>
      </c>
      <c r="U157" s="178" t="str">
        <f>IF('3f WHD'!AB$13&lt;&gt;"",SUMIFS($F$45:$F$108,$K$45:$K$108,"="&amp;U$145,$B$45:$B$108,"="&amp;$B157)+SUMIFS($F$45:$F$108,$J$45:$J$108,"="&amp;U$145,$B$45:$B$108,"="&amp;$B157),"")</f>
        <v/>
      </c>
      <c r="V157" s="178" t="str">
        <f>IF('3f WHD'!AC$13&lt;&gt;"",SUMIFS($F$45:$F$108,$K$45:$K$108,"="&amp;V$145,$B$45:$B$108,"="&amp;$B157)+SUMIFS($F$45:$F$108,$J$45:$J$108,"="&amp;V$145,$B$45:$B$108,"="&amp;$B157),"")</f>
        <v/>
      </c>
      <c r="W157" s="178" t="str">
        <f>IF('3f WHD'!AD$13&lt;&gt;"",SUMIFS($F$45:$F$108,$K$45:$K$108,"="&amp;W$145,$B$45:$B$108,"="&amp;$B157)+SUMIFS($F$45:$F$108,$J$45:$J$108,"="&amp;W$145,$B$45:$B$108,"="&amp;$B157),"")</f>
        <v/>
      </c>
      <c r="X157" s="178" t="str">
        <f>IF('3f WHD'!AE$13&lt;&gt;"",SUMIFS($F$45:$F$108,$K$45:$K$108,"="&amp;X$145,$B$45:$B$108,"="&amp;$B157)+SUMIFS($F$45:$F$108,$J$45:$J$108,"="&amp;X$145,$B$45:$B$108,"="&amp;$B157),"")</f>
        <v/>
      </c>
      <c r="Y157" s="178" t="str">
        <f>IF('3f WHD'!AF$13&lt;&gt;"",SUMIFS($F$45:$F$108,$K$45:$K$108,"="&amp;Y$145,$B$45:$B$108,"="&amp;$B157)+SUMIFS($F$45:$F$108,$J$45:$J$108,"="&amp;Y$145,$B$45:$B$108,"="&amp;$B157),"")</f>
        <v/>
      </c>
      <c r="Z157" s="178" t="str">
        <f>IF('3f WHD'!AG$13&lt;&gt;"",SUMIFS($F$45:$F$108,$K$45:$K$108,"="&amp;Z$145,$B$45:$B$108,"="&amp;$B157)+SUMIFS($F$45:$F$108,$J$45:$J$108,"="&amp;Z$145,$B$45:$B$108,"="&amp;$B157),"")</f>
        <v/>
      </c>
      <c r="AA157" s="178" t="str">
        <f>IF('3f WHD'!AH$13&lt;&gt;"",SUMIFS($F$45:$F$108,$K$45:$K$108,"="&amp;AA$145,$B$45:$B$108,"="&amp;$B157)+SUMIFS($F$45:$F$108,$J$45:$J$108,"="&amp;AA$145,$B$45:$B$108,"="&amp;$B157),"")</f>
        <v/>
      </c>
      <c r="AB157" s="178" t="str">
        <f>IF('3f WHD'!AI$13&lt;&gt;"",SUMIFS($F$45:$F$108,$K$45:$K$108,"="&amp;AB$145,$B$45:$B$108,"="&amp;$B157)+SUMIFS($F$45:$F$108,$J$45:$J$108,"="&amp;AB$145,$B$45:$B$108,"="&amp;$B157),"")</f>
        <v/>
      </c>
      <c r="AC157" s="178" t="str">
        <f>IF('3f WHD'!AJ$13&lt;&gt;"",SUMIFS($F$45:$F$108,$K$45:$K$108,"="&amp;AC$145,$B$45:$B$108,"="&amp;$B157)+SUMIFS($F$45:$F$108,$J$45:$J$108,"="&amp;AC$145,$B$45:$B$108,"="&amp;$B157),"")</f>
        <v/>
      </c>
      <c r="AD157" s="178" t="str">
        <f>IF('3f WHD'!AK$13&lt;&gt;"",SUMIFS($F$45:$F$108,$K$45:$K$108,"="&amp;AD$145,$B$45:$B$108,"="&amp;$B157)+SUMIFS($F$45:$F$108,$J$45:$J$108,"="&amp;AD$145,$B$45:$B$108,"="&amp;$B157),"")</f>
        <v/>
      </c>
      <c r="AE157" s="178" t="str">
        <f>IF('3f WHD'!AL$13&lt;&gt;"",SUMIFS($F$45:$F$108,$K$45:$K$108,"="&amp;AE$145,$B$45:$B$108,"="&amp;$B157)+SUMIFS($F$45:$F$108,$J$45:$J$108,"="&amp;AE$145,$B$45:$B$108,"="&amp;$B157),"")</f>
        <v/>
      </c>
      <c r="AF157" s="178" t="str">
        <f>IF('3f WHD'!AM$13&lt;&gt;"",SUMIFS($F$45:$F$108,$K$45:$K$108,"="&amp;AF$145,$B$45:$B$108,"="&amp;$B157)+SUMIFS($F$45:$F$108,$J$45:$J$108,"="&amp;AF$145,$B$45:$B$108,"="&amp;$B157),"")</f>
        <v/>
      </c>
      <c r="AG157" s="178" t="str">
        <f>IF('3f WHD'!AN$13&lt;&gt;"",SUMIFS($F$45:$F$108,$K$45:$K$108,"="&amp;AG$145,$B$45:$B$108,"="&amp;$B157)+SUMIFS($F$45:$F$108,$J$45:$J$108,"="&amp;AG$145,$B$45:$B$108,"="&amp;$B157),"")</f>
        <v/>
      </c>
      <c r="AH157" s="178" t="str">
        <f>IF('3f WHD'!AO$13&lt;&gt;"",SUMIFS($F$45:$F$108,$K$45:$K$108,"="&amp;AH$145,$B$45:$B$108,"="&amp;$B157)+SUMIFS($F$45:$F$108,$J$45:$J$108,"="&amp;AH$145,$B$45:$B$108,"="&amp;$B157),"")</f>
        <v/>
      </c>
      <c r="AI157" s="178" t="str">
        <f>IF('3f WHD'!AP$13&lt;&gt;"",SUMIFS($F$45:$F$108,$K$45:$K$108,"="&amp;AI$145,$B$45:$B$108,"="&amp;$B157)+SUMIFS($F$45:$F$108,$J$45:$J$108,"="&amp;AI$145,$B$45:$B$108,"="&amp;$B157),"")</f>
        <v/>
      </c>
      <c r="AJ157" s="178" t="str">
        <f>IF('3f WHD'!AQ$13&lt;&gt;"",SUMIFS($F$45:$F$108,$K$45:$K$108,"="&amp;AJ$145,$B$45:$B$108,"="&amp;$B157)+SUMIFS($F$45:$F$108,$J$45:$J$108,"="&amp;AJ$145,$B$45:$B$108,"="&amp;$B157),"")</f>
        <v/>
      </c>
      <c r="AK157" s="178" t="str">
        <f>IF('3f WHD'!AR$13&lt;&gt;"",SUMIFS($F$45:$F$108,$K$45:$K$108,"="&amp;AK$145,$B$45:$B$108,"="&amp;$B157)+SUMIFS($F$45:$F$108,$J$45:$J$108,"="&amp;AK$145,$B$45:$B$108,"="&amp;$B157),"")</f>
        <v/>
      </c>
      <c r="AL157" s="178" t="str">
        <f>IF('3f WHD'!AS$13&lt;&gt;"",SUMIFS($F$45:$F$108,$K$45:$K$108,"="&amp;AL$145,$B$45:$B$108,"="&amp;$B157)+SUMIFS($F$45:$F$108,$J$45:$J$108,"="&amp;AL$145,$B$45:$B$108,"="&amp;$B157),"")</f>
        <v/>
      </c>
      <c r="AM157" s="178" t="str">
        <f>IF('3f WHD'!AT$13&lt;&gt;"",SUMIFS($F$45:$F$108,$K$45:$K$108,"="&amp;AM$145,$B$45:$B$108,"="&amp;$B157)+SUMIFS($F$45:$F$108,$J$45:$J$108,"="&amp;AM$145,$B$45:$B$108,"="&amp;$B157),"")</f>
        <v/>
      </c>
      <c r="AN157" s="178" t="str">
        <f>IF('3f WHD'!AU$13&lt;&gt;"",SUMIFS($F$45:$F$108,$K$45:$K$108,"="&amp;AN$145,$B$45:$B$108,"="&amp;$B157)+SUMIFS($F$45:$F$108,$J$45:$J$108,"="&amp;AN$145,$B$45:$B$108,"="&amp;$B157),"")</f>
        <v/>
      </c>
      <c r="AO157" s="178" t="str">
        <f>IF('3f WHD'!AV$13&lt;&gt;"",SUMIFS($F$45:$F$108,$K$45:$K$108,"="&amp;AO$145,$B$45:$B$108,"="&amp;$B157)+SUMIFS($F$45:$F$108,$J$45:$J$108,"="&amp;AO$145,$B$45:$B$108,"="&amp;$B157),"")</f>
        <v/>
      </c>
      <c r="AP157" s="178" t="str">
        <f>IF('3f WHD'!AW$13&lt;&gt;"",SUMIFS($F$45:$F$108,$K$45:$K$108,"="&amp;AP$145,$B$45:$B$108,"="&amp;$B157)+SUMIFS($F$45:$F$108,$J$45:$J$108,"="&amp;AP$145,$B$45:$B$108,"="&amp;$B157),"")</f>
        <v/>
      </c>
      <c r="AQ157" s="178" t="str">
        <f>IF('3f WHD'!AX$13&lt;&gt;"",SUMIFS($F$45:$F$108,$K$45:$K$108,"="&amp;AQ$145,$B$45:$B$108,"="&amp;$B157)+SUMIFS($F$45:$F$108,$J$45:$J$108,"="&amp;AQ$145,$B$45:$B$108,"="&amp;$B157),"")</f>
        <v/>
      </c>
      <c r="AR157" s="178" t="str">
        <f>IF('3f WHD'!AY$13&lt;&gt;"",SUMIFS($F$45:$F$108,$K$45:$K$108,"="&amp;AR$145,$B$45:$B$108,"="&amp;$B157)+SUMIFS($F$45:$F$108,$J$45:$J$108,"="&amp;AR$145,$B$45:$B$108,"="&amp;$B157),"")</f>
        <v/>
      </c>
      <c r="AS157" s="178" t="str">
        <f>IF('3f WHD'!AZ$13&lt;&gt;"",SUMIFS($F$45:$F$108,$K$45:$K$108,"="&amp;AS$145,$B$45:$B$108,"="&amp;$B157)+SUMIFS($F$45:$F$108,$J$45:$J$108,"="&amp;AS$145,$B$45:$B$108,"="&amp;$B157),"")</f>
        <v/>
      </c>
      <c r="AT157" s="178" t="str">
        <f>IF('3f WHD'!BA$13&lt;&gt;"",SUMIFS($F$45:$F$108,$K$45:$K$108,"="&amp;AT$145,$B$45:$B$108,"="&amp;$B157)+SUMIFS($F$45:$F$108,$J$45:$J$108,"="&amp;AT$145,$B$45:$B$108,"="&amp;$B157),"")</f>
        <v/>
      </c>
      <c r="AU157" s="178" t="str">
        <f>IF('3f WHD'!BB$13&lt;&gt;"",SUMIFS($F$45:$F$108,$K$45:$K$108,"="&amp;AU$145,$B$45:$B$108,"="&amp;$B157)+SUMIFS($F$45:$F$108,$J$45:$J$108,"="&amp;AU$145,$B$45:$B$108,"="&amp;$B157),"")</f>
        <v/>
      </c>
      <c r="AV157" s="178" t="str">
        <f>IF('3f WHD'!BC$13&lt;&gt;"",SUMIFS($F$45:$F$108,$K$45:$K$108,"="&amp;AV$145,$B$45:$B$108,"="&amp;$B157)+SUMIFS($F$45:$F$108,$J$45:$J$108,"="&amp;AV$145,$B$45:$B$108,"="&amp;$B157),"")</f>
        <v/>
      </c>
      <c r="AW157" s="178" t="str">
        <f>IF('3f WHD'!BD$13&lt;&gt;"",SUMIFS($F$45:$F$108,$K$45:$K$108,"="&amp;AW$145,$B$45:$B$108,"="&amp;$B157)+SUMIFS($F$45:$F$108,$J$45:$J$108,"="&amp;AW$145,$B$45:$B$108,"="&amp;$B157),"")</f>
        <v/>
      </c>
    </row>
    <row r="158" spans="2:49">
      <c r="B158" s="156">
        <v>18</v>
      </c>
      <c r="C158" s="156"/>
      <c r="D158" s="178">
        <f>IF('3f WHD'!K$13&lt;&gt;"",SUMIFS($F$45:$F$108,$K$45:$K$108,"="&amp;D$145,$B$45:$B$108,"="&amp;$B158)+SUMIFS($F$45:$F$108,$J$45:$J$108,"="&amp;D$145,$B$45:$B$108,"="&amp;$B158),"")</f>
        <v>0</v>
      </c>
      <c r="E158" s="178">
        <f>IF('3f WHD'!L$13&lt;&gt;"",SUMIFS($F$45:$F$108,$K$45:$K$108,"="&amp;E$145,$B$45:$B$108,"="&amp;$B158)+SUMIFS($F$45:$F$108,$J$45:$J$108,"="&amp;E$145,$B$45:$B$108,"="&amp;$B158),"")</f>
        <v>0</v>
      </c>
      <c r="F158" s="178">
        <f>IF('3f WHD'!M$13&lt;&gt;"",SUMIFS($F$45:$F$108,$K$45:$K$108,"="&amp;F$145,$B$45:$B$108,"="&amp;$B158)+SUMIFS($F$45:$F$108,$J$45:$J$108,"="&amp;F$145,$B$45:$B$108,"="&amp;$B158),"")</f>
        <v>0</v>
      </c>
      <c r="G158" s="178">
        <f>IF('3f WHD'!N$13&lt;&gt;"",SUMIFS($F$45:$F$108,$K$45:$K$108,"="&amp;G$145,$B$45:$B$108,"="&amp;$B158)+SUMIFS($F$45:$F$108,$J$45:$J$108,"="&amp;G$145,$B$45:$B$108,"="&amp;$B158),"")</f>
        <v>0</v>
      </c>
      <c r="H158" s="178">
        <f>IF('3f WHD'!O$13&lt;&gt;"",SUMIFS($F$45:$F$108,$K$45:$K$108,"="&amp;H$145,$B$45:$B$108,"="&amp;$B158)+SUMIFS($F$45:$F$108,$J$45:$J$108,"="&amp;H$145,$B$45:$B$108,"="&amp;$B158),"")</f>
        <v>0</v>
      </c>
      <c r="I158" s="164"/>
      <c r="J158" s="178">
        <f>IF('3f WHD'!Q$13&lt;&gt;"",SUMIFS($F$45:$F$108,$K$45:$K$108,"="&amp;J$145,$B$45:$B$108,"="&amp;$B158)+SUMIFS($F$45:$F$108,$J$45:$J$108,"="&amp;J$145,$B$45:$B$108,"="&amp;$B158),"")</f>
        <v>0</v>
      </c>
      <c r="K158" s="178">
        <f>IF('3f WHD'!R$13&lt;&gt;"",SUMIFS($F$45:$F$108,$K$45:$K$108,"="&amp;K$145,$B$45:$B$108,"="&amp;$B158)+SUMIFS($F$45:$F$108,$J$45:$J$108,"="&amp;K$145,$B$45:$B$108,"="&amp;$B158),"")</f>
        <v>0</v>
      </c>
      <c r="L158" s="178">
        <f>IF('3f WHD'!S$13&lt;&gt;"",SUMIFS($F$45:$F$108,$K$45:$K$108,"="&amp;L$145,$B$45:$B$108,"="&amp;$B158)+SUMIFS($F$45:$F$108,$J$45:$J$108,"="&amp;L$145,$B$45:$B$108,"="&amp;$B158),"")</f>
        <v>0</v>
      </c>
      <c r="M158" s="178">
        <f>IF('3f WHD'!T$13&lt;&gt;"",SUMIFS($F$45:$F$108,$K$45:$K$108,"="&amp;M$145,$B$45:$B$108,"="&amp;$B158)+SUMIFS($F$45:$F$108,$J$45:$J$108,"="&amp;M$145,$B$45:$B$108,"="&amp;$B158),"")</f>
        <v>0</v>
      </c>
      <c r="N158" s="178">
        <f>IF('3f WHD'!U$13&lt;&gt;"",SUMIFS($F$45:$F$108,$K$45:$K$108,"="&amp;N$145,$B$45:$B$108,"="&amp;$B158)+SUMIFS($F$45:$F$108,$J$45:$J$108,"="&amp;N$145,$B$45:$B$108,"="&amp;$B158),"")</f>
        <v>0</v>
      </c>
      <c r="O158" s="178">
        <f>IF('3f WHD'!V$13&lt;&gt;"",SUMIFS($F$45:$F$108,$K$45:$K$108,"="&amp;O$145,$B$45:$B$108,"="&amp;$B158)+SUMIFS($F$45:$F$108,$J$45:$J$108,"="&amp;O$145,$B$45:$B$108,"="&amp;$B158),"")</f>
        <v>0</v>
      </c>
      <c r="P158" s="178">
        <f>IF('3f WHD'!W$13&lt;&gt;"",SUMIFS($F$45:$F$108,$K$45:$K$108,"="&amp;P$145,$B$45:$B$108,"="&amp;$B158)+SUMIFS($F$45:$F$108,$J$45:$J$108,"="&amp;P$145,$B$45:$B$108,"="&amp;$B158),"")</f>
        <v>0</v>
      </c>
      <c r="Q158" s="178">
        <f>IF('3f WHD'!X$13&lt;&gt;"",SUMIFS($F$45:$F$108,$K$45:$K$108,"="&amp;Q$145,$B$45:$B$108,"="&amp;$B158)+SUMIFS($F$45:$F$108,$J$45:$J$108,"="&amp;Q$145,$B$45:$B$108,"="&amp;$B158),"")</f>
        <v>0</v>
      </c>
      <c r="R158" s="164"/>
      <c r="S158" s="178">
        <f>IF('3f WHD'!Z$13&lt;&gt;"",SUMIFS($F$45:$F$108,$K$45:$K$108,"="&amp;S$145,$B$45:$B$108,"="&amp;$B158)+SUMIFS($F$45:$F$108,$J$45:$J$108,"="&amp;S$145,$B$45:$B$108,"="&amp;$B158),"")</f>
        <v>0</v>
      </c>
      <c r="T158" s="178">
        <f>IF('3f WHD'!AA$13&lt;&gt;"",SUMIFS($F$45:$F$108,$K$45:$K$108,"="&amp;T$145,$B$45:$B$108,"="&amp;$B158)+SUMIFS($F$45:$F$108,$J$45:$J$108,"="&amp;T$145,$B$45:$B$108,"="&amp;$B158),"")</f>
        <v>0</v>
      </c>
      <c r="U158" s="178" t="str">
        <f>IF('3f WHD'!AB$13&lt;&gt;"",SUMIFS($F$45:$F$108,$K$45:$K$108,"="&amp;U$145,$B$45:$B$108,"="&amp;$B158)+SUMIFS($F$45:$F$108,$J$45:$J$108,"="&amp;U$145,$B$45:$B$108,"="&amp;$B158),"")</f>
        <v/>
      </c>
      <c r="V158" s="178" t="str">
        <f>IF('3f WHD'!AC$13&lt;&gt;"",SUMIFS($F$45:$F$108,$K$45:$K$108,"="&amp;V$145,$B$45:$B$108,"="&amp;$B158)+SUMIFS($F$45:$F$108,$J$45:$J$108,"="&amp;V$145,$B$45:$B$108,"="&amp;$B158),"")</f>
        <v/>
      </c>
      <c r="W158" s="178" t="str">
        <f>IF('3f WHD'!AD$13&lt;&gt;"",SUMIFS($F$45:$F$108,$K$45:$K$108,"="&amp;W$145,$B$45:$B$108,"="&amp;$B158)+SUMIFS($F$45:$F$108,$J$45:$J$108,"="&amp;W$145,$B$45:$B$108,"="&amp;$B158),"")</f>
        <v/>
      </c>
      <c r="X158" s="178" t="str">
        <f>IF('3f WHD'!AE$13&lt;&gt;"",SUMIFS($F$45:$F$108,$K$45:$K$108,"="&amp;X$145,$B$45:$B$108,"="&amp;$B158)+SUMIFS($F$45:$F$108,$J$45:$J$108,"="&amp;X$145,$B$45:$B$108,"="&amp;$B158),"")</f>
        <v/>
      </c>
      <c r="Y158" s="178" t="str">
        <f>IF('3f WHD'!AF$13&lt;&gt;"",SUMIFS($F$45:$F$108,$K$45:$K$108,"="&amp;Y$145,$B$45:$B$108,"="&amp;$B158)+SUMIFS($F$45:$F$108,$J$45:$J$108,"="&amp;Y$145,$B$45:$B$108,"="&amp;$B158),"")</f>
        <v/>
      </c>
      <c r="Z158" s="178" t="str">
        <f>IF('3f WHD'!AG$13&lt;&gt;"",SUMIFS($F$45:$F$108,$K$45:$K$108,"="&amp;Z$145,$B$45:$B$108,"="&amp;$B158)+SUMIFS($F$45:$F$108,$J$45:$J$108,"="&amp;Z$145,$B$45:$B$108,"="&amp;$B158),"")</f>
        <v/>
      </c>
      <c r="AA158" s="178" t="str">
        <f>IF('3f WHD'!AH$13&lt;&gt;"",SUMIFS($F$45:$F$108,$K$45:$K$108,"="&amp;AA$145,$B$45:$B$108,"="&amp;$B158)+SUMIFS($F$45:$F$108,$J$45:$J$108,"="&amp;AA$145,$B$45:$B$108,"="&amp;$B158),"")</f>
        <v/>
      </c>
      <c r="AB158" s="178" t="str">
        <f>IF('3f WHD'!AI$13&lt;&gt;"",SUMIFS($F$45:$F$108,$K$45:$K$108,"="&amp;AB$145,$B$45:$B$108,"="&amp;$B158)+SUMIFS($F$45:$F$108,$J$45:$J$108,"="&amp;AB$145,$B$45:$B$108,"="&amp;$B158),"")</f>
        <v/>
      </c>
      <c r="AC158" s="178" t="str">
        <f>IF('3f WHD'!AJ$13&lt;&gt;"",SUMIFS($F$45:$F$108,$K$45:$K$108,"="&amp;AC$145,$B$45:$B$108,"="&amp;$B158)+SUMIFS($F$45:$F$108,$J$45:$J$108,"="&amp;AC$145,$B$45:$B$108,"="&amp;$B158),"")</f>
        <v/>
      </c>
      <c r="AD158" s="178" t="str">
        <f>IF('3f WHD'!AK$13&lt;&gt;"",SUMIFS($F$45:$F$108,$K$45:$K$108,"="&amp;AD$145,$B$45:$B$108,"="&amp;$B158)+SUMIFS($F$45:$F$108,$J$45:$J$108,"="&amp;AD$145,$B$45:$B$108,"="&amp;$B158),"")</f>
        <v/>
      </c>
      <c r="AE158" s="178" t="str">
        <f>IF('3f WHD'!AL$13&lt;&gt;"",SUMIFS($F$45:$F$108,$K$45:$K$108,"="&amp;AE$145,$B$45:$B$108,"="&amp;$B158)+SUMIFS($F$45:$F$108,$J$45:$J$108,"="&amp;AE$145,$B$45:$B$108,"="&amp;$B158),"")</f>
        <v/>
      </c>
      <c r="AF158" s="178" t="str">
        <f>IF('3f WHD'!AM$13&lt;&gt;"",SUMIFS($F$45:$F$108,$K$45:$K$108,"="&amp;AF$145,$B$45:$B$108,"="&amp;$B158)+SUMIFS($F$45:$F$108,$J$45:$J$108,"="&amp;AF$145,$B$45:$B$108,"="&amp;$B158),"")</f>
        <v/>
      </c>
      <c r="AG158" s="178" t="str">
        <f>IF('3f WHD'!AN$13&lt;&gt;"",SUMIFS($F$45:$F$108,$K$45:$K$108,"="&amp;AG$145,$B$45:$B$108,"="&amp;$B158)+SUMIFS($F$45:$F$108,$J$45:$J$108,"="&amp;AG$145,$B$45:$B$108,"="&amp;$B158),"")</f>
        <v/>
      </c>
      <c r="AH158" s="178" t="str">
        <f>IF('3f WHD'!AO$13&lt;&gt;"",SUMIFS($F$45:$F$108,$K$45:$K$108,"="&amp;AH$145,$B$45:$B$108,"="&amp;$B158)+SUMIFS($F$45:$F$108,$J$45:$J$108,"="&amp;AH$145,$B$45:$B$108,"="&amp;$B158),"")</f>
        <v/>
      </c>
      <c r="AI158" s="178" t="str">
        <f>IF('3f WHD'!AP$13&lt;&gt;"",SUMIFS($F$45:$F$108,$K$45:$K$108,"="&amp;AI$145,$B$45:$B$108,"="&amp;$B158)+SUMIFS($F$45:$F$108,$J$45:$J$108,"="&amp;AI$145,$B$45:$B$108,"="&amp;$B158),"")</f>
        <v/>
      </c>
      <c r="AJ158" s="178" t="str">
        <f>IF('3f WHD'!AQ$13&lt;&gt;"",SUMIFS($F$45:$F$108,$K$45:$K$108,"="&amp;AJ$145,$B$45:$B$108,"="&amp;$B158)+SUMIFS($F$45:$F$108,$J$45:$J$108,"="&amp;AJ$145,$B$45:$B$108,"="&amp;$B158),"")</f>
        <v/>
      </c>
      <c r="AK158" s="178" t="str">
        <f>IF('3f WHD'!AR$13&lt;&gt;"",SUMIFS($F$45:$F$108,$K$45:$K$108,"="&amp;AK$145,$B$45:$B$108,"="&amp;$B158)+SUMIFS($F$45:$F$108,$J$45:$J$108,"="&amp;AK$145,$B$45:$B$108,"="&amp;$B158),"")</f>
        <v/>
      </c>
      <c r="AL158" s="178" t="str">
        <f>IF('3f WHD'!AS$13&lt;&gt;"",SUMIFS($F$45:$F$108,$K$45:$K$108,"="&amp;AL$145,$B$45:$B$108,"="&amp;$B158)+SUMIFS($F$45:$F$108,$J$45:$J$108,"="&amp;AL$145,$B$45:$B$108,"="&amp;$B158),"")</f>
        <v/>
      </c>
      <c r="AM158" s="178" t="str">
        <f>IF('3f WHD'!AT$13&lt;&gt;"",SUMIFS($F$45:$F$108,$K$45:$K$108,"="&amp;AM$145,$B$45:$B$108,"="&amp;$B158)+SUMIFS($F$45:$F$108,$J$45:$J$108,"="&amp;AM$145,$B$45:$B$108,"="&amp;$B158),"")</f>
        <v/>
      </c>
      <c r="AN158" s="178" t="str">
        <f>IF('3f WHD'!AU$13&lt;&gt;"",SUMIFS($F$45:$F$108,$K$45:$K$108,"="&amp;AN$145,$B$45:$B$108,"="&amp;$B158)+SUMIFS($F$45:$F$108,$J$45:$J$108,"="&amp;AN$145,$B$45:$B$108,"="&amp;$B158),"")</f>
        <v/>
      </c>
      <c r="AO158" s="178" t="str">
        <f>IF('3f WHD'!AV$13&lt;&gt;"",SUMIFS($F$45:$F$108,$K$45:$K$108,"="&amp;AO$145,$B$45:$B$108,"="&amp;$B158)+SUMIFS($F$45:$F$108,$J$45:$J$108,"="&amp;AO$145,$B$45:$B$108,"="&amp;$B158),"")</f>
        <v/>
      </c>
      <c r="AP158" s="178" t="str">
        <f>IF('3f WHD'!AW$13&lt;&gt;"",SUMIFS($F$45:$F$108,$K$45:$K$108,"="&amp;AP$145,$B$45:$B$108,"="&amp;$B158)+SUMIFS($F$45:$F$108,$J$45:$J$108,"="&amp;AP$145,$B$45:$B$108,"="&amp;$B158),"")</f>
        <v/>
      </c>
      <c r="AQ158" s="178" t="str">
        <f>IF('3f WHD'!AX$13&lt;&gt;"",SUMIFS($F$45:$F$108,$K$45:$K$108,"="&amp;AQ$145,$B$45:$B$108,"="&amp;$B158)+SUMIFS($F$45:$F$108,$J$45:$J$108,"="&amp;AQ$145,$B$45:$B$108,"="&amp;$B158),"")</f>
        <v/>
      </c>
      <c r="AR158" s="178" t="str">
        <f>IF('3f WHD'!AY$13&lt;&gt;"",SUMIFS($F$45:$F$108,$K$45:$K$108,"="&amp;AR$145,$B$45:$B$108,"="&amp;$B158)+SUMIFS($F$45:$F$108,$J$45:$J$108,"="&amp;AR$145,$B$45:$B$108,"="&amp;$B158),"")</f>
        <v/>
      </c>
      <c r="AS158" s="178" t="str">
        <f>IF('3f WHD'!AZ$13&lt;&gt;"",SUMIFS($F$45:$F$108,$K$45:$K$108,"="&amp;AS$145,$B$45:$B$108,"="&amp;$B158)+SUMIFS($F$45:$F$108,$J$45:$J$108,"="&amp;AS$145,$B$45:$B$108,"="&amp;$B158),"")</f>
        <v/>
      </c>
      <c r="AT158" s="178" t="str">
        <f>IF('3f WHD'!BA$13&lt;&gt;"",SUMIFS($F$45:$F$108,$K$45:$K$108,"="&amp;AT$145,$B$45:$B$108,"="&amp;$B158)+SUMIFS($F$45:$F$108,$J$45:$J$108,"="&amp;AT$145,$B$45:$B$108,"="&amp;$B158),"")</f>
        <v/>
      </c>
      <c r="AU158" s="178" t="str">
        <f>IF('3f WHD'!BB$13&lt;&gt;"",SUMIFS($F$45:$F$108,$K$45:$K$108,"="&amp;AU$145,$B$45:$B$108,"="&amp;$B158)+SUMIFS($F$45:$F$108,$J$45:$J$108,"="&amp;AU$145,$B$45:$B$108,"="&amp;$B158),"")</f>
        <v/>
      </c>
      <c r="AV158" s="178" t="str">
        <f>IF('3f WHD'!BC$13&lt;&gt;"",SUMIFS($F$45:$F$108,$K$45:$K$108,"="&amp;AV$145,$B$45:$B$108,"="&amp;$B158)+SUMIFS($F$45:$F$108,$J$45:$J$108,"="&amp;AV$145,$B$45:$B$108,"="&amp;$B158),"")</f>
        <v/>
      </c>
      <c r="AW158" s="178" t="str">
        <f>IF('3f WHD'!BD$13&lt;&gt;"",SUMIFS($F$45:$F$108,$K$45:$K$108,"="&amp;AW$145,$B$45:$B$108,"="&amp;$B158)+SUMIFS($F$45:$F$108,$J$45:$J$108,"="&amp;AW$145,$B$45:$B$108,"="&amp;$B158),"")</f>
        <v/>
      </c>
    </row>
    <row r="159" spans="2:49">
      <c r="B159" s="156">
        <v>19</v>
      </c>
      <c r="C159" s="156"/>
      <c r="D159" s="178">
        <f>IF('3f WHD'!K$13&lt;&gt;"",SUMIFS($F$45:$F$108,$K$45:$K$108,"="&amp;D$145,$B$45:$B$108,"="&amp;$B159)+SUMIFS($F$45:$F$108,$J$45:$J$108,"="&amp;D$145,$B$45:$B$108,"="&amp;$B159),"")</f>
        <v>0</v>
      </c>
      <c r="E159" s="178">
        <f>IF('3f WHD'!L$13&lt;&gt;"",SUMIFS($F$45:$F$108,$K$45:$K$108,"="&amp;E$145,$B$45:$B$108,"="&amp;$B159)+SUMIFS($F$45:$F$108,$J$45:$J$108,"="&amp;E$145,$B$45:$B$108,"="&amp;$B159),"")</f>
        <v>0</v>
      </c>
      <c r="F159" s="178">
        <f>IF('3f WHD'!M$13&lt;&gt;"",SUMIFS($F$45:$F$108,$K$45:$K$108,"="&amp;F$145,$B$45:$B$108,"="&amp;$B159)+SUMIFS($F$45:$F$108,$J$45:$J$108,"="&amp;F$145,$B$45:$B$108,"="&amp;$B159),"")</f>
        <v>0</v>
      </c>
      <c r="G159" s="178">
        <f>IF('3f WHD'!N$13&lt;&gt;"",SUMIFS($F$45:$F$108,$K$45:$K$108,"="&amp;G$145,$B$45:$B$108,"="&amp;$B159)+SUMIFS($F$45:$F$108,$J$45:$J$108,"="&amp;G$145,$B$45:$B$108,"="&amp;$B159),"")</f>
        <v>0</v>
      </c>
      <c r="H159" s="178">
        <f>IF('3f WHD'!O$13&lt;&gt;"",SUMIFS($F$45:$F$108,$K$45:$K$108,"="&amp;H$145,$B$45:$B$108,"="&amp;$B159)+SUMIFS($F$45:$F$108,$J$45:$J$108,"="&amp;H$145,$B$45:$B$108,"="&amp;$B159),"")</f>
        <v>0</v>
      </c>
      <c r="I159" s="164"/>
      <c r="J159" s="178">
        <f>IF('3f WHD'!Q$13&lt;&gt;"",SUMIFS($F$45:$F$108,$K$45:$K$108,"="&amp;J$145,$B$45:$B$108,"="&amp;$B159)+SUMIFS($F$45:$F$108,$J$45:$J$108,"="&amp;J$145,$B$45:$B$108,"="&amp;$B159),"")</f>
        <v>0</v>
      </c>
      <c r="K159" s="178">
        <f>IF('3f WHD'!R$13&lt;&gt;"",SUMIFS($F$45:$F$108,$K$45:$K$108,"="&amp;K$145,$B$45:$B$108,"="&amp;$B159)+SUMIFS($F$45:$F$108,$J$45:$J$108,"="&amp;K$145,$B$45:$B$108,"="&amp;$B159),"")</f>
        <v>0</v>
      </c>
      <c r="L159" s="178">
        <f>IF('3f WHD'!S$13&lt;&gt;"",SUMIFS($F$45:$F$108,$K$45:$K$108,"="&amp;L$145,$B$45:$B$108,"="&amp;$B159)+SUMIFS($F$45:$F$108,$J$45:$J$108,"="&amp;L$145,$B$45:$B$108,"="&amp;$B159),"")</f>
        <v>0</v>
      </c>
      <c r="M159" s="178">
        <f>IF('3f WHD'!T$13&lt;&gt;"",SUMIFS($F$45:$F$108,$K$45:$K$108,"="&amp;M$145,$B$45:$B$108,"="&amp;$B159)+SUMIFS($F$45:$F$108,$J$45:$J$108,"="&amp;M$145,$B$45:$B$108,"="&amp;$B159),"")</f>
        <v>0</v>
      </c>
      <c r="N159" s="178">
        <f>IF('3f WHD'!U$13&lt;&gt;"",SUMIFS($F$45:$F$108,$K$45:$K$108,"="&amp;N$145,$B$45:$B$108,"="&amp;$B159)+SUMIFS($F$45:$F$108,$J$45:$J$108,"="&amp;N$145,$B$45:$B$108,"="&amp;$B159),"")</f>
        <v>0</v>
      </c>
      <c r="O159" s="178">
        <f>IF('3f WHD'!V$13&lt;&gt;"",SUMIFS($F$45:$F$108,$K$45:$K$108,"="&amp;O$145,$B$45:$B$108,"="&amp;$B159)+SUMIFS($F$45:$F$108,$J$45:$J$108,"="&amp;O$145,$B$45:$B$108,"="&amp;$B159),"")</f>
        <v>0</v>
      </c>
      <c r="P159" s="178">
        <f>IF('3f WHD'!W$13&lt;&gt;"",SUMIFS($F$45:$F$108,$K$45:$K$108,"="&amp;P$145,$B$45:$B$108,"="&amp;$B159)+SUMIFS($F$45:$F$108,$J$45:$J$108,"="&amp;P$145,$B$45:$B$108,"="&amp;$B159),"")</f>
        <v>0</v>
      </c>
      <c r="Q159" s="178">
        <f>IF('3f WHD'!X$13&lt;&gt;"",SUMIFS($F$45:$F$108,$K$45:$K$108,"="&amp;Q$145,$B$45:$B$108,"="&amp;$B159)+SUMIFS($F$45:$F$108,$J$45:$J$108,"="&amp;Q$145,$B$45:$B$108,"="&amp;$B159),"")</f>
        <v>0</v>
      </c>
      <c r="R159" s="164"/>
      <c r="S159" s="178">
        <f>IF('3f WHD'!Z$13&lt;&gt;"",SUMIFS($F$45:$F$108,$K$45:$K$108,"="&amp;S$145,$B$45:$B$108,"="&amp;$B159)+SUMIFS($F$45:$F$108,$J$45:$J$108,"="&amp;S$145,$B$45:$B$108,"="&amp;$B159),"")</f>
        <v>0</v>
      </c>
      <c r="T159" s="178">
        <f>IF('3f WHD'!AA$13&lt;&gt;"",SUMIFS($F$45:$F$108,$K$45:$K$108,"="&amp;T$145,$B$45:$B$108,"="&amp;$B159)+SUMIFS($F$45:$F$108,$J$45:$J$108,"="&amp;T$145,$B$45:$B$108,"="&amp;$B159),"")</f>
        <v>0</v>
      </c>
      <c r="U159" s="178" t="str">
        <f>IF('3f WHD'!AB$13&lt;&gt;"",SUMIFS($F$45:$F$108,$K$45:$K$108,"="&amp;U$145,$B$45:$B$108,"="&amp;$B159)+SUMIFS($F$45:$F$108,$J$45:$J$108,"="&amp;U$145,$B$45:$B$108,"="&amp;$B159),"")</f>
        <v/>
      </c>
      <c r="V159" s="178" t="str">
        <f>IF('3f WHD'!AC$13&lt;&gt;"",SUMIFS($F$45:$F$108,$K$45:$K$108,"="&amp;V$145,$B$45:$B$108,"="&amp;$B159)+SUMIFS($F$45:$F$108,$J$45:$J$108,"="&amp;V$145,$B$45:$B$108,"="&amp;$B159),"")</f>
        <v/>
      </c>
      <c r="W159" s="178" t="str">
        <f>IF('3f WHD'!AD$13&lt;&gt;"",SUMIFS($F$45:$F$108,$K$45:$K$108,"="&amp;W$145,$B$45:$B$108,"="&amp;$B159)+SUMIFS($F$45:$F$108,$J$45:$J$108,"="&amp;W$145,$B$45:$B$108,"="&amp;$B159),"")</f>
        <v/>
      </c>
      <c r="X159" s="178" t="str">
        <f>IF('3f WHD'!AE$13&lt;&gt;"",SUMIFS($F$45:$F$108,$K$45:$K$108,"="&amp;X$145,$B$45:$B$108,"="&amp;$B159)+SUMIFS($F$45:$F$108,$J$45:$J$108,"="&amp;X$145,$B$45:$B$108,"="&amp;$B159),"")</f>
        <v/>
      </c>
      <c r="Y159" s="178" t="str">
        <f>IF('3f WHD'!AF$13&lt;&gt;"",SUMIFS($F$45:$F$108,$K$45:$K$108,"="&amp;Y$145,$B$45:$B$108,"="&amp;$B159)+SUMIFS($F$45:$F$108,$J$45:$J$108,"="&amp;Y$145,$B$45:$B$108,"="&amp;$B159),"")</f>
        <v/>
      </c>
      <c r="Z159" s="178" t="str">
        <f>IF('3f WHD'!AG$13&lt;&gt;"",SUMIFS($F$45:$F$108,$K$45:$K$108,"="&amp;Z$145,$B$45:$B$108,"="&amp;$B159)+SUMIFS($F$45:$F$108,$J$45:$J$108,"="&amp;Z$145,$B$45:$B$108,"="&amp;$B159),"")</f>
        <v/>
      </c>
      <c r="AA159" s="178" t="str">
        <f>IF('3f WHD'!AH$13&lt;&gt;"",SUMIFS($F$45:$F$108,$K$45:$K$108,"="&amp;AA$145,$B$45:$B$108,"="&amp;$B159)+SUMIFS($F$45:$F$108,$J$45:$J$108,"="&amp;AA$145,$B$45:$B$108,"="&amp;$B159),"")</f>
        <v/>
      </c>
      <c r="AB159" s="178" t="str">
        <f>IF('3f WHD'!AI$13&lt;&gt;"",SUMIFS($F$45:$F$108,$K$45:$K$108,"="&amp;AB$145,$B$45:$B$108,"="&amp;$B159)+SUMIFS($F$45:$F$108,$J$45:$J$108,"="&amp;AB$145,$B$45:$B$108,"="&amp;$B159),"")</f>
        <v/>
      </c>
      <c r="AC159" s="178" t="str">
        <f>IF('3f WHD'!AJ$13&lt;&gt;"",SUMIFS($F$45:$F$108,$K$45:$K$108,"="&amp;AC$145,$B$45:$B$108,"="&amp;$B159)+SUMIFS($F$45:$F$108,$J$45:$J$108,"="&amp;AC$145,$B$45:$B$108,"="&amp;$B159),"")</f>
        <v/>
      </c>
      <c r="AD159" s="178" t="str">
        <f>IF('3f WHD'!AK$13&lt;&gt;"",SUMIFS($F$45:$F$108,$K$45:$K$108,"="&amp;AD$145,$B$45:$B$108,"="&amp;$B159)+SUMIFS($F$45:$F$108,$J$45:$J$108,"="&amp;AD$145,$B$45:$B$108,"="&amp;$B159),"")</f>
        <v/>
      </c>
      <c r="AE159" s="178" t="str">
        <f>IF('3f WHD'!AL$13&lt;&gt;"",SUMIFS($F$45:$F$108,$K$45:$K$108,"="&amp;AE$145,$B$45:$B$108,"="&amp;$B159)+SUMIFS($F$45:$F$108,$J$45:$J$108,"="&amp;AE$145,$B$45:$B$108,"="&amp;$B159),"")</f>
        <v/>
      </c>
      <c r="AF159" s="178" t="str">
        <f>IF('3f WHD'!AM$13&lt;&gt;"",SUMIFS($F$45:$F$108,$K$45:$K$108,"="&amp;AF$145,$B$45:$B$108,"="&amp;$B159)+SUMIFS($F$45:$F$108,$J$45:$J$108,"="&amp;AF$145,$B$45:$B$108,"="&amp;$B159),"")</f>
        <v/>
      </c>
      <c r="AG159" s="178" t="str">
        <f>IF('3f WHD'!AN$13&lt;&gt;"",SUMIFS($F$45:$F$108,$K$45:$K$108,"="&amp;AG$145,$B$45:$B$108,"="&amp;$B159)+SUMIFS($F$45:$F$108,$J$45:$J$108,"="&amp;AG$145,$B$45:$B$108,"="&amp;$B159),"")</f>
        <v/>
      </c>
      <c r="AH159" s="178" t="str">
        <f>IF('3f WHD'!AO$13&lt;&gt;"",SUMIFS($F$45:$F$108,$K$45:$K$108,"="&amp;AH$145,$B$45:$B$108,"="&amp;$B159)+SUMIFS($F$45:$F$108,$J$45:$J$108,"="&amp;AH$145,$B$45:$B$108,"="&amp;$B159),"")</f>
        <v/>
      </c>
      <c r="AI159" s="178" t="str">
        <f>IF('3f WHD'!AP$13&lt;&gt;"",SUMIFS($F$45:$F$108,$K$45:$K$108,"="&amp;AI$145,$B$45:$B$108,"="&amp;$B159)+SUMIFS($F$45:$F$108,$J$45:$J$108,"="&amp;AI$145,$B$45:$B$108,"="&amp;$B159),"")</f>
        <v/>
      </c>
      <c r="AJ159" s="178" t="str">
        <f>IF('3f WHD'!AQ$13&lt;&gt;"",SUMIFS($F$45:$F$108,$K$45:$K$108,"="&amp;AJ$145,$B$45:$B$108,"="&amp;$B159)+SUMIFS($F$45:$F$108,$J$45:$J$108,"="&amp;AJ$145,$B$45:$B$108,"="&amp;$B159),"")</f>
        <v/>
      </c>
      <c r="AK159" s="178" t="str">
        <f>IF('3f WHD'!AR$13&lt;&gt;"",SUMIFS($F$45:$F$108,$K$45:$K$108,"="&amp;AK$145,$B$45:$B$108,"="&amp;$B159)+SUMIFS($F$45:$F$108,$J$45:$J$108,"="&amp;AK$145,$B$45:$B$108,"="&amp;$B159),"")</f>
        <v/>
      </c>
      <c r="AL159" s="178" t="str">
        <f>IF('3f WHD'!AS$13&lt;&gt;"",SUMIFS($F$45:$F$108,$K$45:$K$108,"="&amp;AL$145,$B$45:$B$108,"="&amp;$B159)+SUMIFS($F$45:$F$108,$J$45:$J$108,"="&amp;AL$145,$B$45:$B$108,"="&amp;$B159),"")</f>
        <v/>
      </c>
      <c r="AM159" s="178" t="str">
        <f>IF('3f WHD'!AT$13&lt;&gt;"",SUMIFS($F$45:$F$108,$K$45:$K$108,"="&amp;AM$145,$B$45:$B$108,"="&amp;$B159)+SUMIFS($F$45:$F$108,$J$45:$J$108,"="&amp;AM$145,$B$45:$B$108,"="&amp;$B159),"")</f>
        <v/>
      </c>
      <c r="AN159" s="178" t="str">
        <f>IF('3f WHD'!AU$13&lt;&gt;"",SUMIFS($F$45:$F$108,$K$45:$K$108,"="&amp;AN$145,$B$45:$B$108,"="&amp;$B159)+SUMIFS($F$45:$F$108,$J$45:$J$108,"="&amp;AN$145,$B$45:$B$108,"="&amp;$B159),"")</f>
        <v/>
      </c>
      <c r="AO159" s="178" t="str">
        <f>IF('3f WHD'!AV$13&lt;&gt;"",SUMIFS($F$45:$F$108,$K$45:$K$108,"="&amp;AO$145,$B$45:$B$108,"="&amp;$B159)+SUMIFS($F$45:$F$108,$J$45:$J$108,"="&amp;AO$145,$B$45:$B$108,"="&amp;$B159),"")</f>
        <v/>
      </c>
      <c r="AP159" s="178" t="str">
        <f>IF('3f WHD'!AW$13&lt;&gt;"",SUMIFS($F$45:$F$108,$K$45:$K$108,"="&amp;AP$145,$B$45:$B$108,"="&amp;$B159)+SUMIFS($F$45:$F$108,$J$45:$J$108,"="&amp;AP$145,$B$45:$B$108,"="&amp;$B159),"")</f>
        <v/>
      </c>
      <c r="AQ159" s="178" t="str">
        <f>IF('3f WHD'!AX$13&lt;&gt;"",SUMIFS($F$45:$F$108,$K$45:$K$108,"="&amp;AQ$145,$B$45:$B$108,"="&amp;$B159)+SUMIFS($F$45:$F$108,$J$45:$J$108,"="&amp;AQ$145,$B$45:$B$108,"="&amp;$B159),"")</f>
        <v/>
      </c>
      <c r="AR159" s="178" t="str">
        <f>IF('3f WHD'!AY$13&lt;&gt;"",SUMIFS($F$45:$F$108,$K$45:$K$108,"="&amp;AR$145,$B$45:$B$108,"="&amp;$B159)+SUMIFS($F$45:$F$108,$J$45:$J$108,"="&amp;AR$145,$B$45:$B$108,"="&amp;$B159),"")</f>
        <v/>
      </c>
      <c r="AS159" s="178" t="str">
        <f>IF('3f WHD'!AZ$13&lt;&gt;"",SUMIFS($F$45:$F$108,$K$45:$K$108,"="&amp;AS$145,$B$45:$B$108,"="&amp;$B159)+SUMIFS($F$45:$F$108,$J$45:$J$108,"="&amp;AS$145,$B$45:$B$108,"="&amp;$B159),"")</f>
        <v/>
      </c>
      <c r="AT159" s="178" t="str">
        <f>IF('3f WHD'!BA$13&lt;&gt;"",SUMIFS($F$45:$F$108,$K$45:$K$108,"="&amp;AT$145,$B$45:$B$108,"="&amp;$B159)+SUMIFS($F$45:$F$108,$J$45:$J$108,"="&amp;AT$145,$B$45:$B$108,"="&amp;$B159),"")</f>
        <v/>
      </c>
      <c r="AU159" s="178" t="str">
        <f>IF('3f WHD'!BB$13&lt;&gt;"",SUMIFS($F$45:$F$108,$K$45:$K$108,"="&amp;AU$145,$B$45:$B$108,"="&amp;$B159)+SUMIFS($F$45:$F$108,$J$45:$J$108,"="&amp;AU$145,$B$45:$B$108,"="&amp;$B159),"")</f>
        <v/>
      </c>
      <c r="AV159" s="178" t="str">
        <f>IF('3f WHD'!BC$13&lt;&gt;"",SUMIFS($F$45:$F$108,$K$45:$K$108,"="&amp;AV$145,$B$45:$B$108,"="&amp;$B159)+SUMIFS($F$45:$F$108,$J$45:$J$108,"="&amp;AV$145,$B$45:$B$108,"="&amp;$B159),"")</f>
        <v/>
      </c>
      <c r="AW159" s="178" t="str">
        <f>IF('3f WHD'!BD$13&lt;&gt;"",SUMIFS($F$45:$F$108,$K$45:$K$108,"="&amp;AW$145,$B$45:$B$108,"="&amp;$B159)+SUMIFS($F$45:$F$108,$J$45:$J$108,"="&amp;AW$145,$B$45:$B$108,"="&amp;$B159),"")</f>
        <v/>
      </c>
    </row>
    <row r="160" spans="2:49">
      <c r="B160" s="156">
        <v>20</v>
      </c>
      <c r="C160" s="156"/>
      <c r="D160" s="178">
        <f>IF('3f WHD'!K$13&lt;&gt;"",SUMIFS($F$45:$F$108,$K$45:$K$108,"="&amp;D$145,$B$45:$B$108,"="&amp;$B160)+SUMIFS($F$45:$F$108,$J$45:$J$108,"="&amp;D$145,$B$45:$B$108,"="&amp;$B160),"")</f>
        <v>0</v>
      </c>
      <c r="E160" s="178">
        <f>IF('3f WHD'!L$13&lt;&gt;"",SUMIFS($F$45:$F$108,$K$45:$K$108,"="&amp;E$145,$B$45:$B$108,"="&amp;$B160)+SUMIFS($F$45:$F$108,$J$45:$J$108,"="&amp;E$145,$B$45:$B$108,"="&amp;$B160),"")</f>
        <v>0</v>
      </c>
      <c r="F160" s="178">
        <f>IF('3f WHD'!M$13&lt;&gt;"",SUMIFS($F$45:$F$108,$K$45:$K$108,"="&amp;F$145,$B$45:$B$108,"="&amp;$B160)+SUMIFS($F$45:$F$108,$J$45:$J$108,"="&amp;F$145,$B$45:$B$108,"="&amp;$B160),"")</f>
        <v>0</v>
      </c>
      <c r="G160" s="178">
        <f>IF('3f WHD'!N$13&lt;&gt;"",SUMIFS($F$45:$F$108,$K$45:$K$108,"="&amp;G$145,$B$45:$B$108,"="&amp;$B160)+SUMIFS($F$45:$F$108,$J$45:$J$108,"="&amp;G$145,$B$45:$B$108,"="&amp;$B160),"")</f>
        <v>0</v>
      </c>
      <c r="H160" s="178">
        <f>IF('3f WHD'!O$13&lt;&gt;"",SUMIFS($F$45:$F$108,$K$45:$K$108,"="&amp;H$145,$B$45:$B$108,"="&amp;$B160)+SUMIFS($F$45:$F$108,$J$45:$J$108,"="&amp;H$145,$B$45:$B$108,"="&amp;$B160),"")</f>
        <v>0</v>
      </c>
      <c r="I160" s="164"/>
      <c r="J160" s="178">
        <f>IF('3f WHD'!Q$13&lt;&gt;"",SUMIFS($F$45:$F$108,$K$45:$K$108,"="&amp;J$145,$B$45:$B$108,"="&amp;$B160)+SUMIFS($F$45:$F$108,$J$45:$J$108,"="&amp;J$145,$B$45:$B$108,"="&amp;$B160),"")</f>
        <v>0</v>
      </c>
      <c r="K160" s="178">
        <f>IF('3f WHD'!R$13&lt;&gt;"",SUMIFS($F$45:$F$108,$K$45:$K$108,"="&amp;K$145,$B$45:$B$108,"="&amp;$B160)+SUMIFS($F$45:$F$108,$J$45:$J$108,"="&amp;K$145,$B$45:$B$108,"="&amp;$B160),"")</f>
        <v>0</v>
      </c>
      <c r="L160" s="178">
        <f>IF('3f WHD'!S$13&lt;&gt;"",SUMIFS($F$45:$F$108,$K$45:$K$108,"="&amp;L$145,$B$45:$B$108,"="&amp;$B160)+SUMIFS($F$45:$F$108,$J$45:$J$108,"="&amp;L$145,$B$45:$B$108,"="&amp;$B160),"")</f>
        <v>0</v>
      </c>
      <c r="M160" s="178">
        <f>IF('3f WHD'!T$13&lt;&gt;"",SUMIFS($F$45:$F$108,$K$45:$K$108,"="&amp;M$145,$B$45:$B$108,"="&amp;$B160)+SUMIFS($F$45:$F$108,$J$45:$J$108,"="&amp;M$145,$B$45:$B$108,"="&amp;$B160),"")</f>
        <v>0</v>
      </c>
      <c r="N160" s="178">
        <f>IF('3f WHD'!U$13&lt;&gt;"",SUMIFS($F$45:$F$108,$K$45:$K$108,"="&amp;N$145,$B$45:$B$108,"="&amp;$B160)+SUMIFS($F$45:$F$108,$J$45:$J$108,"="&amp;N$145,$B$45:$B$108,"="&amp;$B160),"")</f>
        <v>0</v>
      </c>
      <c r="O160" s="178">
        <f>IF('3f WHD'!V$13&lt;&gt;"",SUMIFS($F$45:$F$108,$K$45:$K$108,"="&amp;O$145,$B$45:$B$108,"="&amp;$B160)+SUMIFS($F$45:$F$108,$J$45:$J$108,"="&amp;O$145,$B$45:$B$108,"="&amp;$B160),"")</f>
        <v>0</v>
      </c>
      <c r="P160" s="178">
        <f>IF('3f WHD'!W$13&lt;&gt;"",SUMIFS($F$45:$F$108,$K$45:$K$108,"="&amp;P$145,$B$45:$B$108,"="&amp;$B160)+SUMIFS($F$45:$F$108,$J$45:$J$108,"="&amp;P$145,$B$45:$B$108,"="&amp;$B160),"")</f>
        <v>0</v>
      </c>
      <c r="Q160" s="178">
        <f>IF('3f WHD'!X$13&lt;&gt;"",SUMIFS($F$45:$F$108,$K$45:$K$108,"="&amp;Q$145,$B$45:$B$108,"="&amp;$B160)+SUMIFS($F$45:$F$108,$J$45:$J$108,"="&amp;Q$145,$B$45:$B$108,"="&amp;$B160),"")</f>
        <v>0</v>
      </c>
      <c r="R160" s="164"/>
      <c r="S160" s="178">
        <f>IF('3f WHD'!Z$13&lt;&gt;"",SUMIFS($F$45:$F$108,$K$45:$K$108,"="&amp;S$145,$B$45:$B$108,"="&amp;$B160)+SUMIFS($F$45:$F$108,$J$45:$J$108,"="&amp;S$145,$B$45:$B$108,"="&amp;$B160),"")</f>
        <v>0</v>
      </c>
      <c r="T160" s="178">
        <f>IF('3f WHD'!AA$13&lt;&gt;"",SUMIFS($F$45:$F$108,$K$45:$K$108,"="&amp;T$145,$B$45:$B$108,"="&amp;$B160)+SUMIFS($F$45:$F$108,$J$45:$J$108,"="&amp;T$145,$B$45:$B$108,"="&amp;$B160),"")</f>
        <v>0</v>
      </c>
      <c r="U160" s="178" t="str">
        <f>IF('3f WHD'!AB$13&lt;&gt;"",SUMIFS($F$45:$F$108,$K$45:$K$108,"="&amp;U$145,$B$45:$B$108,"="&amp;$B160)+SUMIFS($F$45:$F$108,$J$45:$J$108,"="&amp;U$145,$B$45:$B$108,"="&amp;$B160),"")</f>
        <v/>
      </c>
      <c r="V160" s="178" t="str">
        <f>IF('3f WHD'!AC$13&lt;&gt;"",SUMIFS($F$45:$F$108,$K$45:$K$108,"="&amp;V$145,$B$45:$B$108,"="&amp;$B160)+SUMIFS($F$45:$F$108,$J$45:$J$108,"="&amp;V$145,$B$45:$B$108,"="&amp;$B160),"")</f>
        <v/>
      </c>
      <c r="W160" s="178" t="str">
        <f>IF('3f WHD'!AD$13&lt;&gt;"",SUMIFS($F$45:$F$108,$K$45:$K$108,"="&amp;W$145,$B$45:$B$108,"="&amp;$B160)+SUMIFS($F$45:$F$108,$J$45:$J$108,"="&amp;W$145,$B$45:$B$108,"="&amp;$B160),"")</f>
        <v/>
      </c>
      <c r="X160" s="178" t="str">
        <f>IF('3f WHD'!AE$13&lt;&gt;"",SUMIFS($F$45:$F$108,$K$45:$K$108,"="&amp;X$145,$B$45:$B$108,"="&amp;$B160)+SUMIFS($F$45:$F$108,$J$45:$J$108,"="&amp;X$145,$B$45:$B$108,"="&amp;$B160),"")</f>
        <v/>
      </c>
      <c r="Y160" s="178" t="str">
        <f>IF('3f WHD'!AF$13&lt;&gt;"",SUMIFS($F$45:$F$108,$K$45:$K$108,"="&amp;Y$145,$B$45:$B$108,"="&amp;$B160)+SUMIFS($F$45:$F$108,$J$45:$J$108,"="&amp;Y$145,$B$45:$B$108,"="&amp;$B160),"")</f>
        <v/>
      </c>
      <c r="Z160" s="178" t="str">
        <f>IF('3f WHD'!AG$13&lt;&gt;"",SUMIFS($F$45:$F$108,$K$45:$K$108,"="&amp;Z$145,$B$45:$B$108,"="&amp;$B160)+SUMIFS($F$45:$F$108,$J$45:$J$108,"="&amp;Z$145,$B$45:$B$108,"="&amp;$B160),"")</f>
        <v/>
      </c>
      <c r="AA160" s="178" t="str">
        <f>IF('3f WHD'!AH$13&lt;&gt;"",SUMIFS($F$45:$F$108,$K$45:$K$108,"="&amp;AA$145,$B$45:$B$108,"="&amp;$B160)+SUMIFS($F$45:$F$108,$J$45:$J$108,"="&amp;AA$145,$B$45:$B$108,"="&amp;$B160),"")</f>
        <v/>
      </c>
      <c r="AB160" s="178" t="str">
        <f>IF('3f WHD'!AI$13&lt;&gt;"",SUMIFS($F$45:$F$108,$K$45:$K$108,"="&amp;AB$145,$B$45:$B$108,"="&amp;$B160)+SUMIFS($F$45:$F$108,$J$45:$J$108,"="&amp;AB$145,$B$45:$B$108,"="&amp;$B160),"")</f>
        <v/>
      </c>
      <c r="AC160" s="178" t="str">
        <f>IF('3f WHD'!AJ$13&lt;&gt;"",SUMIFS($F$45:$F$108,$K$45:$K$108,"="&amp;AC$145,$B$45:$B$108,"="&amp;$B160)+SUMIFS($F$45:$F$108,$J$45:$J$108,"="&amp;AC$145,$B$45:$B$108,"="&amp;$B160),"")</f>
        <v/>
      </c>
      <c r="AD160" s="178" t="str">
        <f>IF('3f WHD'!AK$13&lt;&gt;"",SUMIFS($F$45:$F$108,$K$45:$K$108,"="&amp;AD$145,$B$45:$B$108,"="&amp;$B160)+SUMIFS($F$45:$F$108,$J$45:$J$108,"="&amp;AD$145,$B$45:$B$108,"="&amp;$B160),"")</f>
        <v/>
      </c>
      <c r="AE160" s="178" t="str">
        <f>IF('3f WHD'!AL$13&lt;&gt;"",SUMIFS($F$45:$F$108,$K$45:$K$108,"="&amp;AE$145,$B$45:$B$108,"="&amp;$B160)+SUMIFS($F$45:$F$108,$J$45:$J$108,"="&amp;AE$145,$B$45:$B$108,"="&amp;$B160),"")</f>
        <v/>
      </c>
      <c r="AF160" s="178" t="str">
        <f>IF('3f WHD'!AM$13&lt;&gt;"",SUMIFS($F$45:$F$108,$K$45:$K$108,"="&amp;AF$145,$B$45:$B$108,"="&amp;$B160)+SUMIFS($F$45:$F$108,$J$45:$J$108,"="&amp;AF$145,$B$45:$B$108,"="&amp;$B160),"")</f>
        <v/>
      </c>
      <c r="AG160" s="178" t="str">
        <f>IF('3f WHD'!AN$13&lt;&gt;"",SUMIFS($F$45:$F$108,$K$45:$K$108,"="&amp;AG$145,$B$45:$B$108,"="&amp;$B160)+SUMIFS($F$45:$F$108,$J$45:$J$108,"="&amp;AG$145,$B$45:$B$108,"="&amp;$B160),"")</f>
        <v/>
      </c>
      <c r="AH160" s="178" t="str">
        <f>IF('3f WHD'!AO$13&lt;&gt;"",SUMIFS($F$45:$F$108,$K$45:$K$108,"="&amp;AH$145,$B$45:$B$108,"="&amp;$B160)+SUMIFS($F$45:$F$108,$J$45:$J$108,"="&amp;AH$145,$B$45:$B$108,"="&amp;$B160),"")</f>
        <v/>
      </c>
      <c r="AI160" s="178" t="str">
        <f>IF('3f WHD'!AP$13&lt;&gt;"",SUMIFS($F$45:$F$108,$K$45:$K$108,"="&amp;AI$145,$B$45:$B$108,"="&amp;$B160)+SUMIFS($F$45:$F$108,$J$45:$J$108,"="&amp;AI$145,$B$45:$B$108,"="&amp;$B160),"")</f>
        <v/>
      </c>
      <c r="AJ160" s="178" t="str">
        <f>IF('3f WHD'!AQ$13&lt;&gt;"",SUMIFS($F$45:$F$108,$K$45:$K$108,"="&amp;AJ$145,$B$45:$B$108,"="&amp;$B160)+SUMIFS($F$45:$F$108,$J$45:$J$108,"="&amp;AJ$145,$B$45:$B$108,"="&amp;$B160),"")</f>
        <v/>
      </c>
      <c r="AK160" s="178" t="str">
        <f>IF('3f WHD'!AR$13&lt;&gt;"",SUMIFS($F$45:$F$108,$K$45:$K$108,"="&amp;AK$145,$B$45:$B$108,"="&amp;$B160)+SUMIFS($F$45:$F$108,$J$45:$J$108,"="&amp;AK$145,$B$45:$B$108,"="&amp;$B160),"")</f>
        <v/>
      </c>
      <c r="AL160" s="178" t="str">
        <f>IF('3f WHD'!AS$13&lt;&gt;"",SUMIFS($F$45:$F$108,$K$45:$K$108,"="&amp;AL$145,$B$45:$B$108,"="&amp;$B160)+SUMIFS($F$45:$F$108,$J$45:$J$108,"="&amp;AL$145,$B$45:$B$108,"="&amp;$B160),"")</f>
        <v/>
      </c>
      <c r="AM160" s="178" t="str">
        <f>IF('3f WHD'!AT$13&lt;&gt;"",SUMIFS($F$45:$F$108,$K$45:$K$108,"="&amp;AM$145,$B$45:$B$108,"="&amp;$B160)+SUMIFS($F$45:$F$108,$J$45:$J$108,"="&amp;AM$145,$B$45:$B$108,"="&amp;$B160),"")</f>
        <v/>
      </c>
      <c r="AN160" s="178" t="str">
        <f>IF('3f WHD'!AU$13&lt;&gt;"",SUMIFS($F$45:$F$108,$K$45:$K$108,"="&amp;AN$145,$B$45:$B$108,"="&amp;$B160)+SUMIFS($F$45:$F$108,$J$45:$J$108,"="&amp;AN$145,$B$45:$B$108,"="&amp;$B160),"")</f>
        <v/>
      </c>
      <c r="AO160" s="178" t="str">
        <f>IF('3f WHD'!AV$13&lt;&gt;"",SUMIFS($F$45:$F$108,$K$45:$K$108,"="&amp;AO$145,$B$45:$B$108,"="&amp;$B160)+SUMIFS($F$45:$F$108,$J$45:$J$108,"="&amp;AO$145,$B$45:$B$108,"="&amp;$B160),"")</f>
        <v/>
      </c>
      <c r="AP160" s="178" t="str">
        <f>IF('3f WHD'!AW$13&lt;&gt;"",SUMIFS($F$45:$F$108,$K$45:$K$108,"="&amp;AP$145,$B$45:$B$108,"="&amp;$B160)+SUMIFS($F$45:$F$108,$J$45:$J$108,"="&amp;AP$145,$B$45:$B$108,"="&amp;$B160),"")</f>
        <v/>
      </c>
      <c r="AQ160" s="178" t="str">
        <f>IF('3f WHD'!AX$13&lt;&gt;"",SUMIFS($F$45:$F$108,$K$45:$K$108,"="&amp;AQ$145,$B$45:$B$108,"="&amp;$B160)+SUMIFS($F$45:$F$108,$J$45:$J$108,"="&amp;AQ$145,$B$45:$B$108,"="&amp;$B160),"")</f>
        <v/>
      </c>
      <c r="AR160" s="178" t="str">
        <f>IF('3f WHD'!AY$13&lt;&gt;"",SUMIFS($F$45:$F$108,$K$45:$K$108,"="&amp;AR$145,$B$45:$B$108,"="&amp;$B160)+SUMIFS($F$45:$F$108,$J$45:$J$108,"="&amp;AR$145,$B$45:$B$108,"="&amp;$B160),"")</f>
        <v/>
      </c>
      <c r="AS160" s="178" t="str">
        <f>IF('3f WHD'!AZ$13&lt;&gt;"",SUMIFS($F$45:$F$108,$K$45:$K$108,"="&amp;AS$145,$B$45:$B$108,"="&amp;$B160)+SUMIFS($F$45:$F$108,$J$45:$J$108,"="&amp;AS$145,$B$45:$B$108,"="&amp;$B160),"")</f>
        <v/>
      </c>
      <c r="AT160" s="178" t="str">
        <f>IF('3f WHD'!BA$13&lt;&gt;"",SUMIFS($F$45:$F$108,$K$45:$K$108,"="&amp;AT$145,$B$45:$B$108,"="&amp;$B160)+SUMIFS($F$45:$F$108,$J$45:$J$108,"="&amp;AT$145,$B$45:$B$108,"="&amp;$B160),"")</f>
        <v/>
      </c>
      <c r="AU160" s="178" t="str">
        <f>IF('3f WHD'!BB$13&lt;&gt;"",SUMIFS($F$45:$F$108,$K$45:$K$108,"="&amp;AU$145,$B$45:$B$108,"="&amp;$B160)+SUMIFS($F$45:$F$108,$J$45:$J$108,"="&amp;AU$145,$B$45:$B$108,"="&amp;$B160),"")</f>
        <v/>
      </c>
      <c r="AV160" s="178" t="str">
        <f>IF('3f WHD'!BC$13&lt;&gt;"",SUMIFS($F$45:$F$108,$K$45:$K$108,"="&amp;AV$145,$B$45:$B$108,"="&amp;$B160)+SUMIFS($F$45:$F$108,$J$45:$J$108,"="&amp;AV$145,$B$45:$B$108,"="&amp;$B160),"")</f>
        <v/>
      </c>
      <c r="AW160" s="178" t="str">
        <f>IF('3f WHD'!BD$13&lt;&gt;"",SUMIFS($F$45:$F$108,$K$45:$K$108,"="&amp;AW$145,$B$45:$B$108,"="&amp;$B160)+SUMIFS($F$45:$F$108,$J$45:$J$108,"="&amp;AW$145,$B$45:$B$108,"="&amp;$B160),"")</f>
        <v/>
      </c>
    </row>
    <row r="161" spans="1:49">
      <c r="B161" s="156">
        <v>21</v>
      </c>
      <c r="C161" s="156"/>
      <c r="D161" s="178">
        <f>IF('3f WHD'!K$13&lt;&gt;"",SUMIFS($F$45:$F$108,$K$45:$K$108,"="&amp;D$145,$B$45:$B$108,"="&amp;$B161)+SUMIFS($F$45:$F$108,$J$45:$J$108,"="&amp;D$145,$B$45:$B$108,"="&amp;$B161),"")</f>
        <v>0</v>
      </c>
      <c r="E161" s="178">
        <f>IF('3f WHD'!L$13&lt;&gt;"",SUMIFS($F$45:$F$108,$K$45:$K$108,"="&amp;E$145,$B$45:$B$108,"="&amp;$B161)+SUMIFS($F$45:$F$108,$J$45:$J$108,"="&amp;E$145,$B$45:$B$108,"="&amp;$B161),"")</f>
        <v>0</v>
      </c>
      <c r="F161" s="178">
        <f>IF('3f WHD'!M$13&lt;&gt;"",SUMIFS($F$45:$F$108,$K$45:$K$108,"="&amp;F$145,$B$45:$B$108,"="&amp;$B161)+SUMIFS($F$45:$F$108,$J$45:$J$108,"="&amp;F$145,$B$45:$B$108,"="&amp;$B161),"")</f>
        <v>0</v>
      </c>
      <c r="G161" s="178">
        <f>IF('3f WHD'!N$13&lt;&gt;"",SUMIFS($F$45:$F$108,$K$45:$K$108,"="&amp;G$145,$B$45:$B$108,"="&amp;$B161)+SUMIFS($F$45:$F$108,$J$45:$J$108,"="&amp;G$145,$B$45:$B$108,"="&amp;$B161),"")</f>
        <v>0</v>
      </c>
      <c r="H161" s="178">
        <f>IF('3f WHD'!O$13&lt;&gt;"",SUMIFS($F$45:$F$108,$K$45:$K$108,"="&amp;H$145,$B$45:$B$108,"="&amp;$B161)+SUMIFS($F$45:$F$108,$J$45:$J$108,"="&amp;H$145,$B$45:$B$108,"="&amp;$B161),"")</f>
        <v>0</v>
      </c>
      <c r="I161" s="164"/>
      <c r="J161" s="178">
        <f>IF('3f WHD'!Q$13&lt;&gt;"",SUMIFS($F$45:$F$108,$K$45:$K$108,"="&amp;J$145,$B$45:$B$108,"="&amp;$B161)+SUMIFS($F$45:$F$108,$J$45:$J$108,"="&amp;J$145,$B$45:$B$108,"="&amp;$B161),"")</f>
        <v>0</v>
      </c>
      <c r="K161" s="178">
        <f>IF('3f WHD'!R$13&lt;&gt;"",SUMIFS($F$45:$F$108,$K$45:$K$108,"="&amp;K$145,$B$45:$B$108,"="&amp;$B161)+SUMIFS($F$45:$F$108,$J$45:$J$108,"="&amp;K$145,$B$45:$B$108,"="&amp;$B161),"")</f>
        <v>0</v>
      </c>
      <c r="L161" s="178">
        <f>IF('3f WHD'!S$13&lt;&gt;"",SUMIFS($F$45:$F$108,$K$45:$K$108,"="&amp;L$145,$B$45:$B$108,"="&amp;$B161)+SUMIFS($F$45:$F$108,$J$45:$J$108,"="&amp;L$145,$B$45:$B$108,"="&amp;$B161),"")</f>
        <v>0</v>
      </c>
      <c r="M161" s="178">
        <f>IF('3f WHD'!T$13&lt;&gt;"",SUMIFS($F$45:$F$108,$K$45:$K$108,"="&amp;M$145,$B$45:$B$108,"="&amp;$B161)+SUMIFS($F$45:$F$108,$J$45:$J$108,"="&amp;M$145,$B$45:$B$108,"="&amp;$B161),"")</f>
        <v>0</v>
      </c>
      <c r="N161" s="178">
        <f>IF('3f WHD'!U$13&lt;&gt;"",SUMIFS($F$45:$F$108,$K$45:$K$108,"="&amp;N$145,$B$45:$B$108,"="&amp;$B161)+SUMIFS($F$45:$F$108,$J$45:$J$108,"="&amp;N$145,$B$45:$B$108,"="&amp;$B161),"")</f>
        <v>0</v>
      </c>
      <c r="O161" s="178">
        <f>IF('3f WHD'!V$13&lt;&gt;"",SUMIFS($F$45:$F$108,$K$45:$K$108,"="&amp;O$145,$B$45:$B$108,"="&amp;$B161)+SUMIFS($F$45:$F$108,$J$45:$J$108,"="&amp;O$145,$B$45:$B$108,"="&amp;$B161),"")</f>
        <v>0</v>
      </c>
      <c r="P161" s="178">
        <f>IF('3f WHD'!W$13&lt;&gt;"",SUMIFS($F$45:$F$108,$K$45:$K$108,"="&amp;P$145,$B$45:$B$108,"="&amp;$B161)+SUMIFS($F$45:$F$108,$J$45:$J$108,"="&amp;P$145,$B$45:$B$108,"="&amp;$B161),"")</f>
        <v>0</v>
      </c>
      <c r="Q161" s="178">
        <f>IF('3f WHD'!X$13&lt;&gt;"",SUMIFS($F$45:$F$108,$K$45:$K$108,"="&amp;Q$145,$B$45:$B$108,"="&amp;$B161)+SUMIFS($F$45:$F$108,$J$45:$J$108,"="&amp;Q$145,$B$45:$B$108,"="&amp;$B161),"")</f>
        <v>0</v>
      </c>
      <c r="R161" s="164"/>
      <c r="S161" s="178">
        <f>IF('3f WHD'!Z$13&lt;&gt;"",SUMIFS($F$45:$F$108,$K$45:$K$108,"="&amp;S$145,$B$45:$B$108,"="&amp;$B161)+SUMIFS($F$45:$F$108,$J$45:$J$108,"="&amp;S$145,$B$45:$B$108,"="&amp;$B161),"")</f>
        <v>0</v>
      </c>
      <c r="T161" s="178">
        <f>IF('3f WHD'!AA$13&lt;&gt;"",SUMIFS($F$45:$F$108,$K$45:$K$108,"="&amp;T$145,$B$45:$B$108,"="&amp;$B161)+SUMIFS($F$45:$F$108,$J$45:$J$108,"="&amp;T$145,$B$45:$B$108,"="&amp;$B161),"")</f>
        <v>0</v>
      </c>
      <c r="U161" s="178" t="str">
        <f>IF('3f WHD'!AB$13&lt;&gt;"",SUMIFS($F$45:$F$108,$K$45:$K$108,"="&amp;U$145,$B$45:$B$108,"="&amp;$B161)+SUMIFS($F$45:$F$108,$J$45:$J$108,"="&amp;U$145,$B$45:$B$108,"="&amp;$B161),"")</f>
        <v/>
      </c>
      <c r="V161" s="178" t="str">
        <f>IF('3f WHD'!AC$13&lt;&gt;"",SUMIFS($F$45:$F$108,$K$45:$K$108,"="&amp;V$145,$B$45:$B$108,"="&amp;$B161)+SUMIFS($F$45:$F$108,$J$45:$J$108,"="&amp;V$145,$B$45:$B$108,"="&amp;$B161),"")</f>
        <v/>
      </c>
      <c r="W161" s="178" t="str">
        <f>IF('3f WHD'!AD$13&lt;&gt;"",SUMIFS($F$45:$F$108,$K$45:$K$108,"="&amp;W$145,$B$45:$B$108,"="&amp;$B161)+SUMIFS($F$45:$F$108,$J$45:$J$108,"="&amp;W$145,$B$45:$B$108,"="&amp;$B161),"")</f>
        <v/>
      </c>
      <c r="X161" s="178" t="str">
        <f>IF('3f WHD'!AE$13&lt;&gt;"",SUMIFS($F$45:$F$108,$K$45:$K$108,"="&amp;X$145,$B$45:$B$108,"="&amp;$B161)+SUMIFS($F$45:$F$108,$J$45:$J$108,"="&amp;X$145,$B$45:$B$108,"="&amp;$B161),"")</f>
        <v/>
      </c>
      <c r="Y161" s="178" t="str">
        <f>IF('3f WHD'!AF$13&lt;&gt;"",SUMIFS($F$45:$F$108,$K$45:$K$108,"="&amp;Y$145,$B$45:$B$108,"="&amp;$B161)+SUMIFS($F$45:$F$108,$J$45:$J$108,"="&amp;Y$145,$B$45:$B$108,"="&amp;$B161),"")</f>
        <v/>
      </c>
      <c r="Z161" s="178" t="str">
        <f>IF('3f WHD'!AG$13&lt;&gt;"",SUMIFS($F$45:$F$108,$K$45:$K$108,"="&amp;Z$145,$B$45:$B$108,"="&amp;$B161)+SUMIFS($F$45:$F$108,$J$45:$J$108,"="&amp;Z$145,$B$45:$B$108,"="&amp;$B161),"")</f>
        <v/>
      </c>
      <c r="AA161" s="178" t="str">
        <f>IF('3f WHD'!AH$13&lt;&gt;"",SUMIFS($F$45:$F$108,$K$45:$K$108,"="&amp;AA$145,$B$45:$B$108,"="&amp;$B161)+SUMIFS($F$45:$F$108,$J$45:$J$108,"="&amp;AA$145,$B$45:$B$108,"="&amp;$B161),"")</f>
        <v/>
      </c>
      <c r="AB161" s="178" t="str">
        <f>IF('3f WHD'!AI$13&lt;&gt;"",SUMIFS($F$45:$F$108,$K$45:$K$108,"="&amp;AB$145,$B$45:$B$108,"="&amp;$B161)+SUMIFS($F$45:$F$108,$J$45:$J$108,"="&amp;AB$145,$B$45:$B$108,"="&amp;$B161),"")</f>
        <v/>
      </c>
      <c r="AC161" s="178" t="str">
        <f>IF('3f WHD'!AJ$13&lt;&gt;"",SUMIFS($F$45:$F$108,$K$45:$K$108,"="&amp;AC$145,$B$45:$B$108,"="&amp;$B161)+SUMIFS($F$45:$F$108,$J$45:$J$108,"="&amp;AC$145,$B$45:$B$108,"="&amp;$B161),"")</f>
        <v/>
      </c>
      <c r="AD161" s="178" t="str">
        <f>IF('3f WHD'!AK$13&lt;&gt;"",SUMIFS($F$45:$F$108,$K$45:$K$108,"="&amp;AD$145,$B$45:$B$108,"="&amp;$B161)+SUMIFS($F$45:$F$108,$J$45:$J$108,"="&amp;AD$145,$B$45:$B$108,"="&amp;$B161),"")</f>
        <v/>
      </c>
      <c r="AE161" s="178" t="str">
        <f>IF('3f WHD'!AL$13&lt;&gt;"",SUMIFS($F$45:$F$108,$K$45:$K$108,"="&amp;AE$145,$B$45:$B$108,"="&amp;$B161)+SUMIFS($F$45:$F$108,$J$45:$J$108,"="&amp;AE$145,$B$45:$B$108,"="&amp;$B161),"")</f>
        <v/>
      </c>
      <c r="AF161" s="178" t="str">
        <f>IF('3f WHD'!AM$13&lt;&gt;"",SUMIFS($F$45:$F$108,$K$45:$K$108,"="&amp;AF$145,$B$45:$B$108,"="&amp;$B161)+SUMIFS($F$45:$F$108,$J$45:$J$108,"="&amp;AF$145,$B$45:$B$108,"="&amp;$B161),"")</f>
        <v/>
      </c>
      <c r="AG161" s="178" t="str">
        <f>IF('3f WHD'!AN$13&lt;&gt;"",SUMIFS($F$45:$F$108,$K$45:$K$108,"="&amp;AG$145,$B$45:$B$108,"="&amp;$B161)+SUMIFS($F$45:$F$108,$J$45:$J$108,"="&amp;AG$145,$B$45:$B$108,"="&amp;$B161),"")</f>
        <v/>
      </c>
      <c r="AH161" s="178" t="str">
        <f>IF('3f WHD'!AO$13&lt;&gt;"",SUMIFS($F$45:$F$108,$K$45:$K$108,"="&amp;AH$145,$B$45:$B$108,"="&amp;$B161)+SUMIFS($F$45:$F$108,$J$45:$J$108,"="&amp;AH$145,$B$45:$B$108,"="&amp;$B161),"")</f>
        <v/>
      </c>
      <c r="AI161" s="178" t="str">
        <f>IF('3f WHD'!AP$13&lt;&gt;"",SUMIFS($F$45:$F$108,$K$45:$K$108,"="&amp;AI$145,$B$45:$B$108,"="&amp;$B161)+SUMIFS($F$45:$F$108,$J$45:$J$108,"="&amp;AI$145,$B$45:$B$108,"="&amp;$B161),"")</f>
        <v/>
      </c>
      <c r="AJ161" s="178" t="str">
        <f>IF('3f WHD'!AQ$13&lt;&gt;"",SUMIFS($F$45:$F$108,$K$45:$K$108,"="&amp;AJ$145,$B$45:$B$108,"="&amp;$B161)+SUMIFS($F$45:$F$108,$J$45:$J$108,"="&amp;AJ$145,$B$45:$B$108,"="&amp;$B161),"")</f>
        <v/>
      </c>
      <c r="AK161" s="178" t="str">
        <f>IF('3f WHD'!AR$13&lt;&gt;"",SUMIFS($F$45:$F$108,$K$45:$K$108,"="&amp;AK$145,$B$45:$B$108,"="&amp;$B161)+SUMIFS($F$45:$F$108,$J$45:$J$108,"="&amp;AK$145,$B$45:$B$108,"="&amp;$B161),"")</f>
        <v/>
      </c>
      <c r="AL161" s="178" t="str">
        <f>IF('3f WHD'!AS$13&lt;&gt;"",SUMIFS($F$45:$F$108,$K$45:$K$108,"="&amp;AL$145,$B$45:$B$108,"="&amp;$B161)+SUMIFS($F$45:$F$108,$J$45:$J$108,"="&amp;AL$145,$B$45:$B$108,"="&amp;$B161),"")</f>
        <v/>
      </c>
      <c r="AM161" s="178" t="str">
        <f>IF('3f WHD'!AT$13&lt;&gt;"",SUMIFS($F$45:$F$108,$K$45:$K$108,"="&amp;AM$145,$B$45:$B$108,"="&amp;$B161)+SUMIFS($F$45:$F$108,$J$45:$J$108,"="&amp;AM$145,$B$45:$B$108,"="&amp;$B161),"")</f>
        <v/>
      </c>
      <c r="AN161" s="178" t="str">
        <f>IF('3f WHD'!AU$13&lt;&gt;"",SUMIFS($F$45:$F$108,$K$45:$K$108,"="&amp;AN$145,$B$45:$B$108,"="&amp;$B161)+SUMIFS($F$45:$F$108,$J$45:$J$108,"="&amp;AN$145,$B$45:$B$108,"="&amp;$B161),"")</f>
        <v/>
      </c>
      <c r="AO161" s="178" t="str">
        <f>IF('3f WHD'!AV$13&lt;&gt;"",SUMIFS($F$45:$F$108,$K$45:$K$108,"="&amp;AO$145,$B$45:$B$108,"="&amp;$B161)+SUMIFS($F$45:$F$108,$J$45:$J$108,"="&amp;AO$145,$B$45:$B$108,"="&amp;$B161),"")</f>
        <v/>
      </c>
      <c r="AP161" s="178" t="str">
        <f>IF('3f WHD'!AW$13&lt;&gt;"",SUMIFS($F$45:$F$108,$K$45:$K$108,"="&amp;AP$145,$B$45:$B$108,"="&amp;$B161)+SUMIFS($F$45:$F$108,$J$45:$J$108,"="&amp;AP$145,$B$45:$B$108,"="&amp;$B161),"")</f>
        <v/>
      </c>
      <c r="AQ161" s="178" t="str">
        <f>IF('3f WHD'!AX$13&lt;&gt;"",SUMIFS($F$45:$F$108,$K$45:$K$108,"="&amp;AQ$145,$B$45:$B$108,"="&amp;$B161)+SUMIFS($F$45:$F$108,$J$45:$J$108,"="&amp;AQ$145,$B$45:$B$108,"="&amp;$B161),"")</f>
        <v/>
      </c>
      <c r="AR161" s="178" t="str">
        <f>IF('3f WHD'!AY$13&lt;&gt;"",SUMIFS($F$45:$F$108,$K$45:$K$108,"="&amp;AR$145,$B$45:$B$108,"="&amp;$B161)+SUMIFS($F$45:$F$108,$J$45:$J$108,"="&amp;AR$145,$B$45:$B$108,"="&amp;$B161),"")</f>
        <v/>
      </c>
      <c r="AS161" s="178" t="str">
        <f>IF('3f WHD'!AZ$13&lt;&gt;"",SUMIFS($F$45:$F$108,$K$45:$K$108,"="&amp;AS$145,$B$45:$B$108,"="&amp;$B161)+SUMIFS($F$45:$F$108,$J$45:$J$108,"="&amp;AS$145,$B$45:$B$108,"="&amp;$B161),"")</f>
        <v/>
      </c>
      <c r="AT161" s="178" t="str">
        <f>IF('3f WHD'!BA$13&lt;&gt;"",SUMIFS($F$45:$F$108,$K$45:$K$108,"="&amp;AT$145,$B$45:$B$108,"="&amp;$B161)+SUMIFS($F$45:$F$108,$J$45:$J$108,"="&amp;AT$145,$B$45:$B$108,"="&amp;$B161),"")</f>
        <v/>
      </c>
      <c r="AU161" s="178" t="str">
        <f>IF('3f WHD'!BB$13&lt;&gt;"",SUMIFS($F$45:$F$108,$K$45:$K$108,"="&amp;AU$145,$B$45:$B$108,"="&amp;$B161)+SUMIFS($F$45:$F$108,$J$45:$J$108,"="&amp;AU$145,$B$45:$B$108,"="&amp;$B161),"")</f>
        <v/>
      </c>
      <c r="AV161" s="178" t="str">
        <f>IF('3f WHD'!BC$13&lt;&gt;"",SUMIFS($F$45:$F$108,$K$45:$K$108,"="&amp;AV$145,$B$45:$B$108,"="&amp;$B161)+SUMIFS($F$45:$F$108,$J$45:$J$108,"="&amp;AV$145,$B$45:$B$108,"="&amp;$B161),"")</f>
        <v/>
      </c>
      <c r="AW161" s="178" t="str">
        <f>IF('3f WHD'!BD$13&lt;&gt;"",SUMIFS($F$45:$F$108,$K$45:$K$108,"="&amp;AW$145,$B$45:$B$108,"="&amp;$B161)+SUMIFS($F$45:$F$108,$J$45:$J$108,"="&amp;AW$145,$B$45:$B$108,"="&amp;$B161),"")</f>
        <v/>
      </c>
    </row>
    <row r="162" spans="1:49"/>
    <row r="163" spans="1:49"/>
    <row r="164" spans="1:49" s="87" customFormat="1" ht="18" customHeight="1">
      <c r="A164" s="185"/>
      <c r="B164" s="186" t="s">
        <v>315</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row>
    <row r="165" spans="1:49" s="87" customFormat="1" ht="15" customHeight="1">
      <c r="A165" s="157"/>
      <c r="B165" s="158" t="s">
        <v>316</v>
      </c>
      <c r="C165" s="159"/>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row>
    <row r="166" spans="1:49" s="87" customFormat="1" ht="18" customHeight="1">
      <c r="B166" s="187"/>
    </row>
    <row r="167" spans="1:49"/>
    <row r="168" spans="1:49" ht="27">
      <c r="B168" s="153"/>
      <c r="C168" s="153" t="s">
        <v>313</v>
      </c>
      <c r="D168" s="33" t="s">
        <v>88</v>
      </c>
      <c r="E168" s="33" t="s">
        <v>89</v>
      </c>
      <c r="F168" s="34" t="s">
        <v>90</v>
      </c>
      <c r="G168" s="33" t="s">
        <v>91</v>
      </c>
      <c r="H168" s="33" t="s">
        <v>92</v>
      </c>
      <c r="I168" s="155"/>
      <c r="J168" s="33" t="s">
        <v>93</v>
      </c>
      <c r="K168" s="29" t="s">
        <v>94</v>
      </c>
      <c r="L168" s="29" t="s">
        <v>95</v>
      </c>
      <c r="M168" s="35" t="s">
        <v>96</v>
      </c>
      <c r="N168" s="29" t="s">
        <v>97</v>
      </c>
      <c r="O168" s="29" t="s">
        <v>98</v>
      </c>
      <c r="P168" s="29" t="s">
        <v>99</v>
      </c>
      <c r="Q168" s="29" t="s">
        <v>100</v>
      </c>
      <c r="R168" s="155"/>
      <c r="S168" s="29" t="s">
        <v>101</v>
      </c>
      <c r="T168" s="29" t="s">
        <v>102</v>
      </c>
      <c r="U168" s="276" t="s">
        <v>365</v>
      </c>
      <c r="V168" s="276" t="s">
        <v>365</v>
      </c>
      <c r="W168" s="277" t="s">
        <v>366</v>
      </c>
      <c r="X168" s="275" t="s">
        <v>366</v>
      </c>
      <c r="Y168" s="275" t="s">
        <v>367</v>
      </c>
      <c r="Z168" s="275" t="s">
        <v>367</v>
      </c>
      <c r="AA168" s="275" t="s">
        <v>368</v>
      </c>
      <c r="AB168" s="275" t="s">
        <v>368</v>
      </c>
      <c r="AC168" s="275" t="s">
        <v>369</v>
      </c>
      <c r="AD168" s="275" t="s">
        <v>369</v>
      </c>
      <c r="AE168" s="275" t="s">
        <v>370</v>
      </c>
      <c r="AF168" s="275" t="s">
        <v>370</v>
      </c>
      <c r="AG168" s="275" t="s">
        <v>371</v>
      </c>
      <c r="AH168" s="275" t="s">
        <v>371</v>
      </c>
      <c r="AI168" s="275" t="s">
        <v>372</v>
      </c>
      <c r="AJ168" s="275" t="s">
        <v>372</v>
      </c>
      <c r="AK168" s="275" t="s">
        <v>373</v>
      </c>
      <c r="AL168" s="275" t="s">
        <v>373</v>
      </c>
      <c r="AM168" s="275" t="s">
        <v>374</v>
      </c>
      <c r="AN168" s="275" t="s">
        <v>374</v>
      </c>
      <c r="AO168" s="275" t="s">
        <v>375</v>
      </c>
      <c r="AP168" s="275" t="s">
        <v>375</v>
      </c>
      <c r="AQ168" s="275" t="s">
        <v>376</v>
      </c>
      <c r="AR168" s="275" t="s">
        <v>376</v>
      </c>
      <c r="AS168" s="275" t="s">
        <v>377</v>
      </c>
      <c r="AT168" s="275" t="s">
        <v>377</v>
      </c>
      <c r="AU168" s="275" t="s">
        <v>378</v>
      </c>
      <c r="AV168" s="275" t="s">
        <v>378</v>
      </c>
      <c r="AW168" s="275" t="s">
        <v>379</v>
      </c>
    </row>
    <row r="169" spans="1:49" ht="23.5">
      <c r="B169" s="153"/>
      <c r="C169" s="153" t="s">
        <v>313</v>
      </c>
      <c r="D169" s="33" t="s">
        <v>88</v>
      </c>
      <c r="E169" s="33" t="s">
        <v>89</v>
      </c>
      <c r="F169" s="34" t="s">
        <v>90</v>
      </c>
      <c r="G169" s="33" t="s">
        <v>91</v>
      </c>
      <c r="H169" s="33" t="s">
        <v>92</v>
      </c>
      <c r="I169" s="155"/>
      <c r="J169" s="33" t="s">
        <v>93</v>
      </c>
      <c r="K169" s="29" t="s">
        <v>94</v>
      </c>
      <c r="L169" s="29" t="s">
        <v>95</v>
      </c>
      <c r="M169" s="35" t="s">
        <v>96</v>
      </c>
      <c r="N169" s="29" t="s">
        <v>97</v>
      </c>
      <c r="O169" s="29" t="s">
        <v>98</v>
      </c>
      <c r="P169" s="29" t="s">
        <v>99</v>
      </c>
      <c r="Q169" s="29" t="s">
        <v>100</v>
      </c>
      <c r="R169" s="155"/>
      <c r="S169" s="29" t="s">
        <v>104</v>
      </c>
      <c r="T169" s="29" t="s">
        <v>105</v>
      </c>
      <c r="U169" s="29" t="s">
        <v>103</v>
      </c>
      <c r="V169" s="29" t="s">
        <v>380</v>
      </c>
      <c r="W169" s="29" t="s">
        <v>381</v>
      </c>
      <c r="X169" s="29" t="s">
        <v>382</v>
      </c>
      <c r="Y169" s="29" t="s">
        <v>383</v>
      </c>
      <c r="Z169" s="29" t="s">
        <v>384</v>
      </c>
      <c r="AA169" s="29" t="s">
        <v>385</v>
      </c>
      <c r="AB169" s="29" t="s">
        <v>386</v>
      </c>
      <c r="AC169" s="29" t="s">
        <v>387</v>
      </c>
      <c r="AD169" s="29" t="s">
        <v>388</v>
      </c>
      <c r="AE169" s="29" t="s">
        <v>389</v>
      </c>
      <c r="AF169" s="29" t="s">
        <v>390</v>
      </c>
      <c r="AG169" s="29" t="s">
        <v>391</v>
      </c>
      <c r="AH169" s="29" t="s">
        <v>392</v>
      </c>
      <c r="AI169" s="29" t="s">
        <v>393</v>
      </c>
      <c r="AJ169" s="29" t="s">
        <v>394</v>
      </c>
      <c r="AK169" s="29" t="s">
        <v>395</v>
      </c>
      <c r="AL169" s="29" t="s">
        <v>396</v>
      </c>
      <c r="AM169" s="29" t="s">
        <v>397</v>
      </c>
      <c r="AN169" s="29" t="s">
        <v>398</v>
      </c>
      <c r="AO169" s="29" t="s">
        <v>399</v>
      </c>
      <c r="AP169" s="29" t="s">
        <v>400</v>
      </c>
      <c r="AQ169" s="29" t="s">
        <v>401</v>
      </c>
      <c r="AR169" s="29" t="s">
        <v>402</v>
      </c>
      <c r="AS169" s="29" t="s">
        <v>403</v>
      </c>
      <c r="AT169" s="29" t="s">
        <v>404</v>
      </c>
      <c r="AU169" s="29" t="s">
        <v>405</v>
      </c>
      <c r="AV169" s="29" t="s">
        <v>406</v>
      </c>
      <c r="AW169" s="29" t="s">
        <v>407</v>
      </c>
    </row>
    <row r="170" spans="1:49" ht="69.5">
      <c r="B170" s="153" t="s">
        <v>317</v>
      </c>
      <c r="C170" s="179" t="s">
        <v>318</v>
      </c>
      <c r="D170" s="180">
        <v>7</v>
      </c>
      <c r="E170" s="180">
        <v>8</v>
      </c>
      <c r="F170" s="181">
        <v>8</v>
      </c>
      <c r="G170" s="180">
        <v>9</v>
      </c>
      <c r="H170" s="180">
        <v>9</v>
      </c>
      <c r="I170" s="155"/>
      <c r="J170" s="180">
        <v>9</v>
      </c>
      <c r="K170" s="182">
        <v>10</v>
      </c>
      <c r="L170" s="182">
        <v>10</v>
      </c>
      <c r="M170" s="183">
        <v>11</v>
      </c>
      <c r="N170" s="182">
        <v>11</v>
      </c>
      <c r="O170" s="182">
        <v>12</v>
      </c>
      <c r="P170" s="182">
        <v>12</v>
      </c>
      <c r="Q170" s="182">
        <v>13</v>
      </c>
      <c r="R170" s="155"/>
      <c r="S170" s="182">
        <v>13</v>
      </c>
      <c r="T170" s="182">
        <v>14</v>
      </c>
      <c r="U170" s="182">
        <v>14</v>
      </c>
      <c r="V170" s="180">
        <v>14</v>
      </c>
      <c r="W170" s="180">
        <v>15</v>
      </c>
      <c r="X170" s="180">
        <v>15</v>
      </c>
      <c r="Y170" s="180">
        <v>15</v>
      </c>
      <c r="Z170" s="180">
        <v>15</v>
      </c>
      <c r="AA170" s="180">
        <v>16</v>
      </c>
      <c r="AB170" s="180">
        <v>16</v>
      </c>
      <c r="AC170" s="180">
        <v>16</v>
      </c>
      <c r="AD170" s="180">
        <v>16</v>
      </c>
      <c r="AE170" s="180">
        <v>17</v>
      </c>
      <c r="AF170" s="180">
        <v>17</v>
      </c>
      <c r="AG170" s="180">
        <v>17</v>
      </c>
      <c r="AH170" s="180">
        <v>17</v>
      </c>
      <c r="AI170" s="180">
        <v>18</v>
      </c>
      <c r="AJ170" s="180">
        <v>18</v>
      </c>
      <c r="AK170" s="180">
        <v>18</v>
      </c>
      <c r="AL170" s="180">
        <v>18</v>
      </c>
      <c r="AM170" s="180">
        <v>19</v>
      </c>
      <c r="AN170" s="180">
        <v>19</v>
      </c>
      <c r="AO170" s="180">
        <v>19</v>
      </c>
      <c r="AP170" s="180">
        <v>19</v>
      </c>
      <c r="AQ170" s="180">
        <v>20</v>
      </c>
      <c r="AR170" s="180">
        <v>20</v>
      </c>
      <c r="AS170" s="180">
        <v>20</v>
      </c>
      <c r="AT170" s="180">
        <v>20</v>
      </c>
      <c r="AU170" s="180">
        <v>21</v>
      </c>
      <c r="AV170" s="180">
        <v>21</v>
      </c>
      <c r="AW170" s="180">
        <v>21</v>
      </c>
    </row>
    <row r="171" spans="1:49">
      <c r="B171" s="176">
        <v>6</v>
      </c>
      <c r="C171" s="176"/>
      <c r="D171" s="192">
        <f>IF(D146="","",IF(D146&lt;&gt;0,SUMIF($B$117:$B$132,D$170,$E$117:$E$132)/SUMIF($B$117:$B$132,$B171,$E$117:$E$132),""))</f>
        <v>1.012</v>
      </c>
      <c r="E171" s="192">
        <f t="shared" ref="E171:H171" si="7">IF(E146="","",IF(E146&lt;&gt;0,SUMIF($B$117:$B$132,E$170,$E$117:$E$132)/SUMIF($B$117:$B$132,$B171,$E$117:$E$132),""))</f>
        <v>1.0372999999999999</v>
      </c>
      <c r="F171" s="192" t="str">
        <f t="shared" si="7"/>
        <v/>
      </c>
      <c r="G171" s="192" t="str">
        <f t="shared" si="7"/>
        <v/>
      </c>
      <c r="H171" s="192" t="str">
        <f t="shared" si="7"/>
        <v/>
      </c>
      <c r="I171" s="184"/>
      <c r="J171" s="192" t="str">
        <f>IF(J146="","",IF(J146&lt;&gt;0,SUMIF($B$117:$B$132,J$170,$E$117:$E$132)/SUMIF($B$117:$B$132,$B171,$E$117:$E$132),""))</f>
        <v/>
      </c>
      <c r="K171" s="192" t="str">
        <f t="shared" ref="K171:Q171" si="8">IF(K146="","",IF(K146&lt;&gt;0,SUMIF($B$117:$B$132,K$170,$E$117:$E$132)/SUMIF($B$117:$B$132,$B171,$E$117:$E$132),""))</f>
        <v/>
      </c>
      <c r="L171" s="192" t="str">
        <f t="shared" si="8"/>
        <v/>
      </c>
      <c r="M171" s="192" t="str">
        <f t="shared" si="8"/>
        <v/>
      </c>
      <c r="N171" s="192" t="str">
        <f t="shared" si="8"/>
        <v/>
      </c>
      <c r="O171" s="192" t="str">
        <f t="shared" si="8"/>
        <v/>
      </c>
      <c r="P171" s="192" t="str">
        <f t="shared" si="8"/>
        <v/>
      </c>
      <c r="Q171" s="192" t="str">
        <f t="shared" si="8"/>
        <v/>
      </c>
      <c r="R171" s="184"/>
      <c r="S171" s="192" t="str">
        <f>IF(S146="","",IF(S146&lt;&gt;0,SUMIF($B$117:$B$132,S$170,$E$117:$E$132)/SUMIF($B$117:$B$132,$B171,$E$117:$E$132),""))</f>
        <v/>
      </c>
      <c r="T171" s="192" t="str">
        <f t="shared" ref="T171:AW179" si="9">IF(T146="","",IF(T146&lt;&gt;0,SUMIF($B$117:$B$132,T$170,$E$117:$E$132)/SUMIF($B$117:$B$132,$B171,$E$117:$E$132),""))</f>
        <v/>
      </c>
      <c r="U171" s="192" t="str">
        <f t="shared" si="9"/>
        <v/>
      </c>
      <c r="V171" s="192" t="str">
        <f t="shared" si="9"/>
        <v/>
      </c>
      <c r="W171" s="192" t="str">
        <f t="shared" si="9"/>
        <v/>
      </c>
      <c r="X171" s="192" t="str">
        <f t="shared" si="9"/>
        <v/>
      </c>
      <c r="Y171" s="192" t="str">
        <f t="shared" si="9"/>
        <v/>
      </c>
      <c r="Z171" s="192" t="str">
        <f t="shared" si="9"/>
        <v/>
      </c>
      <c r="AA171" s="192" t="str">
        <f t="shared" si="9"/>
        <v/>
      </c>
      <c r="AB171" s="192" t="str">
        <f t="shared" si="9"/>
        <v/>
      </c>
      <c r="AC171" s="192" t="str">
        <f t="shared" si="9"/>
        <v/>
      </c>
      <c r="AD171" s="192" t="str">
        <f t="shared" si="9"/>
        <v/>
      </c>
      <c r="AE171" s="192" t="str">
        <f t="shared" si="9"/>
        <v/>
      </c>
      <c r="AF171" s="192" t="str">
        <f t="shared" si="9"/>
        <v/>
      </c>
      <c r="AG171" s="192" t="str">
        <f t="shared" si="9"/>
        <v/>
      </c>
      <c r="AH171" s="192" t="str">
        <f t="shared" si="9"/>
        <v/>
      </c>
      <c r="AI171" s="192" t="str">
        <f t="shared" si="9"/>
        <v/>
      </c>
      <c r="AJ171" s="192" t="str">
        <f t="shared" si="9"/>
        <v/>
      </c>
      <c r="AK171" s="192" t="str">
        <f t="shared" si="9"/>
        <v/>
      </c>
      <c r="AL171" s="192" t="str">
        <f t="shared" si="9"/>
        <v/>
      </c>
      <c r="AM171" s="192" t="str">
        <f t="shared" si="9"/>
        <v/>
      </c>
      <c r="AN171" s="192" t="str">
        <f t="shared" si="9"/>
        <v/>
      </c>
      <c r="AO171" s="192" t="str">
        <f t="shared" si="9"/>
        <v/>
      </c>
      <c r="AP171" s="192" t="str">
        <f t="shared" si="9"/>
        <v/>
      </c>
      <c r="AQ171" s="192" t="str">
        <f t="shared" si="9"/>
        <v/>
      </c>
      <c r="AR171" s="192" t="str">
        <f t="shared" si="9"/>
        <v/>
      </c>
      <c r="AS171" s="192" t="str">
        <f t="shared" si="9"/>
        <v/>
      </c>
      <c r="AT171" s="192" t="str">
        <f t="shared" si="9"/>
        <v/>
      </c>
      <c r="AU171" s="192" t="str">
        <f t="shared" si="9"/>
        <v/>
      </c>
      <c r="AV171" s="192" t="str">
        <f t="shared" si="9"/>
        <v/>
      </c>
      <c r="AW171" s="192" t="str">
        <f t="shared" si="9"/>
        <v/>
      </c>
    </row>
    <row r="172" spans="1:49">
      <c r="B172" s="176">
        <v>7</v>
      </c>
      <c r="C172" s="176"/>
      <c r="D172" s="192" t="str">
        <f t="shared" ref="D172:H186" si="10">IF(D147="","",IF(D147&lt;&gt;0,SUMIF($B$117:$B$132,D$170,$E$117:$E$132)/SUMIF($B$117:$B$132,$B172,$E$117:$E$132),""))</f>
        <v/>
      </c>
      <c r="E172" s="192">
        <f t="shared" si="10"/>
        <v>1.0249999999999999</v>
      </c>
      <c r="F172" s="192">
        <f t="shared" si="10"/>
        <v>1.0249999999999999</v>
      </c>
      <c r="G172" s="192">
        <f t="shared" si="10"/>
        <v>1.0670249999999999</v>
      </c>
      <c r="H172" s="192" t="str">
        <f t="shared" si="10"/>
        <v/>
      </c>
      <c r="I172" s="184"/>
      <c r="J172" s="192" t="str">
        <f t="shared" ref="J172:Q186" si="11">IF(J147="","",IF(J147&lt;&gt;0,SUMIF($B$117:$B$132,J$170,$E$117:$E$132)/SUMIF($B$117:$B$132,$B172,$E$117:$E$132),""))</f>
        <v/>
      </c>
      <c r="K172" s="192" t="str">
        <f t="shared" si="11"/>
        <v/>
      </c>
      <c r="L172" s="192" t="str">
        <f t="shared" si="11"/>
        <v/>
      </c>
      <c r="M172" s="192" t="str">
        <f t="shared" si="11"/>
        <v/>
      </c>
      <c r="N172" s="192" t="str">
        <f t="shared" si="11"/>
        <v/>
      </c>
      <c r="O172" s="192" t="str">
        <f t="shared" si="11"/>
        <v/>
      </c>
      <c r="P172" s="192" t="str">
        <f t="shared" si="11"/>
        <v/>
      </c>
      <c r="Q172" s="192" t="str">
        <f t="shared" si="11"/>
        <v/>
      </c>
      <c r="R172" s="184"/>
      <c r="S172" s="192" t="str">
        <f t="shared" ref="S172:AH186" si="12">IF(S147="","",IF(S147&lt;&gt;0,SUMIF($B$117:$B$132,S$170,$E$117:$E$132)/SUMIF($B$117:$B$132,$B172,$E$117:$E$132),""))</f>
        <v/>
      </c>
      <c r="T172" s="192" t="str">
        <f t="shared" si="12"/>
        <v/>
      </c>
      <c r="U172" s="192" t="str">
        <f t="shared" si="12"/>
        <v/>
      </c>
      <c r="V172" s="192" t="str">
        <f t="shared" si="12"/>
        <v/>
      </c>
      <c r="W172" s="192" t="str">
        <f t="shared" si="12"/>
        <v/>
      </c>
      <c r="X172" s="192" t="str">
        <f t="shared" si="12"/>
        <v/>
      </c>
      <c r="Y172" s="192" t="str">
        <f t="shared" si="12"/>
        <v/>
      </c>
      <c r="Z172" s="192" t="str">
        <f t="shared" si="12"/>
        <v/>
      </c>
      <c r="AA172" s="192" t="str">
        <f t="shared" si="12"/>
        <v/>
      </c>
      <c r="AB172" s="192" t="str">
        <f t="shared" si="12"/>
        <v/>
      </c>
      <c r="AC172" s="192" t="str">
        <f t="shared" si="12"/>
        <v/>
      </c>
      <c r="AD172" s="192" t="str">
        <f t="shared" si="12"/>
        <v/>
      </c>
      <c r="AE172" s="192" t="str">
        <f t="shared" si="12"/>
        <v/>
      </c>
      <c r="AF172" s="192" t="str">
        <f t="shared" si="12"/>
        <v/>
      </c>
      <c r="AG172" s="192" t="str">
        <f t="shared" si="12"/>
        <v/>
      </c>
      <c r="AH172" s="192" t="str">
        <f t="shared" si="12"/>
        <v/>
      </c>
      <c r="AI172" s="192" t="str">
        <f t="shared" si="9"/>
        <v/>
      </c>
      <c r="AJ172" s="192" t="str">
        <f t="shared" si="9"/>
        <v/>
      </c>
      <c r="AK172" s="192" t="str">
        <f t="shared" si="9"/>
        <v/>
      </c>
      <c r="AL172" s="192" t="str">
        <f t="shared" si="9"/>
        <v/>
      </c>
      <c r="AM172" s="192" t="str">
        <f t="shared" si="9"/>
        <v/>
      </c>
      <c r="AN172" s="192" t="str">
        <f t="shared" si="9"/>
        <v/>
      </c>
      <c r="AO172" s="192" t="str">
        <f t="shared" si="9"/>
        <v/>
      </c>
      <c r="AP172" s="192" t="str">
        <f t="shared" si="9"/>
        <v/>
      </c>
      <c r="AQ172" s="192" t="str">
        <f t="shared" si="9"/>
        <v/>
      </c>
      <c r="AR172" s="192" t="str">
        <f t="shared" si="9"/>
        <v/>
      </c>
      <c r="AS172" s="192" t="str">
        <f t="shared" si="9"/>
        <v/>
      </c>
      <c r="AT172" s="192" t="str">
        <f t="shared" si="9"/>
        <v/>
      </c>
      <c r="AU172" s="192" t="str">
        <f t="shared" si="9"/>
        <v/>
      </c>
      <c r="AV172" s="192" t="str">
        <f t="shared" si="9"/>
        <v/>
      </c>
      <c r="AW172" s="192" t="str">
        <f t="shared" si="9"/>
        <v/>
      </c>
    </row>
    <row r="173" spans="1:49">
      <c r="B173" s="176">
        <v>8</v>
      </c>
      <c r="C173" s="176"/>
      <c r="D173" s="192" t="str">
        <f t="shared" si="10"/>
        <v/>
      </c>
      <c r="E173" s="192" t="str">
        <f t="shared" si="10"/>
        <v/>
      </c>
      <c r="F173" s="192" t="str">
        <f t="shared" si="10"/>
        <v/>
      </c>
      <c r="G173" s="192">
        <f t="shared" si="10"/>
        <v>1.0409999999999999</v>
      </c>
      <c r="H173" s="192">
        <f t="shared" si="10"/>
        <v>1.0409999999999999</v>
      </c>
      <c r="I173" s="184"/>
      <c r="J173" s="192">
        <f t="shared" si="11"/>
        <v>1.0409999999999999</v>
      </c>
      <c r="K173" s="192">
        <f t="shared" si="11"/>
        <v>1.0691069999999998</v>
      </c>
      <c r="L173" s="192" t="str">
        <f t="shared" si="11"/>
        <v/>
      </c>
      <c r="M173" s="192" t="str">
        <f t="shared" si="11"/>
        <v/>
      </c>
      <c r="N173" s="192" t="str">
        <f t="shared" si="11"/>
        <v/>
      </c>
      <c r="O173" s="192" t="str">
        <f t="shared" si="11"/>
        <v/>
      </c>
      <c r="P173" s="192" t="str">
        <f t="shared" si="11"/>
        <v/>
      </c>
      <c r="Q173" s="192" t="str">
        <f t="shared" si="11"/>
        <v/>
      </c>
      <c r="R173" s="184"/>
      <c r="S173" s="192" t="str">
        <f t="shared" si="12"/>
        <v/>
      </c>
      <c r="T173" s="192" t="str">
        <f t="shared" si="9"/>
        <v/>
      </c>
      <c r="U173" s="192" t="str">
        <f t="shared" si="9"/>
        <v/>
      </c>
      <c r="V173" s="192" t="str">
        <f t="shared" si="9"/>
        <v/>
      </c>
      <c r="W173" s="192" t="str">
        <f t="shared" si="9"/>
        <v/>
      </c>
      <c r="X173" s="192" t="str">
        <f t="shared" si="9"/>
        <v/>
      </c>
      <c r="Y173" s="192" t="str">
        <f t="shared" si="9"/>
        <v/>
      </c>
      <c r="Z173" s="192" t="str">
        <f t="shared" si="9"/>
        <v/>
      </c>
      <c r="AA173" s="192" t="str">
        <f t="shared" si="9"/>
        <v/>
      </c>
      <c r="AB173" s="192" t="str">
        <f t="shared" si="9"/>
        <v/>
      </c>
      <c r="AC173" s="192" t="str">
        <f t="shared" si="9"/>
        <v/>
      </c>
      <c r="AD173" s="192" t="str">
        <f t="shared" si="9"/>
        <v/>
      </c>
      <c r="AE173" s="192" t="str">
        <f t="shared" si="9"/>
        <v/>
      </c>
      <c r="AF173" s="192" t="str">
        <f t="shared" si="9"/>
        <v/>
      </c>
      <c r="AG173" s="192" t="str">
        <f t="shared" si="9"/>
        <v/>
      </c>
      <c r="AH173" s="192" t="str">
        <f t="shared" si="9"/>
        <v/>
      </c>
      <c r="AI173" s="192" t="str">
        <f t="shared" si="9"/>
        <v/>
      </c>
      <c r="AJ173" s="192" t="str">
        <f t="shared" si="9"/>
        <v/>
      </c>
      <c r="AK173" s="192" t="str">
        <f t="shared" si="9"/>
        <v/>
      </c>
      <c r="AL173" s="192" t="str">
        <f t="shared" si="9"/>
        <v/>
      </c>
      <c r="AM173" s="192" t="str">
        <f t="shared" si="9"/>
        <v/>
      </c>
      <c r="AN173" s="192" t="str">
        <f t="shared" si="9"/>
        <v/>
      </c>
      <c r="AO173" s="192" t="str">
        <f t="shared" si="9"/>
        <v/>
      </c>
      <c r="AP173" s="192" t="str">
        <f t="shared" si="9"/>
        <v/>
      </c>
      <c r="AQ173" s="192" t="str">
        <f t="shared" si="9"/>
        <v/>
      </c>
      <c r="AR173" s="192" t="str">
        <f t="shared" si="9"/>
        <v/>
      </c>
      <c r="AS173" s="192" t="str">
        <f t="shared" si="9"/>
        <v/>
      </c>
      <c r="AT173" s="192" t="str">
        <f t="shared" si="9"/>
        <v/>
      </c>
      <c r="AU173" s="192" t="str">
        <f t="shared" si="9"/>
        <v/>
      </c>
      <c r="AV173" s="192" t="str">
        <f t="shared" si="9"/>
        <v/>
      </c>
      <c r="AW173" s="192" t="str">
        <f t="shared" si="9"/>
        <v/>
      </c>
    </row>
    <row r="174" spans="1:49">
      <c r="B174" s="176">
        <v>9</v>
      </c>
      <c r="C174" s="176"/>
      <c r="D174" s="192" t="str">
        <f t="shared" si="10"/>
        <v/>
      </c>
      <c r="E174" s="192" t="str">
        <f t="shared" si="10"/>
        <v/>
      </c>
      <c r="F174" s="192" t="str">
        <f t="shared" si="10"/>
        <v/>
      </c>
      <c r="G174" s="192" t="str">
        <f t="shared" si="10"/>
        <v/>
      </c>
      <c r="H174" s="192" t="str">
        <f t="shared" si="10"/>
        <v/>
      </c>
      <c r="I174" s="184"/>
      <c r="J174" s="192" t="str">
        <f t="shared" si="11"/>
        <v/>
      </c>
      <c r="K174" s="192">
        <f t="shared" si="11"/>
        <v>1.0269999999999999</v>
      </c>
      <c r="L174" s="192">
        <f t="shared" si="11"/>
        <v>1.0269999999999999</v>
      </c>
      <c r="M174" s="192">
        <f t="shared" si="11"/>
        <v>1.0495939999999999</v>
      </c>
      <c r="N174" s="192" t="str">
        <f t="shared" si="11"/>
        <v/>
      </c>
      <c r="O174" s="192" t="str">
        <f t="shared" si="11"/>
        <v/>
      </c>
      <c r="P174" s="192" t="str">
        <f t="shared" si="11"/>
        <v/>
      </c>
      <c r="Q174" s="192" t="str">
        <f t="shared" si="11"/>
        <v/>
      </c>
      <c r="R174" s="184"/>
      <c r="S174" s="192" t="str">
        <f t="shared" si="12"/>
        <v/>
      </c>
      <c r="T174" s="192" t="str">
        <f t="shared" si="9"/>
        <v/>
      </c>
      <c r="U174" s="192" t="str">
        <f t="shared" si="9"/>
        <v/>
      </c>
      <c r="V174" s="192" t="str">
        <f t="shared" si="9"/>
        <v/>
      </c>
      <c r="W174" s="192" t="str">
        <f t="shared" si="9"/>
        <v/>
      </c>
      <c r="X174" s="192" t="str">
        <f t="shared" si="9"/>
        <v/>
      </c>
      <c r="Y174" s="192" t="str">
        <f t="shared" si="9"/>
        <v/>
      </c>
      <c r="Z174" s="192" t="str">
        <f t="shared" si="9"/>
        <v/>
      </c>
      <c r="AA174" s="192" t="str">
        <f t="shared" si="9"/>
        <v/>
      </c>
      <c r="AB174" s="192" t="str">
        <f t="shared" si="9"/>
        <v/>
      </c>
      <c r="AC174" s="192" t="str">
        <f t="shared" si="9"/>
        <v/>
      </c>
      <c r="AD174" s="192" t="str">
        <f t="shared" si="9"/>
        <v/>
      </c>
      <c r="AE174" s="192" t="str">
        <f t="shared" si="9"/>
        <v/>
      </c>
      <c r="AF174" s="192" t="str">
        <f t="shared" si="9"/>
        <v/>
      </c>
      <c r="AG174" s="192" t="str">
        <f t="shared" si="9"/>
        <v/>
      </c>
      <c r="AH174" s="192" t="str">
        <f t="shared" si="9"/>
        <v/>
      </c>
      <c r="AI174" s="192" t="str">
        <f t="shared" si="9"/>
        <v/>
      </c>
      <c r="AJ174" s="192" t="str">
        <f t="shared" si="9"/>
        <v/>
      </c>
      <c r="AK174" s="192" t="str">
        <f t="shared" si="9"/>
        <v/>
      </c>
      <c r="AL174" s="192" t="str">
        <f t="shared" si="9"/>
        <v/>
      </c>
      <c r="AM174" s="192" t="str">
        <f t="shared" si="9"/>
        <v/>
      </c>
      <c r="AN174" s="192" t="str">
        <f t="shared" si="9"/>
        <v/>
      </c>
      <c r="AO174" s="192" t="str">
        <f t="shared" si="9"/>
        <v/>
      </c>
      <c r="AP174" s="192" t="str">
        <f t="shared" si="9"/>
        <v/>
      </c>
      <c r="AQ174" s="192" t="str">
        <f t="shared" si="9"/>
        <v/>
      </c>
      <c r="AR174" s="192" t="str">
        <f t="shared" si="9"/>
        <v/>
      </c>
      <c r="AS174" s="192" t="str">
        <f t="shared" si="9"/>
        <v/>
      </c>
      <c r="AT174" s="192" t="str">
        <f t="shared" si="9"/>
        <v/>
      </c>
      <c r="AU174" s="192" t="str">
        <f t="shared" si="9"/>
        <v/>
      </c>
      <c r="AV174" s="192" t="str">
        <f t="shared" si="9"/>
        <v/>
      </c>
      <c r="AW174" s="192" t="str">
        <f t="shared" si="9"/>
        <v/>
      </c>
    </row>
    <row r="175" spans="1:49">
      <c r="B175" s="176">
        <v>10</v>
      </c>
      <c r="C175" s="176"/>
      <c r="D175" s="192" t="str">
        <f t="shared" si="10"/>
        <v/>
      </c>
      <c r="E175" s="192" t="str">
        <f t="shared" si="10"/>
        <v/>
      </c>
      <c r="F175" s="192" t="str">
        <f t="shared" si="10"/>
        <v/>
      </c>
      <c r="G175" s="192" t="str">
        <f t="shared" si="10"/>
        <v/>
      </c>
      <c r="H175" s="192" t="str">
        <f t="shared" si="10"/>
        <v/>
      </c>
      <c r="I175" s="184"/>
      <c r="J175" s="192" t="str">
        <f t="shared" si="11"/>
        <v/>
      </c>
      <c r="K175" s="192" t="str">
        <f t="shared" si="11"/>
        <v/>
      </c>
      <c r="L175" s="192" t="str">
        <f t="shared" si="11"/>
        <v/>
      </c>
      <c r="M175" s="192">
        <f t="shared" si="11"/>
        <v>1.022</v>
      </c>
      <c r="N175" s="192">
        <f t="shared" si="11"/>
        <v>1.022</v>
      </c>
      <c r="O175" s="192">
        <f t="shared" si="11"/>
        <v>1.0342640000000001</v>
      </c>
      <c r="P175" s="192" t="str">
        <f t="shared" si="11"/>
        <v/>
      </c>
      <c r="Q175" s="192" t="str">
        <f t="shared" si="11"/>
        <v/>
      </c>
      <c r="R175" s="184"/>
      <c r="S175" s="192" t="str">
        <f t="shared" si="12"/>
        <v/>
      </c>
      <c r="T175" s="192" t="str">
        <f t="shared" si="9"/>
        <v/>
      </c>
      <c r="U175" s="192" t="str">
        <f t="shared" si="9"/>
        <v/>
      </c>
      <c r="V175" s="192" t="str">
        <f t="shared" si="9"/>
        <v/>
      </c>
      <c r="W175" s="192" t="str">
        <f t="shared" si="9"/>
        <v/>
      </c>
      <c r="X175" s="192" t="str">
        <f t="shared" si="9"/>
        <v/>
      </c>
      <c r="Y175" s="192" t="str">
        <f t="shared" si="9"/>
        <v/>
      </c>
      <c r="Z175" s="192" t="str">
        <f t="shared" si="9"/>
        <v/>
      </c>
      <c r="AA175" s="192" t="str">
        <f t="shared" si="9"/>
        <v/>
      </c>
      <c r="AB175" s="192" t="str">
        <f t="shared" si="9"/>
        <v/>
      </c>
      <c r="AC175" s="192" t="str">
        <f t="shared" si="9"/>
        <v/>
      </c>
      <c r="AD175" s="192" t="str">
        <f t="shared" si="9"/>
        <v/>
      </c>
      <c r="AE175" s="192" t="str">
        <f t="shared" si="9"/>
        <v/>
      </c>
      <c r="AF175" s="192" t="str">
        <f t="shared" si="9"/>
        <v/>
      </c>
      <c r="AG175" s="192" t="str">
        <f t="shared" si="9"/>
        <v/>
      </c>
      <c r="AH175" s="192" t="str">
        <f t="shared" si="9"/>
        <v/>
      </c>
      <c r="AI175" s="192" t="str">
        <f t="shared" si="9"/>
        <v/>
      </c>
      <c r="AJ175" s="192" t="str">
        <f t="shared" si="9"/>
        <v/>
      </c>
      <c r="AK175" s="192" t="str">
        <f t="shared" si="9"/>
        <v/>
      </c>
      <c r="AL175" s="192" t="str">
        <f t="shared" si="9"/>
        <v/>
      </c>
      <c r="AM175" s="192" t="str">
        <f t="shared" si="9"/>
        <v/>
      </c>
      <c r="AN175" s="192" t="str">
        <f t="shared" si="9"/>
        <v/>
      </c>
      <c r="AO175" s="192" t="str">
        <f t="shared" si="9"/>
        <v/>
      </c>
      <c r="AP175" s="192" t="str">
        <f t="shared" si="9"/>
        <v/>
      </c>
      <c r="AQ175" s="192" t="str">
        <f t="shared" si="9"/>
        <v/>
      </c>
      <c r="AR175" s="192" t="str">
        <f t="shared" si="9"/>
        <v/>
      </c>
      <c r="AS175" s="192" t="str">
        <f t="shared" si="9"/>
        <v/>
      </c>
      <c r="AT175" s="192" t="str">
        <f t="shared" si="9"/>
        <v/>
      </c>
      <c r="AU175" s="192" t="str">
        <f t="shared" si="9"/>
        <v/>
      </c>
      <c r="AV175" s="192" t="str">
        <f t="shared" si="9"/>
        <v/>
      </c>
      <c r="AW175" s="192" t="str">
        <f t="shared" si="9"/>
        <v/>
      </c>
    </row>
    <row r="176" spans="1:49">
      <c r="B176" s="176">
        <v>11</v>
      </c>
      <c r="C176" s="176"/>
      <c r="D176" s="192" t="str">
        <f t="shared" si="10"/>
        <v/>
      </c>
      <c r="E176" s="192" t="str">
        <f t="shared" si="10"/>
        <v/>
      </c>
      <c r="F176" s="192" t="str">
        <f t="shared" si="10"/>
        <v/>
      </c>
      <c r="G176" s="192" t="str">
        <f t="shared" si="10"/>
        <v/>
      </c>
      <c r="H176" s="192" t="str">
        <f t="shared" si="10"/>
        <v/>
      </c>
      <c r="I176" s="184"/>
      <c r="J176" s="192" t="str">
        <f t="shared" si="11"/>
        <v/>
      </c>
      <c r="K176" s="192" t="str">
        <f t="shared" si="11"/>
        <v/>
      </c>
      <c r="L176" s="192" t="str">
        <f t="shared" si="11"/>
        <v/>
      </c>
      <c r="M176" s="192" t="str">
        <f t="shared" si="11"/>
        <v/>
      </c>
      <c r="N176" s="192" t="str">
        <f t="shared" si="11"/>
        <v/>
      </c>
      <c r="O176" s="192">
        <f t="shared" si="11"/>
        <v>1.012</v>
      </c>
      <c r="P176" s="192">
        <f t="shared" si="11"/>
        <v>1.012</v>
      </c>
      <c r="Q176" s="192">
        <f t="shared" si="11"/>
        <v>1.0878999999999999</v>
      </c>
      <c r="R176" s="184"/>
      <c r="S176" s="192" t="str">
        <f t="shared" si="12"/>
        <v/>
      </c>
      <c r="T176" s="192" t="str">
        <f t="shared" si="9"/>
        <v/>
      </c>
      <c r="U176" s="192" t="str">
        <f t="shared" si="9"/>
        <v/>
      </c>
      <c r="V176" s="192" t="str">
        <f t="shared" si="9"/>
        <v/>
      </c>
      <c r="W176" s="192" t="str">
        <f t="shared" si="9"/>
        <v/>
      </c>
      <c r="X176" s="192" t="str">
        <f t="shared" si="9"/>
        <v/>
      </c>
      <c r="Y176" s="192" t="str">
        <f t="shared" si="9"/>
        <v/>
      </c>
      <c r="Z176" s="192" t="str">
        <f t="shared" si="9"/>
        <v/>
      </c>
      <c r="AA176" s="192" t="str">
        <f t="shared" si="9"/>
        <v/>
      </c>
      <c r="AB176" s="192" t="str">
        <f t="shared" si="9"/>
        <v/>
      </c>
      <c r="AC176" s="192" t="str">
        <f t="shared" si="9"/>
        <v/>
      </c>
      <c r="AD176" s="192" t="str">
        <f t="shared" si="9"/>
        <v/>
      </c>
      <c r="AE176" s="192" t="str">
        <f t="shared" si="9"/>
        <v/>
      </c>
      <c r="AF176" s="192" t="str">
        <f t="shared" si="9"/>
        <v/>
      </c>
      <c r="AG176" s="192" t="str">
        <f t="shared" si="9"/>
        <v/>
      </c>
      <c r="AH176" s="192" t="str">
        <f t="shared" si="9"/>
        <v/>
      </c>
      <c r="AI176" s="192" t="str">
        <f t="shared" si="9"/>
        <v/>
      </c>
      <c r="AJ176" s="192" t="str">
        <f t="shared" si="9"/>
        <v/>
      </c>
      <c r="AK176" s="192" t="str">
        <f t="shared" si="9"/>
        <v/>
      </c>
      <c r="AL176" s="192" t="str">
        <f t="shared" si="9"/>
        <v/>
      </c>
      <c r="AM176" s="192" t="str">
        <f t="shared" si="9"/>
        <v/>
      </c>
      <c r="AN176" s="192" t="str">
        <f t="shared" si="9"/>
        <v/>
      </c>
      <c r="AO176" s="192" t="str">
        <f t="shared" si="9"/>
        <v/>
      </c>
      <c r="AP176" s="192" t="str">
        <f t="shared" si="9"/>
        <v/>
      </c>
      <c r="AQ176" s="192" t="str">
        <f t="shared" si="9"/>
        <v/>
      </c>
      <c r="AR176" s="192" t="str">
        <f t="shared" si="9"/>
        <v/>
      </c>
      <c r="AS176" s="192" t="str">
        <f t="shared" si="9"/>
        <v/>
      </c>
      <c r="AT176" s="192" t="str">
        <f t="shared" si="9"/>
        <v/>
      </c>
      <c r="AU176" s="192" t="str">
        <f t="shared" si="9"/>
        <v/>
      </c>
      <c r="AV176" s="192" t="str">
        <f t="shared" si="9"/>
        <v/>
      </c>
      <c r="AW176" s="192" t="str">
        <f t="shared" si="9"/>
        <v/>
      </c>
    </row>
    <row r="177" spans="1:49">
      <c r="B177" s="176">
        <v>12</v>
      </c>
      <c r="C177" s="176"/>
      <c r="D177" s="192" t="str">
        <f t="shared" si="10"/>
        <v/>
      </c>
      <c r="E177" s="192" t="str">
        <f t="shared" si="10"/>
        <v/>
      </c>
      <c r="F177" s="192" t="str">
        <f t="shared" si="10"/>
        <v/>
      </c>
      <c r="G177" s="192" t="str">
        <f t="shared" si="10"/>
        <v/>
      </c>
      <c r="H177" s="192" t="str">
        <f t="shared" si="10"/>
        <v/>
      </c>
      <c r="I177" s="184"/>
      <c r="J177" s="192" t="str">
        <f t="shared" si="11"/>
        <v/>
      </c>
      <c r="K177" s="192" t="str">
        <f t="shared" si="11"/>
        <v/>
      </c>
      <c r="L177" s="192" t="str">
        <f t="shared" si="11"/>
        <v/>
      </c>
      <c r="M177" s="192" t="str">
        <f t="shared" si="11"/>
        <v/>
      </c>
      <c r="N177" s="192" t="str">
        <f t="shared" si="11"/>
        <v/>
      </c>
      <c r="O177" s="192" t="str">
        <f t="shared" si="11"/>
        <v/>
      </c>
      <c r="P177" s="192" t="str">
        <f t="shared" si="11"/>
        <v/>
      </c>
      <c r="Q177" s="192">
        <f t="shared" si="11"/>
        <v>1.075</v>
      </c>
      <c r="R177" s="184"/>
      <c r="S177" s="192">
        <f t="shared" si="12"/>
        <v>1.075</v>
      </c>
      <c r="T177" s="192">
        <f t="shared" si="9"/>
        <v>1.2190499999999997</v>
      </c>
      <c r="U177" s="192" t="str">
        <f t="shared" si="9"/>
        <v/>
      </c>
      <c r="V177" s="192" t="str">
        <f t="shared" si="9"/>
        <v/>
      </c>
      <c r="W177" s="192" t="str">
        <f t="shared" si="9"/>
        <v/>
      </c>
      <c r="X177" s="192" t="str">
        <f t="shared" si="9"/>
        <v/>
      </c>
      <c r="Y177" s="192" t="str">
        <f t="shared" si="9"/>
        <v/>
      </c>
      <c r="Z177" s="192" t="str">
        <f t="shared" si="9"/>
        <v/>
      </c>
      <c r="AA177" s="192" t="str">
        <f t="shared" si="9"/>
        <v/>
      </c>
      <c r="AB177" s="192" t="str">
        <f t="shared" si="9"/>
        <v/>
      </c>
      <c r="AC177" s="192" t="str">
        <f t="shared" si="9"/>
        <v/>
      </c>
      <c r="AD177" s="192" t="str">
        <f t="shared" si="9"/>
        <v/>
      </c>
      <c r="AE177" s="192" t="str">
        <f t="shared" si="9"/>
        <v/>
      </c>
      <c r="AF177" s="192" t="str">
        <f t="shared" si="9"/>
        <v/>
      </c>
      <c r="AG177" s="192" t="str">
        <f t="shared" si="9"/>
        <v/>
      </c>
      <c r="AH177" s="192" t="str">
        <f t="shared" si="9"/>
        <v/>
      </c>
      <c r="AI177" s="192" t="str">
        <f t="shared" si="9"/>
        <v/>
      </c>
      <c r="AJ177" s="192" t="str">
        <f t="shared" si="9"/>
        <v/>
      </c>
      <c r="AK177" s="192" t="str">
        <f t="shared" si="9"/>
        <v/>
      </c>
      <c r="AL177" s="192" t="str">
        <f t="shared" si="9"/>
        <v/>
      </c>
      <c r="AM177" s="192" t="str">
        <f t="shared" si="9"/>
        <v/>
      </c>
      <c r="AN177" s="192" t="str">
        <f t="shared" si="9"/>
        <v/>
      </c>
      <c r="AO177" s="192" t="str">
        <f t="shared" si="9"/>
        <v/>
      </c>
      <c r="AP177" s="192" t="str">
        <f t="shared" si="9"/>
        <v/>
      </c>
      <c r="AQ177" s="192" t="str">
        <f t="shared" si="9"/>
        <v/>
      </c>
      <c r="AR177" s="192" t="str">
        <f t="shared" si="9"/>
        <v/>
      </c>
      <c r="AS177" s="192" t="str">
        <f t="shared" si="9"/>
        <v/>
      </c>
      <c r="AT177" s="192" t="str">
        <f t="shared" si="9"/>
        <v/>
      </c>
      <c r="AU177" s="192" t="str">
        <f t="shared" si="9"/>
        <v/>
      </c>
      <c r="AV177" s="192" t="str">
        <f t="shared" si="9"/>
        <v/>
      </c>
      <c r="AW177" s="192" t="str">
        <f t="shared" si="9"/>
        <v/>
      </c>
    </row>
    <row r="178" spans="1:49">
      <c r="B178" s="176">
        <v>13</v>
      </c>
      <c r="C178" s="176"/>
      <c r="D178" s="192" t="str">
        <f t="shared" si="10"/>
        <v/>
      </c>
      <c r="E178" s="192" t="str">
        <f t="shared" si="10"/>
        <v/>
      </c>
      <c r="F178" s="192" t="str">
        <f t="shared" si="10"/>
        <v/>
      </c>
      <c r="G178" s="192" t="str">
        <f t="shared" si="10"/>
        <v/>
      </c>
      <c r="H178" s="192" t="str">
        <f t="shared" si="10"/>
        <v/>
      </c>
      <c r="I178" s="184"/>
      <c r="J178" s="192" t="str">
        <f t="shared" si="11"/>
        <v/>
      </c>
      <c r="K178" s="192" t="str">
        <f t="shared" si="11"/>
        <v/>
      </c>
      <c r="L178" s="192" t="str">
        <f t="shared" si="11"/>
        <v/>
      </c>
      <c r="M178" s="192" t="str">
        <f t="shared" si="11"/>
        <v/>
      </c>
      <c r="N178" s="192" t="str">
        <f t="shared" si="11"/>
        <v/>
      </c>
      <c r="O178" s="192" t="str">
        <f t="shared" si="11"/>
        <v/>
      </c>
      <c r="P178" s="192" t="str">
        <f t="shared" si="11"/>
        <v/>
      </c>
      <c r="Q178" s="192" t="str">
        <f t="shared" si="11"/>
        <v/>
      </c>
      <c r="R178" s="184"/>
      <c r="S178" s="192" t="str">
        <f t="shared" si="12"/>
        <v/>
      </c>
      <c r="T178" s="192">
        <f t="shared" si="9"/>
        <v>1.1339999999999999</v>
      </c>
      <c r="U178" s="192" t="str">
        <f t="shared" si="9"/>
        <v/>
      </c>
      <c r="V178" s="192" t="str">
        <f t="shared" si="9"/>
        <v/>
      </c>
      <c r="W178" s="192" t="str">
        <f t="shared" si="9"/>
        <v/>
      </c>
      <c r="X178" s="192" t="str">
        <f t="shared" si="9"/>
        <v/>
      </c>
      <c r="Y178" s="192" t="str">
        <f t="shared" si="9"/>
        <v/>
      </c>
      <c r="Z178" s="192" t="str">
        <f t="shared" si="9"/>
        <v/>
      </c>
      <c r="AA178" s="192" t="str">
        <f t="shared" si="9"/>
        <v/>
      </c>
      <c r="AB178" s="192" t="str">
        <f t="shared" si="9"/>
        <v/>
      </c>
      <c r="AC178" s="192" t="str">
        <f t="shared" si="9"/>
        <v/>
      </c>
      <c r="AD178" s="192" t="str">
        <f t="shared" si="9"/>
        <v/>
      </c>
      <c r="AE178" s="192" t="str">
        <f t="shared" si="9"/>
        <v/>
      </c>
      <c r="AF178" s="192" t="str">
        <f t="shared" si="9"/>
        <v/>
      </c>
      <c r="AG178" s="192" t="str">
        <f t="shared" si="9"/>
        <v/>
      </c>
      <c r="AH178" s="192" t="str">
        <f t="shared" si="9"/>
        <v/>
      </c>
      <c r="AI178" s="192" t="str">
        <f t="shared" si="9"/>
        <v/>
      </c>
      <c r="AJ178" s="192" t="str">
        <f t="shared" si="9"/>
        <v/>
      </c>
      <c r="AK178" s="192" t="str">
        <f t="shared" si="9"/>
        <v/>
      </c>
      <c r="AL178" s="192" t="str">
        <f t="shared" si="9"/>
        <v/>
      </c>
      <c r="AM178" s="192" t="str">
        <f t="shared" si="9"/>
        <v/>
      </c>
      <c r="AN178" s="192" t="str">
        <f t="shared" si="9"/>
        <v/>
      </c>
      <c r="AO178" s="192" t="str">
        <f t="shared" si="9"/>
        <v/>
      </c>
      <c r="AP178" s="192" t="str">
        <f t="shared" si="9"/>
        <v/>
      </c>
      <c r="AQ178" s="192" t="str">
        <f t="shared" si="9"/>
        <v/>
      </c>
      <c r="AR178" s="192" t="str">
        <f t="shared" si="9"/>
        <v/>
      </c>
      <c r="AS178" s="192" t="str">
        <f t="shared" si="9"/>
        <v/>
      </c>
      <c r="AT178" s="192" t="str">
        <f t="shared" si="9"/>
        <v/>
      </c>
      <c r="AU178" s="192" t="str">
        <f t="shared" si="9"/>
        <v/>
      </c>
      <c r="AV178" s="192" t="str">
        <f t="shared" si="9"/>
        <v/>
      </c>
      <c r="AW178" s="192" t="str">
        <f t="shared" si="9"/>
        <v/>
      </c>
    </row>
    <row r="179" spans="1:49">
      <c r="B179" s="176">
        <v>14</v>
      </c>
      <c r="C179" s="176"/>
      <c r="D179" s="192" t="str">
        <f t="shared" si="10"/>
        <v/>
      </c>
      <c r="E179" s="192" t="str">
        <f t="shared" si="10"/>
        <v/>
      </c>
      <c r="F179" s="192" t="str">
        <f t="shared" si="10"/>
        <v/>
      </c>
      <c r="G179" s="192" t="str">
        <f t="shared" si="10"/>
        <v/>
      </c>
      <c r="H179" s="192" t="str">
        <f t="shared" si="10"/>
        <v/>
      </c>
      <c r="I179" s="184"/>
      <c r="J179" s="192" t="str">
        <f t="shared" si="11"/>
        <v/>
      </c>
      <c r="K179" s="192" t="str">
        <f t="shared" si="11"/>
        <v/>
      </c>
      <c r="L179" s="192" t="str">
        <f t="shared" si="11"/>
        <v/>
      </c>
      <c r="M179" s="192" t="str">
        <f t="shared" si="11"/>
        <v/>
      </c>
      <c r="N179" s="192" t="str">
        <f t="shared" si="11"/>
        <v/>
      </c>
      <c r="O179" s="192" t="str">
        <f t="shared" si="11"/>
        <v/>
      </c>
      <c r="P179" s="192" t="str">
        <f t="shared" si="11"/>
        <v/>
      </c>
      <c r="Q179" s="192" t="str">
        <f t="shared" si="11"/>
        <v/>
      </c>
      <c r="R179" s="184"/>
      <c r="S179" s="192" t="str">
        <f t="shared" si="12"/>
        <v/>
      </c>
      <c r="T179" s="192" t="str">
        <f t="shared" si="9"/>
        <v/>
      </c>
      <c r="U179" s="192" t="str">
        <f t="shared" si="9"/>
        <v/>
      </c>
      <c r="V179" s="192" t="str">
        <f t="shared" si="9"/>
        <v/>
      </c>
      <c r="W179" s="192" t="str">
        <f t="shared" si="9"/>
        <v/>
      </c>
      <c r="X179" s="192" t="str">
        <f t="shared" si="9"/>
        <v/>
      </c>
      <c r="Y179" s="192" t="str">
        <f t="shared" si="9"/>
        <v/>
      </c>
      <c r="Z179" s="192" t="str">
        <f t="shared" si="9"/>
        <v/>
      </c>
      <c r="AA179" s="192" t="str">
        <f t="shared" si="9"/>
        <v/>
      </c>
      <c r="AB179" s="192" t="str">
        <f t="shared" si="9"/>
        <v/>
      </c>
      <c r="AC179" s="192" t="str">
        <f t="shared" si="9"/>
        <v/>
      </c>
      <c r="AD179" s="192" t="str">
        <f t="shared" si="9"/>
        <v/>
      </c>
      <c r="AE179" s="192" t="str">
        <f t="shared" si="9"/>
        <v/>
      </c>
      <c r="AF179" s="192" t="str">
        <f t="shared" si="9"/>
        <v/>
      </c>
      <c r="AG179" s="192" t="str">
        <f t="shared" si="9"/>
        <v/>
      </c>
      <c r="AH179" s="192" t="str">
        <f t="shared" si="9"/>
        <v/>
      </c>
      <c r="AI179" s="192" t="str">
        <f t="shared" si="9"/>
        <v/>
      </c>
      <c r="AJ179" s="192" t="str">
        <f t="shared" si="9"/>
        <v/>
      </c>
      <c r="AK179" s="192" t="str">
        <f t="shared" si="9"/>
        <v/>
      </c>
      <c r="AL179" s="192" t="str">
        <f t="shared" si="9"/>
        <v/>
      </c>
      <c r="AM179" s="192" t="str">
        <f t="shared" si="9"/>
        <v/>
      </c>
      <c r="AN179" s="192" t="str">
        <f t="shared" si="9"/>
        <v/>
      </c>
      <c r="AO179" s="192" t="str">
        <f t="shared" si="9"/>
        <v/>
      </c>
      <c r="AP179" s="192" t="str">
        <f t="shared" si="9"/>
        <v/>
      </c>
      <c r="AQ179" s="192" t="str">
        <f t="shared" si="9"/>
        <v/>
      </c>
      <c r="AR179" s="192" t="str">
        <f t="shared" si="9"/>
        <v/>
      </c>
      <c r="AS179" s="192" t="str">
        <f t="shared" si="9"/>
        <v/>
      </c>
      <c r="AT179" s="192" t="str">
        <f t="shared" si="9"/>
        <v/>
      </c>
      <c r="AU179" s="192" t="str">
        <f t="shared" si="9"/>
        <v/>
      </c>
      <c r="AV179" s="192" t="str">
        <f t="shared" si="9"/>
        <v/>
      </c>
      <c r="AW179" s="192" t="str">
        <f t="shared" si="9"/>
        <v/>
      </c>
    </row>
    <row r="180" spans="1:49">
      <c r="B180" s="176">
        <v>15</v>
      </c>
      <c r="C180" s="176"/>
      <c r="D180" s="192" t="str">
        <f t="shared" si="10"/>
        <v/>
      </c>
      <c r="E180" s="192" t="str">
        <f t="shared" si="10"/>
        <v/>
      </c>
      <c r="F180" s="192" t="str">
        <f t="shared" si="10"/>
        <v/>
      </c>
      <c r="G180" s="192" t="str">
        <f t="shared" si="10"/>
        <v/>
      </c>
      <c r="H180" s="192" t="str">
        <f t="shared" si="10"/>
        <v/>
      </c>
      <c r="I180" s="184"/>
      <c r="J180" s="192" t="str">
        <f t="shared" si="11"/>
        <v/>
      </c>
      <c r="K180" s="192" t="str">
        <f t="shared" si="11"/>
        <v/>
      </c>
      <c r="L180" s="192" t="str">
        <f t="shared" si="11"/>
        <v/>
      </c>
      <c r="M180" s="192" t="str">
        <f t="shared" si="11"/>
        <v/>
      </c>
      <c r="N180" s="192" t="str">
        <f t="shared" si="11"/>
        <v/>
      </c>
      <c r="O180" s="192" t="str">
        <f t="shared" si="11"/>
        <v/>
      </c>
      <c r="P180" s="192" t="str">
        <f t="shared" si="11"/>
        <v/>
      </c>
      <c r="Q180" s="192" t="str">
        <f t="shared" si="11"/>
        <v/>
      </c>
      <c r="R180" s="184"/>
      <c r="S180" s="192" t="str">
        <f t="shared" si="12"/>
        <v/>
      </c>
      <c r="T180" s="192" t="str">
        <f t="shared" ref="T180:AW186" si="13">IF(T155="","",IF(T155&lt;&gt;0,SUMIF($B$117:$B$132,T$170,$E$117:$E$132)/SUMIF($B$117:$B$132,$B180,$E$117:$E$132),""))</f>
        <v/>
      </c>
      <c r="U180" s="192" t="str">
        <f t="shared" si="13"/>
        <v/>
      </c>
      <c r="V180" s="192" t="str">
        <f t="shared" si="13"/>
        <v/>
      </c>
      <c r="W180" s="192" t="str">
        <f t="shared" si="13"/>
        <v/>
      </c>
      <c r="X180" s="192" t="str">
        <f t="shared" si="13"/>
        <v/>
      </c>
      <c r="Y180" s="192" t="str">
        <f t="shared" si="13"/>
        <v/>
      </c>
      <c r="Z180" s="192" t="str">
        <f t="shared" si="13"/>
        <v/>
      </c>
      <c r="AA180" s="192" t="str">
        <f t="shared" si="13"/>
        <v/>
      </c>
      <c r="AB180" s="192" t="str">
        <f t="shared" si="13"/>
        <v/>
      </c>
      <c r="AC180" s="192" t="str">
        <f t="shared" si="13"/>
        <v/>
      </c>
      <c r="AD180" s="192" t="str">
        <f t="shared" si="13"/>
        <v/>
      </c>
      <c r="AE180" s="192" t="str">
        <f t="shared" si="13"/>
        <v/>
      </c>
      <c r="AF180" s="192" t="str">
        <f t="shared" si="13"/>
        <v/>
      </c>
      <c r="AG180" s="192" t="str">
        <f t="shared" si="13"/>
        <v/>
      </c>
      <c r="AH180" s="192" t="str">
        <f t="shared" si="13"/>
        <v/>
      </c>
      <c r="AI180" s="192" t="str">
        <f t="shared" si="13"/>
        <v/>
      </c>
      <c r="AJ180" s="192" t="str">
        <f t="shared" si="13"/>
        <v/>
      </c>
      <c r="AK180" s="192" t="str">
        <f t="shared" si="13"/>
        <v/>
      </c>
      <c r="AL180" s="192" t="str">
        <f t="shared" si="13"/>
        <v/>
      </c>
      <c r="AM180" s="192" t="str">
        <f t="shared" si="13"/>
        <v/>
      </c>
      <c r="AN180" s="192" t="str">
        <f t="shared" si="13"/>
        <v/>
      </c>
      <c r="AO180" s="192" t="str">
        <f t="shared" si="13"/>
        <v/>
      </c>
      <c r="AP180" s="192" t="str">
        <f t="shared" si="13"/>
        <v/>
      </c>
      <c r="AQ180" s="192" t="str">
        <f t="shared" si="13"/>
        <v/>
      </c>
      <c r="AR180" s="192" t="str">
        <f t="shared" si="13"/>
        <v/>
      </c>
      <c r="AS180" s="192" t="str">
        <f t="shared" si="13"/>
        <v/>
      </c>
      <c r="AT180" s="192" t="str">
        <f t="shared" si="13"/>
        <v/>
      </c>
      <c r="AU180" s="192" t="str">
        <f t="shared" si="13"/>
        <v/>
      </c>
      <c r="AV180" s="192" t="str">
        <f t="shared" si="13"/>
        <v/>
      </c>
      <c r="AW180" s="192" t="str">
        <f t="shared" si="13"/>
        <v/>
      </c>
    </row>
    <row r="181" spans="1:49">
      <c r="B181" s="176">
        <v>16</v>
      </c>
      <c r="C181" s="176"/>
      <c r="D181" s="192" t="str">
        <f t="shared" si="10"/>
        <v/>
      </c>
      <c r="E181" s="192" t="str">
        <f t="shared" si="10"/>
        <v/>
      </c>
      <c r="F181" s="192" t="str">
        <f t="shared" si="10"/>
        <v/>
      </c>
      <c r="G181" s="192" t="str">
        <f t="shared" si="10"/>
        <v/>
      </c>
      <c r="H181" s="192" t="str">
        <f t="shared" si="10"/>
        <v/>
      </c>
      <c r="I181" s="184"/>
      <c r="J181" s="192" t="str">
        <f t="shared" si="11"/>
        <v/>
      </c>
      <c r="K181" s="192" t="str">
        <f t="shared" si="11"/>
        <v/>
      </c>
      <c r="L181" s="192" t="str">
        <f t="shared" si="11"/>
        <v/>
      </c>
      <c r="M181" s="192" t="str">
        <f t="shared" si="11"/>
        <v/>
      </c>
      <c r="N181" s="192" t="str">
        <f t="shared" si="11"/>
        <v/>
      </c>
      <c r="O181" s="192" t="str">
        <f t="shared" si="11"/>
        <v/>
      </c>
      <c r="P181" s="192" t="str">
        <f t="shared" si="11"/>
        <v/>
      </c>
      <c r="Q181" s="192" t="str">
        <f t="shared" si="11"/>
        <v/>
      </c>
      <c r="R181" s="184"/>
      <c r="S181" s="192" t="str">
        <f t="shared" si="12"/>
        <v/>
      </c>
      <c r="T181" s="192" t="str">
        <f t="shared" si="13"/>
        <v/>
      </c>
      <c r="U181" s="192" t="str">
        <f t="shared" si="13"/>
        <v/>
      </c>
      <c r="V181" s="192" t="str">
        <f t="shared" si="13"/>
        <v/>
      </c>
      <c r="W181" s="192" t="str">
        <f t="shared" si="13"/>
        <v/>
      </c>
      <c r="X181" s="192" t="str">
        <f t="shared" si="13"/>
        <v/>
      </c>
      <c r="Y181" s="192" t="str">
        <f t="shared" si="13"/>
        <v/>
      </c>
      <c r="Z181" s="192" t="str">
        <f t="shared" si="13"/>
        <v/>
      </c>
      <c r="AA181" s="192" t="str">
        <f t="shared" si="13"/>
        <v/>
      </c>
      <c r="AB181" s="192" t="str">
        <f t="shared" si="13"/>
        <v/>
      </c>
      <c r="AC181" s="192" t="str">
        <f t="shared" si="13"/>
        <v/>
      </c>
      <c r="AD181" s="192" t="str">
        <f t="shared" si="13"/>
        <v/>
      </c>
      <c r="AE181" s="192" t="str">
        <f t="shared" si="13"/>
        <v/>
      </c>
      <c r="AF181" s="192" t="str">
        <f t="shared" si="13"/>
        <v/>
      </c>
      <c r="AG181" s="192" t="str">
        <f t="shared" si="13"/>
        <v/>
      </c>
      <c r="AH181" s="192" t="str">
        <f t="shared" si="13"/>
        <v/>
      </c>
      <c r="AI181" s="192" t="str">
        <f t="shared" si="13"/>
        <v/>
      </c>
      <c r="AJ181" s="192" t="str">
        <f t="shared" si="13"/>
        <v/>
      </c>
      <c r="AK181" s="192" t="str">
        <f t="shared" si="13"/>
        <v/>
      </c>
      <c r="AL181" s="192" t="str">
        <f t="shared" si="13"/>
        <v/>
      </c>
      <c r="AM181" s="192" t="str">
        <f t="shared" si="13"/>
        <v/>
      </c>
      <c r="AN181" s="192" t="str">
        <f t="shared" si="13"/>
        <v/>
      </c>
      <c r="AO181" s="192" t="str">
        <f t="shared" si="13"/>
        <v/>
      </c>
      <c r="AP181" s="192" t="str">
        <f t="shared" si="13"/>
        <v/>
      </c>
      <c r="AQ181" s="192" t="str">
        <f t="shared" si="13"/>
        <v/>
      </c>
      <c r="AR181" s="192" t="str">
        <f t="shared" si="13"/>
        <v/>
      </c>
      <c r="AS181" s="192" t="str">
        <f t="shared" si="13"/>
        <v/>
      </c>
      <c r="AT181" s="192" t="str">
        <f t="shared" si="13"/>
        <v/>
      </c>
      <c r="AU181" s="192" t="str">
        <f t="shared" si="13"/>
        <v/>
      </c>
      <c r="AV181" s="192" t="str">
        <f t="shared" si="13"/>
        <v/>
      </c>
      <c r="AW181" s="192" t="str">
        <f t="shared" si="13"/>
        <v/>
      </c>
    </row>
    <row r="182" spans="1:49">
      <c r="B182" s="176">
        <v>17</v>
      </c>
      <c r="C182" s="176"/>
      <c r="D182" s="192" t="str">
        <f t="shared" si="10"/>
        <v/>
      </c>
      <c r="E182" s="192" t="str">
        <f t="shared" si="10"/>
        <v/>
      </c>
      <c r="F182" s="192" t="str">
        <f t="shared" si="10"/>
        <v/>
      </c>
      <c r="G182" s="192" t="str">
        <f t="shared" si="10"/>
        <v/>
      </c>
      <c r="H182" s="192" t="str">
        <f t="shared" si="10"/>
        <v/>
      </c>
      <c r="I182" s="184"/>
      <c r="J182" s="192" t="str">
        <f t="shared" si="11"/>
        <v/>
      </c>
      <c r="K182" s="192" t="str">
        <f t="shared" si="11"/>
        <v/>
      </c>
      <c r="L182" s="192" t="str">
        <f t="shared" si="11"/>
        <v/>
      </c>
      <c r="M182" s="192" t="str">
        <f t="shared" si="11"/>
        <v/>
      </c>
      <c r="N182" s="192" t="str">
        <f t="shared" si="11"/>
        <v/>
      </c>
      <c r="O182" s="192" t="str">
        <f t="shared" si="11"/>
        <v/>
      </c>
      <c r="P182" s="192" t="str">
        <f t="shared" si="11"/>
        <v/>
      </c>
      <c r="Q182" s="192" t="str">
        <f t="shared" si="11"/>
        <v/>
      </c>
      <c r="R182" s="184"/>
      <c r="S182" s="192" t="str">
        <f t="shared" si="12"/>
        <v/>
      </c>
      <c r="T182" s="192" t="str">
        <f t="shared" si="13"/>
        <v/>
      </c>
      <c r="U182" s="192" t="str">
        <f t="shared" si="13"/>
        <v/>
      </c>
      <c r="V182" s="192" t="str">
        <f t="shared" si="13"/>
        <v/>
      </c>
      <c r="W182" s="192" t="str">
        <f t="shared" si="13"/>
        <v/>
      </c>
      <c r="X182" s="192" t="str">
        <f t="shared" si="13"/>
        <v/>
      </c>
      <c r="Y182" s="192" t="str">
        <f t="shared" si="13"/>
        <v/>
      </c>
      <c r="Z182" s="192" t="str">
        <f t="shared" si="13"/>
        <v/>
      </c>
      <c r="AA182" s="192" t="str">
        <f t="shared" si="13"/>
        <v/>
      </c>
      <c r="AB182" s="192" t="str">
        <f t="shared" si="13"/>
        <v/>
      </c>
      <c r="AC182" s="192" t="str">
        <f t="shared" si="13"/>
        <v/>
      </c>
      <c r="AD182" s="192" t="str">
        <f t="shared" si="13"/>
        <v/>
      </c>
      <c r="AE182" s="192" t="str">
        <f t="shared" si="13"/>
        <v/>
      </c>
      <c r="AF182" s="192" t="str">
        <f t="shared" si="13"/>
        <v/>
      </c>
      <c r="AG182" s="192" t="str">
        <f t="shared" si="13"/>
        <v/>
      </c>
      <c r="AH182" s="192" t="str">
        <f t="shared" si="13"/>
        <v/>
      </c>
      <c r="AI182" s="192" t="str">
        <f t="shared" si="13"/>
        <v/>
      </c>
      <c r="AJ182" s="192" t="str">
        <f t="shared" si="13"/>
        <v/>
      </c>
      <c r="AK182" s="192" t="str">
        <f t="shared" si="13"/>
        <v/>
      </c>
      <c r="AL182" s="192" t="str">
        <f t="shared" si="13"/>
        <v/>
      </c>
      <c r="AM182" s="192" t="str">
        <f t="shared" si="13"/>
        <v/>
      </c>
      <c r="AN182" s="192" t="str">
        <f t="shared" si="13"/>
        <v/>
      </c>
      <c r="AO182" s="192" t="str">
        <f t="shared" si="13"/>
        <v/>
      </c>
      <c r="AP182" s="192" t="str">
        <f t="shared" si="13"/>
        <v/>
      </c>
      <c r="AQ182" s="192" t="str">
        <f t="shared" si="13"/>
        <v/>
      </c>
      <c r="AR182" s="192" t="str">
        <f t="shared" si="13"/>
        <v/>
      </c>
      <c r="AS182" s="192" t="str">
        <f t="shared" si="13"/>
        <v/>
      </c>
      <c r="AT182" s="192" t="str">
        <f t="shared" si="13"/>
        <v/>
      </c>
      <c r="AU182" s="192" t="str">
        <f t="shared" si="13"/>
        <v/>
      </c>
      <c r="AV182" s="192" t="str">
        <f t="shared" si="13"/>
        <v/>
      </c>
      <c r="AW182" s="192" t="str">
        <f t="shared" si="13"/>
        <v/>
      </c>
    </row>
    <row r="183" spans="1:49">
      <c r="B183" s="176">
        <v>18</v>
      </c>
      <c r="C183" s="176"/>
      <c r="D183" s="192" t="str">
        <f t="shared" si="10"/>
        <v/>
      </c>
      <c r="E183" s="192" t="str">
        <f t="shared" si="10"/>
        <v/>
      </c>
      <c r="F183" s="192" t="str">
        <f t="shared" si="10"/>
        <v/>
      </c>
      <c r="G183" s="192" t="str">
        <f t="shared" si="10"/>
        <v/>
      </c>
      <c r="H183" s="192" t="str">
        <f t="shared" si="10"/>
        <v/>
      </c>
      <c r="I183" s="184"/>
      <c r="J183" s="192" t="str">
        <f t="shared" si="11"/>
        <v/>
      </c>
      <c r="K183" s="192" t="str">
        <f t="shared" si="11"/>
        <v/>
      </c>
      <c r="L183" s="192" t="str">
        <f t="shared" si="11"/>
        <v/>
      </c>
      <c r="M183" s="192" t="str">
        <f t="shared" si="11"/>
        <v/>
      </c>
      <c r="N183" s="192" t="str">
        <f t="shared" si="11"/>
        <v/>
      </c>
      <c r="O183" s="192" t="str">
        <f t="shared" si="11"/>
        <v/>
      </c>
      <c r="P183" s="192" t="str">
        <f t="shared" si="11"/>
        <v/>
      </c>
      <c r="Q183" s="192" t="str">
        <f t="shared" si="11"/>
        <v/>
      </c>
      <c r="R183" s="184"/>
      <c r="S183" s="192" t="str">
        <f t="shared" si="12"/>
        <v/>
      </c>
      <c r="T183" s="192" t="str">
        <f t="shared" si="13"/>
        <v/>
      </c>
      <c r="U183" s="192" t="str">
        <f t="shared" si="13"/>
        <v/>
      </c>
      <c r="V183" s="192" t="str">
        <f t="shared" si="13"/>
        <v/>
      </c>
      <c r="W183" s="192" t="str">
        <f t="shared" si="13"/>
        <v/>
      </c>
      <c r="X183" s="192" t="str">
        <f t="shared" si="13"/>
        <v/>
      </c>
      <c r="Y183" s="192" t="str">
        <f t="shared" si="13"/>
        <v/>
      </c>
      <c r="Z183" s="192" t="str">
        <f t="shared" si="13"/>
        <v/>
      </c>
      <c r="AA183" s="192" t="str">
        <f t="shared" si="13"/>
        <v/>
      </c>
      <c r="AB183" s="192" t="str">
        <f t="shared" si="13"/>
        <v/>
      </c>
      <c r="AC183" s="192" t="str">
        <f t="shared" si="13"/>
        <v/>
      </c>
      <c r="AD183" s="192" t="str">
        <f t="shared" si="13"/>
        <v/>
      </c>
      <c r="AE183" s="192" t="str">
        <f t="shared" si="13"/>
        <v/>
      </c>
      <c r="AF183" s="192" t="str">
        <f t="shared" si="13"/>
        <v/>
      </c>
      <c r="AG183" s="192" t="str">
        <f t="shared" si="13"/>
        <v/>
      </c>
      <c r="AH183" s="192" t="str">
        <f t="shared" si="13"/>
        <v/>
      </c>
      <c r="AI183" s="192" t="str">
        <f t="shared" si="13"/>
        <v/>
      </c>
      <c r="AJ183" s="192" t="str">
        <f t="shared" si="13"/>
        <v/>
      </c>
      <c r="AK183" s="192" t="str">
        <f t="shared" si="13"/>
        <v/>
      </c>
      <c r="AL183" s="192" t="str">
        <f t="shared" si="13"/>
        <v/>
      </c>
      <c r="AM183" s="192" t="str">
        <f t="shared" si="13"/>
        <v/>
      </c>
      <c r="AN183" s="192" t="str">
        <f t="shared" si="13"/>
        <v/>
      </c>
      <c r="AO183" s="192" t="str">
        <f t="shared" si="13"/>
        <v/>
      </c>
      <c r="AP183" s="192" t="str">
        <f t="shared" si="13"/>
        <v/>
      </c>
      <c r="AQ183" s="192" t="str">
        <f t="shared" si="13"/>
        <v/>
      </c>
      <c r="AR183" s="192" t="str">
        <f t="shared" si="13"/>
        <v/>
      </c>
      <c r="AS183" s="192" t="str">
        <f t="shared" si="13"/>
        <v/>
      </c>
      <c r="AT183" s="192" t="str">
        <f t="shared" si="13"/>
        <v/>
      </c>
      <c r="AU183" s="192" t="str">
        <f t="shared" si="13"/>
        <v/>
      </c>
      <c r="AV183" s="192" t="str">
        <f t="shared" si="13"/>
        <v/>
      </c>
      <c r="AW183" s="192" t="str">
        <f t="shared" si="13"/>
        <v/>
      </c>
    </row>
    <row r="184" spans="1:49">
      <c r="B184" s="176">
        <v>19</v>
      </c>
      <c r="C184" s="176"/>
      <c r="D184" s="192" t="str">
        <f t="shared" si="10"/>
        <v/>
      </c>
      <c r="E184" s="192" t="str">
        <f t="shared" si="10"/>
        <v/>
      </c>
      <c r="F184" s="192" t="str">
        <f t="shared" si="10"/>
        <v/>
      </c>
      <c r="G184" s="192" t="str">
        <f t="shared" si="10"/>
        <v/>
      </c>
      <c r="H184" s="192" t="str">
        <f t="shared" si="10"/>
        <v/>
      </c>
      <c r="I184" s="184"/>
      <c r="J184" s="192" t="str">
        <f t="shared" si="11"/>
        <v/>
      </c>
      <c r="K184" s="192" t="str">
        <f t="shared" si="11"/>
        <v/>
      </c>
      <c r="L184" s="192" t="str">
        <f t="shared" si="11"/>
        <v/>
      </c>
      <c r="M184" s="192" t="str">
        <f t="shared" si="11"/>
        <v/>
      </c>
      <c r="N184" s="192" t="str">
        <f t="shared" si="11"/>
        <v/>
      </c>
      <c r="O184" s="192" t="str">
        <f t="shared" si="11"/>
        <v/>
      </c>
      <c r="P184" s="192" t="str">
        <f t="shared" si="11"/>
        <v/>
      </c>
      <c r="Q184" s="192" t="str">
        <f t="shared" si="11"/>
        <v/>
      </c>
      <c r="R184" s="184"/>
      <c r="S184" s="192" t="str">
        <f t="shared" si="12"/>
        <v/>
      </c>
      <c r="T184" s="192" t="str">
        <f t="shared" si="13"/>
        <v/>
      </c>
      <c r="U184" s="192" t="str">
        <f t="shared" si="13"/>
        <v/>
      </c>
      <c r="V184" s="192" t="str">
        <f t="shared" si="13"/>
        <v/>
      </c>
      <c r="W184" s="192" t="str">
        <f t="shared" si="13"/>
        <v/>
      </c>
      <c r="X184" s="192" t="str">
        <f t="shared" si="13"/>
        <v/>
      </c>
      <c r="Y184" s="192" t="str">
        <f t="shared" si="13"/>
        <v/>
      </c>
      <c r="Z184" s="192" t="str">
        <f t="shared" si="13"/>
        <v/>
      </c>
      <c r="AA184" s="192" t="str">
        <f t="shared" si="13"/>
        <v/>
      </c>
      <c r="AB184" s="192" t="str">
        <f t="shared" si="13"/>
        <v/>
      </c>
      <c r="AC184" s="192" t="str">
        <f t="shared" si="13"/>
        <v/>
      </c>
      <c r="AD184" s="192" t="str">
        <f t="shared" si="13"/>
        <v/>
      </c>
      <c r="AE184" s="192" t="str">
        <f t="shared" si="13"/>
        <v/>
      </c>
      <c r="AF184" s="192" t="str">
        <f t="shared" si="13"/>
        <v/>
      </c>
      <c r="AG184" s="192" t="str">
        <f t="shared" si="13"/>
        <v/>
      </c>
      <c r="AH184" s="192" t="str">
        <f t="shared" si="13"/>
        <v/>
      </c>
      <c r="AI184" s="192" t="str">
        <f t="shared" si="13"/>
        <v/>
      </c>
      <c r="AJ184" s="192" t="str">
        <f t="shared" si="13"/>
        <v/>
      </c>
      <c r="AK184" s="192" t="str">
        <f t="shared" si="13"/>
        <v/>
      </c>
      <c r="AL184" s="192" t="str">
        <f t="shared" si="13"/>
        <v/>
      </c>
      <c r="AM184" s="192" t="str">
        <f t="shared" si="13"/>
        <v/>
      </c>
      <c r="AN184" s="192" t="str">
        <f t="shared" si="13"/>
        <v/>
      </c>
      <c r="AO184" s="192" t="str">
        <f t="shared" si="13"/>
        <v/>
      </c>
      <c r="AP184" s="192" t="str">
        <f t="shared" si="13"/>
        <v/>
      </c>
      <c r="AQ184" s="192" t="str">
        <f t="shared" si="13"/>
        <v/>
      </c>
      <c r="AR184" s="192" t="str">
        <f t="shared" si="13"/>
        <v/>
      </c>
      <c r="AS184" s="192" t="str">
        <f t="shared" si="13"/>
        <v/>
      </c>
      <c r="AT184" s="192" t="str">
        <f t="shared" si="13"/>
        <v/>
      </c>
      <c r="AU184" s="192" t="str">
        <f t="shared" si="13"/>
        <v/>
      </c>
      <c r="AV184" s="192" t="str">
        <f t="shared" si="13"/>
        <v/>
      </c>
      <c r="AW184" s="192" t="str">
        <f t="shared" si="13"/>
        <v/>
      </c>
    </row>
    <row r="185" spans="1:49">
      <c r="B185" s="176">
        <v>20</v>
      </c>
      <c r="C185" s="176"/>
      <c r="D185" s="192" t="str">
        <f t="shared" si="10"/>
        <v/>
      </c>
      <c r="E185" s="192" t="str">
        <f t="shared" si="10"/>
        <v/>
      </c>
      <c r="F185" s="192" t="str">
        <f t="shared" si="10"/>
        <v/>
      </c>
      <c r="G185" s="192" t="str">
        <f t="shared" si="10"/>
        <v/>
      </c>
      <c r="H185" s="192" t="str">
        <f t="shared" si="10"/>
        <v/>
      </c>
      <c r="I185" s="184"/>
      <c r="J185" s="192" t="str">
        <f t="shared" si="11"/>
        <v/>
      </c>
      <c r="K185" s="192" t="str">
        <f t="shared" si="11"/>
        <v/>
      </c>
      <c r="L185" s="192" t="str">
        <f t="shared" si="11"/>
        <v/>
      </c>
      <c r="M185" s="192" t="str">
        <f t="shared" si="11"/>
        <v/>
      </c>
      <c r="N185" s="192" t="str">
        <f t="shared" si="11"/>
        <v/>
      </c>
      <c r="O185" s="192" t="str">
        <f t="shared" si="11"/>
        <v/>
      </c>
      <c r="P185" s="192" t="str">
        <f t="shared" si="11"/>
        <v/>
      </c>
      <c r="Q185" s="192" t="str">
        <f t="shared" si="11"/>
        <v/>
      </c>
      <c r="R185" s="184"/>
      <c r="S185" s="192" t="str">
        <f t="shared" si="12"/>
        <v/>
      </c>
      <c r="T185" s="192" t="str">
        <f t="shared" si="13"/>
        <v/>
      </c>
      <c r="U185" s="192" t="str">
        <f t="shared" si="13"/>
        <v/>
      </c>
      <c r="V185" s="192" t="str">
        <f t="shared" si="13"/>
        <v/>
      </c>
      <c r="W185" s="192" t="str">
        <f t="shared" si="13"/>
        <v/>
      </c>
      <c r="X185" s="192" t="str">
        <f t="shared" si="13"/>
        <v/>
      </c>
      <c r="Y185" s="192" t="str">
        <f t="shared" si="13"/>
        <v/>
      </c>
      <c r="Z185" s="192" t="str">
        <f t="shared" si="13"/>
        <v/>
      </c>
      <c r="AA185" s="192" t="str">
        <f t="shared" si="13"/>
        <v/>
      </c>
      <c r="AB185" s="192" t="str">
        <f t="shared" si="13"/>
        <v/>
      </c>
      <c r="AC185" s="192" t="str">
        <f t="shared" si="13"/>
        <v/>
      </c>
      <c r="AD185" s="192" t="str">
        <f t="shared" si="13"/>
        <v/>
      </c>
      <c r="AE185" s="192" t="str">
        <f t="shared" si="13"/>
        <v/>
      </c>
      <c r="AF185" s="192" t="str">
        <f t="shared" si="13"/>
        <v/>
      </c>
      <c r="AG185" s="192" t="str">
        <f t="shared" si="13"/>
        <v/>
      </c>
      <c r="AH185" s="192" t="str">
        <f t="shared" si="13"/>
        <v/>
      </c>
      <c r="AI185" s="192" t="str">
        <f t="shared" si="13"/>
        <v/>
      </c>
      <c r="AJ185" s="192" t="str">
        <f t="shared" si="13"/>
        <v/>
      </c>
      <c r="AK185" s="192" t="str">
        <f t="shared" si="13"/>
        <v/>
      </c>
      <c r="AL185" s="192" t="str">
        <f t="shared" si="13"/>
        <v/>
      </c>
      <c r="AM185" s="192" t="str">
        <f t="shared" si="13"/>
        <v/>
      </c>
      <c r="AN185" s="192" t="str">
        <f t="shared" si="13"/>
        <v/>
      </c>
      <c r="AO185" s="192" t="str">
        <f t="shared" si="13"/>
        <v/>
      </c>
      <c r="AP185" s="192" t="str">
        <f t="shared" si="13"/>
        <v/>
      </c>
      <c r="AQ185" s="192" t="str">
        <f t="shared" si="13"/>
        <v/>
      </c>
      <c r="AR185" s="192" t="str">
        <f t="shared" si="13"/>
        <v/>
      </c>
      <c r="AS185" s="192" t="str">
        <f t="shared" si="13"/>
        <v/>
      </c>
      <c r="AT185" s="192" t="str">
        <f t="shared" si="13"/>
        <v/>
      </c>
      <c r="AU185" s="192" t="str">
        <f t="shared" si="13"/>
        <v/>
      </c>
      <c r="AV185" s="192" t="str">
        <f t="shared" si="13"/>
        <v/>
      </c>
      <c r="AW185" s="192" t="str">
        <f t="shared" si="13"/>
        <v/>
      </c>
    </row>
    <row r="186" spans="1:49">
      <c r="B186" s="176">
        <v>21</v>
      </c>
      <c r="C186" s="176"/>
      <c r="D186" s="192" t="str">
        <f t="shared" si="10"/>
        <v/>
      </c>
      <c r="E186" s="192" t="str">
        <f t="shared" si="10"/>
        <v/>
      </c>
      <c r="F186" s="192" t="str">
        <f t="shared" si="10"/>
        <v/>
      </c>
      <c r="G186" s="192" t="str">
        <f t="shared" si="10"/>
        <v/>
      </c>
      <c r="H186" s="192" t="str">
        <f t="shared" si="10"/>
        <v/>
      </c>
      <c r="I186" s="184"/>
      <c r="J186" s="192" t="str">
        <f t="shared" si="11"/>
        <v/>
      </c>
      <c r="K186" s="192" t="str">
        <f t="shared" si="11"/>
        <v/>
      </c>
      <c r="L186" s="192" t="str">
        <f t="shared" si="11"/>
        <v/>
      </c>
      <c r="M186" s="192" t="str">
        <f t="shared" si="11"/>
        <v/>
      </c>
      <c r="N186" s="192" t="str">
        <f t="shared" si="11"/>
        <v/>
      </c>
      <c r="O186" s="192" t="str">
        <f t="shared" si="11"/>
        <v/>
      </c>
      <c r="P186" s="192" t="str">
        <f t="shared" si="11"/>
        <v/>
      </c>
      <c r="Q186" s="192" t="str">
        <f t="shared" si="11"/>
        <v/>
      </c>
      <c r="R186" s="184"/>
      <c r="S186" s="192" t="str">
        <f t="shared" si="12"/>
        <v/>
      </c>
      <c r="T186" s="192" t="str">
        <f t="shared" si="13"/>
        <v/>
      </c>
      <c r="U186" s="192" t="str">
        <f t="shared" si="13"/>
        <v/>
      </c>
      <c r="V186" s="192" t="str">
        <f t="shared" si="13"/>
        <v/>
      </c>
      <c r="W186" s="192" t="str">
        <f t="shared" si="13"/>
        <v/>
      </c>
      <c r="X186" s="192" t="str">
        <f t="shared" si="13"/>
        <v/>
      </c>
      <c r="Y186" s="192" t="str">
        <f t="shared" si="13"/>
        <v/>
      </c>
      <c r="Z186" s="192" t="str">
        <f t="shared" si="13"/>
        <v/>
      </c>
      <c r="AA186" s="192" t="str">
        <f t="shared" si="13"/>
        <v/>
      </c>
      <c r="AB186" s="192" t="str">
        <f t="shared" si="13"/>
        <v/>
      </c>
      <c r="AC186" s="192" t="str">
        <f t="shared" si="13"/>
        <v/>
      </c>
      <c r="AD186" s="192" t="str">
        <f t="shared" si="13"/>
        <v/>
      </c>
      <c r="AE186" s="192" t="str">
        <f t="shared" si="13"/>
        <v/>
      </c>
      <c r="AF186" s="192" t="str">
        <f t="shared" si="13"/>
        <v/>
      </c>
      <c r="AG186" s="192" t="str">
        <f t="shared" si="13"/>
        <v/>
      </c>
      <c r="AH186" s="192" t="str">
        <f t="shared" si="13"/>
        <v/>
      </c>
      <c r="AI186" s="192" t="str">
        <f t="shared" si="13"/>
        <v/>
      </c>
      <c r="AJ186" s="192" t="str">
        <f t="shared" si="13"/>
        <v/>
      </c>
      <c r="AK186" s="192" t="str">
        <f t="shared" si="13"/>
        <v/>
      </c>
      <c r="AL186" s="192" t="str">
        <f t="shared" si="13"/>
        <v/>
      </c>
      <c r="AM186" s="192" t="str">
        <f t="shared" si="13"/>
        <v/>
      </c>
      <c r="AN186" s="192" t="str">
        <f t="shared" si="13"/>
        <v/>
      </c>
      <c r="AO186" s="192" t="str">
        <f t="shared" si="13"/>
        <v/>
      </c>
      <c r="AP186" s="192" t="str">
        <f t="shared" si="13"/>
        <v/>
      </c>
      <c r="AQ186" s="192" t="str">
        <f t="shared" si="13"/>
        <v/>
      </c>
      <c r="AR186" s="192" t="str">
        <f t="shared" si="13"/>
        <v/>
      </c>
      <c r="AS186" s="192" t="str">
        <f t="shared" si="13"/>
        <v/>
      </c>
      <c r="AT186" s="192" t="str">
        <f t="shared" si="13"/>
        <v/>
      </c>
      <c r="AU186" s="192" t="str">
        <f t="shared" si="13"/>
        <v/>
      </c>
      <c r="AV186" s="192" t="str">
        <f t="shared" si="13"/>
        <v/>
      </c>
      <c r="AW186" s="192" t="str">
        <f t="shared" si="13"/>
        <v/>
      </c>
    </row>
    <row r="187" spans="1:49"/>
    <row r="188" spans="1:49"/>
    <row r="189" spans="1:49" s="87" customFormat="1" ht="18" customHeight="1">
      <c r="A189" s="185"/>
      <c r="B189" s="186" t="s">
        <v>319</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row>
    <row r="190" spans="1:49" s="87" customFormat="1" ht="15" customHeight="1">
      <c r="A190" s="157"/>
      <c r="B190" s="158" t="s">
        <v>320</v>
      </c>
      <c r="C190" s="159"/>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row>
    <row r="191" spans="1:49"/>
    <row r="192" spans="1:49"/>
    <row r="193" spans="2:49" ht="27">
      <c r="B193" s="153"/>
      <c r="C193" s="153" t="s">
        <v>313</v>
      </c>
      <c r="D193" s="33" t="s">
        <v>88</v>
      </c>
      <c r="E193" s="33" t="s">
        <v>89</v>
      </c>
      <c r="F193" s="34" t="s">
        <v>90</v>
      </c>
      <c r="G193" s="33" t="s">
        <v>91</v>
      </c>
      <c r="H193" s="33" t="s">
        <v>92</v>
      </c>
      <c r="I193" s="155"/>
      <c r="J193" s="33" t="s">
        <v>93</v>
      </c>
      <c r="K193" s="29" t="s">
        <v>94</v>
      </c>
      <c r="L193" s="29" t="s">
        <v>95</v>
      </c>
      <c r="M193" s="35" t="s">
        <v>96</v>
      </c>
      <c r="N193" s="29" t="s">
        <v>97</v>
      </c>
      <c r="O193" s="29" t="s">
        <v>98</v>
      </c>
      <c r="P193" s="29" t="s">
        <v>99</v>
      </c>
      <c r="Q193" s="29" t="s">
        <v>100</v>
      </c>
      <c r="R193" s="155"/>
      <c r="S193" s="29" t="s">
        <v>101</v>
      </c>
      <c r="T193" s="29" t="s">
        <v>102</v>
      </c>
      <c r="U193" s="276" t="s">
        <v>365</v>
      </c>
      <c r="V193" s="276" t="s">
        <v>365</v>
      </c>
      <c r="W193" s="277" t="s">
        <v>366</v>
      </c>
      <c r="X193" s="275" t="s">
        <v>366</v>
      </c>
      <c r="Y193" s="275" t="s">
        <v>367</v>
      </c>
      <c r="Z193" s="275" t="s">
        <v>367</v>
      </c>
      <c r="AA193" s="275" t="s">
        <v>368</v>
      </c>
      <c r="AB193" s="275" t="s">
        <v>368</v>
      </c>
      <c r="AC193" s="275" t="s">
        <v>369</v>
      </c>
      <c r="AD193" s="275" t="s">
        <v>369</v>
      </c>
      <c r="AE193" s="275" t="s">
        <v>370</v>
      </c>
      <c r="AF193" s="275" t="s">
        <v>370</v>
      </c>
      <c r="AG193" s="275" t="s">
        <v>371</v>
      </c>
      <c r="AH193" s="275" t="s">
        <v>371</v>
      </c>
      <c r="AI193" s="275" t="s">
        <v>372</v>
      </c>
      <c r="AJ193" s="275" t="s">
        <v>372</v>
      </c>
      <c r="AK193" s="275" t="s">
        <v>373</v>
      </c>
      <c r="AL193" s="275" t="s">
        <v>373</v>
      </c>
      <c r="AM193" s="275" t="s">
        <v>374</v>
      </c>
      <c r="AN193" s="275" t="s">
        <v>374</v>
      </c>
      <c r="AO193" s="275" t="s">
        <v>375</v>
      </c>
      <c r="AP193" s="275" t="s">
        <v>375</v>
      </c>
      <c r="AQ193" s="275" t="s">
        <v>376</v>
      </c>
      <c r="AR193" s="275" t="s">
        <v>376</v>
      </c>
      <c r="AS193" s="275" t="s">
        <v>377</v>
      </c>
      <c r="AT193" s="275" t="s">
        <v>377</v>
      </c>
      <c r="AU193" s="275" t="s">
        <v>378</v>
      </c>
      <c r="AV193" s="275" t="s">
        <v>378</v>
      </c>
      <c r="AW193" s="275" t="s">
        <v>379</v>
      </c>
    </row>
    <row r="194" spans="2:49" ht="23.5">
      <c r="B194" s="153"/>
      <c r="C194" s="153" t="s">
        <v>313</v>
      </c>
      <c r="D194" s="33" t="s">
        <v>88</v>
      </c>
      <c r="E194" s="33" t="s">
        <v>89</v>
      </c>
      <c r="F194" s="34" t="s">
        <v>90</v>
      </c>
      <c r="G194" s="33" t="s">
        <v>91</v>
      </c>
      <c r="H194" s="33" t="s">
        <v>92</v>
      </c>
      <c r="I194" s="155"/>
      <c r="J194" s="33" t="s">
        <v>93</v>
      </c>
      <c r="K194" s="29" t="s">
        <v>94</v>
      </c>
      <c r="L194" s="29" t="s">
        <v>95</v>
      </c>
      <c r="M194" s="35" t="s">
        <v>96</v>
      </c>
      <c r="N194" s="29" t="s">
        <v>97</v>
      </c>
      <c r="O194" s="29" t="s">
        <v>98</v>
      </c>
      <c r="P194" s="29" t="s">
        <v>99</v>
      </c>
      <c r="Q194" s="29" t="s">
        <v>100</v>
      </c>
      <c r="R194" s="155"/>
      <c r="S194" s="29" t="s">
        <v>104</v>
      </c>
      <c r="T194" s="29" t="s">
        <v>105</v>
      </c>
      <c r="U194" s="29" t="s">
        <v>103</v>
      </c>
      <c r="V194" s="29" t="s">
        <v>380</v>
      </c>
      <c r="W194" s="29" t="s">
        <v>381</v>
      </c>
      <c r="X194" s="29" t="s">
        <v>382</v>
      </c>
      <c r="Y194" s="29" t="s">
        <v>383</v>
      </c>
      <c r="Z194" s="29" t="s">
        <v>384</v>
      </c>
      <c r="AA194" s="29" t="s">
        <v>385</v>
      </c>
      <c r="AB194" s="29" t="s">
        <v>386</v>
      </c>
      <c r="AC194" s="29" t="s">
        <v>387</v>
      </c>
      <c r="AD194" s="29" t="s">
        <v>388</v>
      </c>
      <c r="AE194" s="29" t="s">
        <v>389</v>
      </c>
      <c r="AF194" s="29" t="s">
        <v>390</v>
      </c>
      <c r="AG194" s="29" t="s">
        <v>391</v>
      </c>
      <c r="AH194" s="29" t="s">
        <v>392</v>
      </c>
      <c r="AI194" s="29" t="s">
        <v>393</v>
      </c>
      <c r="AJ194" s="29" t="s">
        <v>394</v>
      </c>
      <c r="AK194" s="29" t="s">
        <v>395</v>
      </c>
      <c r="AL194" s="29" t="s">
        <v>396</v>
      </c>
      <c r="AM194" s="29" t="s">
        <v>397</v>
      </c>
      <c r="AN194" s="29" t="s">
        <v>398</v>
      </c>
      <c r="AO194" s="29" t="s">
        <v>399</v>
      </c>
      <c r="AP194" s="29" t="s">
        <v>400</v>
      </c>
      <c r="AQ194" s="29" t="s">
        <v>401</v>
      </c>
      <c r="AR194" s="29" t="s">
        <v>402</v>
      </c>
      <c r="AS194" s="29" t="s">
        <v>403</v>
      </c>
      <c r="AT194" s="29" t="s">
        <v>404</v>
      </c>
      <c r="AU194" s="29" t="s">
        <v>405</v>
      </c>
      <c r="AV194" s="29" t="s">
        <v>406</v>
      </c>
      <c r="AW194" s="29" t="s">
        <v>407</v>
      </c>
    </row>
    <row r="195" spans="2:49" ht="35">
      <c r="B195" s="153" t="s">
        <v>317</v>
      </c>
      <c r="C195" s="153"/>
      <c r="D195" s="154" t="s">
        <v>284</v>
      </c>
      <c r="E195" s="153" t="s">
        <v>289</v>
      </c>
      <c r="F195" s="153" t="s">
        <v>292</v>
      </c>
      <c r="G195" s="153" t="s">
        <v>293</v>
      </c>
      <c r="H195" s="153" t="s">
        <v>294</v>
      </c>
      <c r="I195" s="155"/>
      <c r="J195" s="153" t="s">
        <v>294</v>
      </c>
      <c r="K195" s="153" t="s">
        <v>295</v>
      </c>
      <c r="L195" s="153" t="s">
        <v>296</v>
      </c>
      <c r="M195" s="153" t="s">
        <v>297</v>
      </c>
      <c r="N195" s="153" t="s">
        <v>298</v>
      </c>
      <c r="O195" s="153" t="s">
        <v>299</v>
      </c>
      <c r="P195" s="153" t="s">
        <v>300</v>
      </c>
      <c r="Q195" s="153" t="s">
        <v>301</v>
      </c>
      <c r="R195" s="155"/>
      <c r="S195" s="153" t="s">
        <v>302</v>
      </c>
      <c r="T195" s="153" t="s">
        <v>303</v>
      </c>
      <c r="U195" s="153" t="s">
        <v>304</v>
      </c>
      <c r="V195" s="153" t="s">
        <v>304</v>
      </c>
      <c r="W195" s="153" t="s">
        <v>444</v>
      </c>
      <c r="X195" s="153" t="s">
        <v>444</v>
      </c>
      <c r="Y195" s="153" t="s">
        <v>451</v>
      </c>
      <c r="Z195" s="153" t="s">
        <v>451</v>
      </c>
      <c r="AA195" s="153" t="s">
        <v>445</v>
      </c>
      <c r="AB195" s="153" t="s">
        <v>445</v>
      </c>
      <c r="AC195" s="153" t="s">
        <v>452</v>
      </c>
      <c r="AD195" s="153" t="s">
        <v>452</v>
      </c>
      <c r="AE195" s="153" t="s">
        <v>446</v>
      </c>
      <c r="AF195" s="153" t="s">
        <v>446</v>
      </c>
      <c r="AG195" s="153" t="s">
        <v>453</v>
      </c>
      <c r="AH195" s="153" t="s">
        <v>453</v>
      </c>
      <c r="AI195" s="153" t="s">
        <v>447</v>
      </c>
      <c r="AJ195" s="153" t="s">
        <v>447</v>
      </c>
      <c r="AK195" s="153" t="s">
        <v>454</v>
      </c>
      <c r="AL195" s="153" t="s">
        <v>454</v>
      </c>
      <c r="AM195" s="153" t="s">
        <v>448</v>
      </c>
      <c r="AN195" s="153" t="s">
        <v>448</v>
      </c>
      <c r="AO195" s="153" t="s">
        <v>455</v>
      </c>
      <c r="AP195" s="153" t="s">
        <v>455</v>
      </c>
      <c r="AQ195" s="153" t="s">
        <v>449</v>
      </c>
      <c r="AR195" s="153" t="s">
        <v>449</v>
      </c>
      <c r="AS195" s="153" t="s">
        <v>456</v>
      </c>
      <c r="AT195" s="153" t="s">
        <v>456</v>
      </c>
      <c r="AU195" s="153" t="s">
        <v>450</v>
      </c>
      <c r="AV195" s="153" t="s">
        <v>450</v>
      </c>
      <c r="AW195" s="153" t="s">
        <v>457</v>
      </c>
    </row>
    <row r="196" spans="2:49">
      <c r="B196" s="156">
        <v>6</v>
      </c>
      <c r="C196" s="156"/>
      <c r="D196" s="178">
        <f>IFERROR(D146*D171,"")</f>
        <v>1116389262.3399999</v>
      </c>
      <c r="E196" s="178">
        <f t="shared" ref="E196:H196" si="14">IFERROR(E146*E171,"")</f>
        <v>500364550.28559995</v>
      </c>
      <c r="F196" s="178" t="str">
        <f t="shared" si="14"/>
        <v/>
      </c>
      <c r="G196" s="178" t="str">
        <f t="shared" si="14"/>
        <v/>
      </c>
      <c r="H196" s="178" t="str">
        <f t="shared" si="14"/>
        <v/>
      </c>
      <c r="I196" s="164"/>
      <c r="J196" s="178" t="str">
        <f t="shared" ref="J196:U196" si="15">IFERROR(J146*J171,"")</f>
        <v/>
      </c>
      <c r="K196" s="178" t="str">
        <f t="shared" ref="K196:Q196" si="16">IFERROR(K146*K171,"")</f>
        <v/>
      </c>
      <c r="L196" s="178" t="str">
        <f t="shared" si="16"/>
        <v/>
      </c>
      <c r="M196" s="178" t="str">
        <f t="shared" si="16"/>
        <v/>
      </c>
      <c r="N196" s="178" t="str">
        <f t="shared" si="16"/>
        <v/>
      </c>
      <c r="O196" s="178" t="str">
        <f t="shared" si="16"/>
        <v/>
      </c>
      <c r="P196" s="178" t="str">
        <f t="shared" si="16"/>
        <v/>
      </c>
      <c r="Q196" s="178" t="str">
        <f t="shared" si="16"/>
        <v/>
      </c>
      <c r="R196" s="164"/>
      <c r="S196" s="178" t="str">
        <f t="shared" si="15"/>
        <v/>
      </c>
      <c r="T196" s="178" t="str">
        <f t="shared" si="15"/>
        <v/>
      </c>
      <c r="U196" s="178" t="str">
        <f t="shared" si="15"/>
        <v/>
      </c>
      <c r="V196" s="178" t="str">
        <f t="shared" ref="V196:AW196" si="17">IFERROR(V146*V171,"")</f>
        <v/>
      </c>
      <c r="W196" s="178" t="str">
        <f t="shared" si="17"/>
        <v/>
      </c>
      <c r="X196" s="178" t="str">
        <f t="shared" si="17"/>
        <v/>
      </c>
      <c r="Y196" s="178" t="str">
        <f t="shared" si="17"/>
        <v/>
      </c>
      <c r="Z196" s="178" t="str">
        <f t="shared" si="17"/>
        <v/>
      </c>
      <c r="AA196" s="178" t="str">
        <f t="shared" si="17"/>
        <v/>
      </c>
      <c r="AB196" s="178" t="str">
        <f t="shared" si="17"/>
        <v/>
      </c>
      <c r="AC196" s="178" t="str">
        <f t="shared" si="17"/>
        <v/>
      </c>
      <c r="AD196" s="178" t="str">
        <f t="shared" si="17"/>
        <v/>
      </c>
      <c r="AE196" s="178" t="str">
        <f t="shared" si="17"/>
        <v/>
      </c>
      <c r="AF196" s="178" t="str">
        <f t="shared" si="17"/>
        <v/>
      </c>
      <c r="AG196" s="178" t="str">
        <f t="shared" si="17"/>
        <v/>
      </c>
      <c r="AH196" s="178" t="str">
        <f t="shared" si="17"/>
        <v/>
      </c>
      <c r="AI196" s="178" t="str">
        <f t="shared" si="17"/>
        <v/>
      </c>
      <c r="AJ196" s="178" t="str">
        <f t="shared" si="17"/>
        <v/>
      </c>
      <c r="AK196" s="178" t="str">
        <f t="shared" si="17"/>
        <v/>
      </c>
      <c r="AL196" s="178" t="str">
        <f t="shared" si="17"/>
        <v/>
      </c>
      <c r="AM196" s="178" t="str">
        <f t="shared" si="17"/>
        <v/>
      </c>
      <c r="AN196" s="178" t="str">
        <f t="shared" si="17"/>
        <v/>
      </c>
      <c r="AO196" s="178" t="str">
        <f t="shared" si="17"/>
        <v/>
      </c>
      <c r="AP196" s="178" t="str">
        <f t="shared" si="17"/>
        <v/>
      </c>
      <c r="AQ196" s="178" t="str">
        <f t="shared" si="17"/>
        <v/>
      </c>
      <c r="AR196" s="178" t="str">
        <f t="shared" si="17"/>
        <v/>
      </c>
      <c r="AS196" s="178" t="str">
        <f t="shared" si="17"/>
        <v/>
      </c>
      <c r="AT196" s="178" t="str">
        <f t="shared" si="17"/>
        <v/>
      </c>
      <c r="AU196" s="178" t="str">
        <f t="shared" si="17"/>
        <v/>
      </c>
      <c r="AV196" s="178" t="str">
        <f t="shared" si="17"/>
        <v/>
      </c>
      <c r="AW196" s="178" t="str">
        <f t="shared" si="17"/>
        <v/>
      </c>
    </row>
    <row r="197" spans="2:49">
      <c r="B197" s="156">
        <v>7</v>
      </c>
      <c r="C197" s="156"/>
      <c r="D197" s="178" t="str">
        <f t="shared" ref="D197:H211" si="18">IFERROR(D147*D172,"")</f>
        <v/>
      </c>
      <c r="E197" s="178">
        <f t="shared" si="18"/>
        <v>738993420.77499998</v>
      </c>
      <c r="F197" s="178">
        <f t="shared" si="18"/>
        <v>1311180162.0729997</v>
      </c>
      <c r="G197" s="178">
        <f t="shared" si="18"/>
        <v>595646397.6912179</v>
      </c>
      <c r="H197" s="178" t="str">
        <f t="shared" si="18"/>
        <v/>
      </c>
      <c r="I197" s="164"/>
      <c r="J197" s="178" t="str">
        <f t="shared" ref="J197:Q197" si="19">IFERROR(J147*J172,"")</f>
        <v/>
      </c>
      <c r="K197" s="178" t="str">
        <f t="shared" si="19"/>
        <v/>
      </c>
      <c r="L197" s="178" t="str">
        <f t="shared" si="19"/>
        <v/>
      </c>
      <c r="M197" s="178" t="str">
        <f t="shared" si="19"/>
        <v/>
      </c>
      <c r="N197" s="178" t="str">
        <f t="shared" si="19"/>
        <v/>
      </c>
      <c r="O197" s="178" t="str">
        <f t="shared" si="19"/>
        <v/>
      </c>
      <c r="P197" s="178" t="str">
        <f t="shared" si="19"/>
        <v/>
      </c>
      <c r="Q197" s="178" t="str">
        <f t="shared" si="19"/>
        <v/>
      </c>
      <c r="R197" s="164"/>
      <c r="S197" s="178" t="str">
        <f t="shared" ref="S197" si="20">IFERROR(S147*S172,"")</f>
        <v/>
      </c>
      <c r="T197" s="178" t="str">
        <f t="shared" ref="T197:U197" si="21">IFERROR(T147*T172,"")</f>
        <v/>
      </c>
      <c r="U197" s="178" t="str">
        <f t="shared" si="21"/>
        <v/>
      </c>
      <c r="V197" s="178" t="str">
        <f t="shared" ref="V197:AW197" si="22">IFERROR(V147*V172,"")</f>
        <v/>
      </c>
      <c r="W197" s="178" t="str">
        <f t="shared" si="22"/>
        <v/>
      </c>
      <c r="X197" s="178" t="str">
        <f t="shared" si="22"/>
        <v/>
      </c>
      <c r="Y197" s="178" t="str">
        <f t="shared" si="22"/>
        <v/>
      </c>
      <c r="Z197" s="178" t="str">
        <f t="shared" si="22"/>
        <v/>
      </c>
      <c r="AA197" s="178" t="str">
        <f t="shared" si="22"/>
        <v/>
      </c>
      <c r="AB197" s="178" t="str">
        <f t="shared" si="22"/>
        <v/>
      </c>
      <c r="AC197" s="178" t="str">
        <f t="shared" si="22"/>
        <v/>
      </c>
      <c r="AD197" s="178" t="str">
        <f t="shared" si="22"/>
        <v/>
      </c>
      <c r="AE197" s="178" t="str">
        <f t="shared" si="22"/>
        <v/>
      </c>
      <c r="AF197" s="178" t="str">
        <f t="shared" si="22"/>
        <v/>
      </c>
      <c r="AG197" s="178" t="str">
        <f t="shared" si="22"/>
        <v/>
      </c>
      <c r="AH197" s="178" t="str">
        <f t="shared" si="22"/>
        <v/>
      </c>
      <c r="AI197" s="178" t="str">
        <f t="shared" si="22"/>
        <v/>
      </c>
      <c r="AJ197" s="178" t="str">
        <f t="shared" si="22"/>
        <v/>
      </c>
      <c r="AK197" s="178" t="str">
        <f t="shared" si="22"/>
        <v/>
      </c>
      <c r="AL197" s="178" t="str">
        <f t="shared" si="22"/>
        <v/>
      </c>
      <c r="AM197" s="178" t="str">
        <f t="shared" si="22"/>
        <v/>
      </c>
      <c r="AN197" s="178" t="str">
        <f t="shared" si="22"/>
        <v/>
      </c>
      <c r="AO197" s="178" t="str">
        <f t="shared" si="22"/>
        <v/>
      </c>
      <c r="AP197" s="178" t="str">
        <f t="shared" si="22"/>
        <v/>
      </c>
      <c r="AQ197" s="178" t="str">
        <f t="shared" si="22"/>
        <v/>
      </c>
      <c r="AR197" s="178" t="str">
        <f t="shared" si="22"/>
        <v/>
      </c>
      <c r="AS197" s="178" t="str">
        <f t="shared" si="22"/>
        <v/>
      </c>
      <c r="AT197" s="178" t="str">
        <f t="shared" si="22"/>
        <v/>
      </c>
      <c r="AU197" s="178" t="str">
        <f t="shared" si="22"/>
        <v/>
      </c>
      <c r="AV197" s="178" t="str">
        <f t="shared" si="22"/>
        <v/>
      </c>
      <c r="AW197" s="178" t="str">
        <f t="shared" si="22"/>
        <v/>
      </c>
    </row>
    <row r="198" spans="2:49">
      <c r="B198" s="156">
        <v>8</v>
      </c>
      <c r="C198" s="156"/>
      <c r="D198" s="178" t="str">
        <f t="shared" si="18"/>
        <v/>
      </c>
      <c r="E198" s="178" t="str">
        <f t="shared" si="18"/>
        <v/>
      </c>
      <c r="F198" s="178" t="str">
        <f t="shared" si="18"/>
        <v/>
      </c>
      <c r="G198" s="178">
        <f t="shared" si="18"/>
        <v>810671400.53999996</v>
      </c>
      <c r="H198" s="178">
        <f t="shared" si="18"/>
        <v>1443702241.971</v>
      </c>
      <c r="I198" s="164"/>
      <c r="J198" s="178">
        <f t="shared" ref="J198:Q198" si="23">IFERROR(J148*J173,"")</f>
        <v>1443702241.971</v>
      </c>
      <c r="K198" s="178">
        <f t="shared" si="23"/>
        <v>650122674.14963686</v>
      </c>
      <c r="L198" s="178" t="str">
        <f t="shared" si="23"/>
        <v/>
      </c>
      <c r="M198" s="178" t="str">
        <f t="shared" si="23"/>
        <v/>
      </c>
      <c r="N198" s="178" t="str">
        <f t="shared" si="23"/>
        <v/>
      </c>
      <c r="O198" s="178" t="str">
        <f t="shared" si="23"/>
        <v/>
      </c>
      <c r="P198" s="178" t="str">
        <f t="shared" si="23"/>
        <v/>
      </c>
      <c r="Q198" s="178" t="str">
        <f t="shared" si="23"/>
        <v/>
      </c>
      <c r="R198" s="164"/>
      <c r="S198" s="178" t="str">
        <f t="shared" ref="S198" si="24">IFERROR(S148*S173,"")</f>
        <v/>
      </c>
      <c r="T198" s="178" t="str">
        <f t="shared" ref="T198:U198" si="25">IFERROR(T148*T173,"")</f>
        <v/>
      </c>
      <c r="U198" s="178" t="str">
        <f t="shared" si="25"/>
        <v/>
      </c>
      <c r="V198" s="178" t="str">
        <f t="shared" ref="V198:AW198" si="26">IFERROR(V148*V173,"")</f>
        <v/>
      </c>
      <c r="W198" s="178" t="str">
        <f t="shared" si="26"/>
        <v/>
      </c>
      <c r="X198" s="178" t="str">
        <f t="shared" si="26"/>
        <v/>
      </c>
      <c r="Y198" s="178" t="str">
        <f t="shared" si="26"/>
        <v/>
      </c>
      <c r="Z198" s="178" t="str">
        <f t="shared" si="26"/>
        <v/>
      </c>
      <c r="AA198" s="178" t="str">
        <f t="shared" si="26"/>
        <v/>
      </c>
      <c r="AB198" s="178" t="str">
        <f t="shared" si="26"/>
        <v/>
      </c>
      <c r="AC198" s="178" t="str">
        <f t="shared" si="26"/>
        <v/>
      </c>
      <c r="AD198" s="178" t="str">
        <f t="shared" si="26"/>
        <v/>
      </c>
      <c r="AE198" s="178" t="str">
        <f t="shared" si="26"/>
        <v/>
      </c>
      <c r="AF198" s="178" t="str">
        <f t="shared" si="26"/>
        <v/>
      </c>
      <c r="AG198" s="178" t="str">
        <f t="shared" si="26"/>
        <v/>
      </c>
      <c r="AH198" s="178" t="str">
        <f t="shared" si="26"/>
        <v/>
      </c>
      <c r="AI198" s="178" t="str">
        <f t="shared" si="26"/>
        <v/>
      </c>
      <c r="AJ198" s="178" t="str">
        <f t="shared" si="26"/>
        <v/>
      </c>
      <c r="AK198" s="178" t="str">
        <f t="shared" si="26"/>
        <v/>
      </c>
      <c r="AL198" s="178" t="str">
        <f t="shared" si="26"/>
        <v/>
      </c>
      <c r="AM198" s="178" t="str">
        <f t="shared" si="26"/>
        <v/>
      </c>
      <c r="AN198" s="178" t="str">
        <f t="shared" si="26"/>
        <v/>
      </c>
      <c r="AO198" s="178" t="str">
        <f t="shared" si="26"/>
        <v/>
      </c>
      <c r="AP198" s="178" t="str">
        <f t="shared" si="26"/>
        <v/>
      </c>
      <c r="AQ198" s="178" t="str">
        <f t="shared" si="26"/>
        <v/>
      </c>
      <c r="AR198" s="178" t="str">
        <f t="shared" si="26"/>
        <v/>
      </c>
      <c r="AS198" s="178" t="str">
        <f t="shared" si="26"/>
        <v/>
      </c>
      <c r="AT198" s="178" t="str">
        <f t="shared" si="26"/>
        <v/>
      </c>
      <c r="AU198" s="178" t="str">
        <f t="shared" si="26"/>
        <v/>
      </c>
      <c r="AV198" s="178" t="str">
        <f t="shared" si="26"/>
        <v/>
      </c>
      <c r="AW198" s="178" t="str">
        <f t="shared" si="26"/>
        <v/>
      </c>
    </row>
    <row r="199" spans="2:49">
      <c r="B199" s="156">
        <v>9</v>
      </c>
      <c r="C199" s="156"/>
      <c r="D199" s="178" t="str">
        <f t="shared" si="18"/>
        <v/>
      </c>
      <c r="E199" s="178" t="str">
        <f t="shared" si="18"/>
        <v/>
      </c>
      <c r="F199" s="178" t="str">
        <f t="shared" si="18"/>
        <v/>
      </c>
      <c r="G199" s="178" t="str">
        <f t="shared" si="18"/>
        <v/>
      </c>
      <c r="H199" s="178" t="str">
        <f t="shared" si="18"/>
        <v/>
      </c>
      <c r="I199" s="164"/>
      <c r="J199" s="178" t="str">
        <f t="shared" ref="J199:Q199" si="27">IFERROR(J149*J174,"")</f>
        <v/>
      </c>
      <c r="K199" s="178">
        <f t="shared" si="27"/>
        <v>848774452.86399996</v>
      </c>
      <c r="L199" s="178">
        <f t="shared" si="27"/>
        <v>1503820679.5949998</v>
      </c>
      <c r="M199" s="178">
        <f t="shared" si="27"/>
        <v>669457243.719082</v>
      </c>
      <c r="N199" s="178" t="str">
        <f t="shared" si="27"/>
        <v/>
      </c>
      <c r="O199" s="178" t="str">
        <f t="shared" si="27"/>
        <v/>
      </c>
      <c r="P199" s="178" t="str">
        <f t="shared" si="27"/>
        <v/>
      </c>
      <c r="Q199" s="178" t="str">
        <f t="shared" si="27"/>
        <v/>
      </c>
      <c r="R199" s="164"/>
      <c r="S199" s="178" t="str">
        <f t="shared" ref="S199" si="28">IFERROR(S149*S174,"")</f>
        <v/>
      </c>
      <c r="T199" s="178" t="str">
        <f t="shared" ref="T199:U199" si="29">IFERROR(T149*T174,"")</f>
        <v/>
      </c>
      <c r="U199" s="178" t="str">
        <f t="shared" si="29"/>
        <v/>
      </c>
      <c r="V199" s="178" t="str">
        <f t="shared" ref="V199:AW199" si="30">IFERROR(V149*V174,"")</f>
        <v/>
      </c>
      <c r="W199" s="178" t="str">
        <f t="shared" si="30"/>
        <v/>
      </c>
      <c r="X199" s="178" t="str">
        <f t="shared" si="30"/>
        <v/>
      </c>
      <c r="Y199" s="178" t="str">
        <f t="shared" si="30"/>
        <v/>
      </c>
      <c r="Z199" s="178" t="str">
        <f t="shared" si="30"/>
        <v/>
      </c>
      <c r="AA199" s="178" t="str">
        <f t="shared" si="30"/>
        <v/>
      </c>
      <c r="AB199" s="178" t="str">
        <f t="shared" si="30"/>
        <v/>
      </c>
      <c r="AC199" s="178" t="str">
        <f t="shared" si="30"/>
        <v/>
      </c>
      <c r="AD199" s="178" t="str">
        <f t="shared" si="30"/>
        <v/>
      </c>
      <c r="AE199" s="178" t="str">
        <f t="shared" si="30"/>
        <v/>
      </c>
      <c r="AF199" s="178" t="str">
        <f t="shared" si="30"/>
        <v/>
      </c>
      <c r="AG199" s="178" t="str">
        <f t="shared" si="30"/>
        <v/>
      </c>
      <c r="AH199" s="178" t="str">
        <f t="shared" si="30"/>
        <v/>
      </c>
      <c r="AI199" s="178" t="str">
        <f t="shared" si="30"/>
        <v/>
      </c>
      <c r="AJ199" s="178" t="str">
        <f t="shared" si="30"/>
        <v/>
      </c>
      <c r="AK199" s="178" t="str">
        <f t="shared" si="30"/>
        <v/>
      </c>
      <c r="AL199" s="178" t="str">
        <f t="shared" si="30"/>
        <v/>
      </c>
      <c r="AM199" s="178" t="str">
        <f t="shared" si="30"/>
        <v/>
      </c>
      <c r="AN199" s="178" t="str">
        <f t="shared" si="30"/>
        <v/>
      </c>
      <c r="AO199" s="178" t="str">
        <f t="shared" si="30"/>
        <v/>
      </c>
      <c r="AP199" s="178" t="str">
        <f t="shared" si="30"/>
        <v/>
      </c>
      <c r="AQ199" s="178" t="str">
        <f t="shared" si="30"/>
        <v/>
      </c>
      <c r="AR199" s="178" t="str">
        <f t="shared" si="30"/>
        <v/>
      </c>
      <c r="AS199" s="178" t="str">
        <f t="shared" si="30"/>
        <v/>
      </c>
      <c r="AT199" s="178" t="str">
        <f t="shared" si="30"/>
        <v/>
      </c>
      <c r="AU199" s="178" t="str">
        <f t="shared" si="30"/>
        <v/>
      </c>
      <c r="AV199" s="178" t="str">
        <f t="shared" si="30"/>
        <v/>
      </c>
      <c r="AW199" s="178" t="str">
        <f t="shared" si="30"/>
        <v/>
      </c>
    </row>
    <row r="200" spans="2:49">
      <c r="B200" s="156">
        <v>10</v>
      </c>
      <c r="C200" s="156"/>
      <c r="D200" s="178" t="str">
        <f t="shared" si="18"/>
        <v/>
      </c>
      <c r="E200" s="178" t="str">
        <f t="shared" si="18"/>
        <v/>
      </c>
      <c r="F200" s="178" t="str">
        <f t="shared" si="18"/>
        <v/>
      </c>
      <c r="G200" s="178" t="str">
        <f t="shared" si="18"/>
        <v/>
      </c>
      <c r="H200" s="178" t="str">
        <f t="shared" si="18"/>
        <v/>
      </c>
      <c r="I200" s="164"/>
      <c r="J200" s="178" t="str">
        <f t="shared" ref="J200:Q200" si="31">IFERROR(J150*J175,"")</f>
        <v/>
      </c>
      <c r="K200" s="178" t="str">
        <f t="shared" si="31"/>
        <v/>
      </c>
      <c r="L200" s="178" t="str">
        <f t="shared" si="31"/>
        <v/>
      </c>
      <c r="M200" s="178">
        <f t="shared" si="31"/>
        <v>866078013.00999999</v>
      </c>
      <c r="N200" s="178">
        <f t="shared" si="31"/>
        <v>1544179758.1560001</v>
      </c>
      <c r="O200" s="178">
        <f t="shared" si="31"/>
        <v>686238966.0877521</v>
      </c>
      <c r="P200" s="178" t="str">
        <f t="shared" si="31"/>
        <v/>
      </c>
      <c r="Q200" s="178" t="str">
        <f t="shared" si="31"/>
        <v/>
      </c>
      <c r="R200" s="164"/>
      <c r="S200" s="178" t="str">
        <f t="shared" ref="S200" si="32">IFERROR(S150*S175,"")</f>
        <v/>
      </c>
      <c r="T200" s="178" t="str">
        <f t="shared" ref="T200:U200" si="33">IFERROR(T150*T175,"")</f>
        <v/>
      </c>
      <c r="U200" s="178" t="str">
        <f t="shared" si="33"/>
        <v/>
      </c>
      <c r="V200" s="178" t="str">
        <f t="shared" ref="V200:AW200" si="34">IFERROR(V150*V175,"")</f>
        <v/>
      </c>
      <c r="W200" s="178" t="str">
        <f t="shared" si="34"/>
        <v/>
      </c>
      <c r="X200" s="178" t="str">
        <f t="shared" si="34"/>
        <v/>
      </c>
      <c r="Y200" s="178" t="str">
        <f t="shared" si="34"/>
        <v/>
      </c>
      <c r="Z200" s="178" t="str">
        <f t="shared" si="34"/>
        <v/>
      </c>
      <c r="AA200" s="178" t="str">
        <f t="shared" si="34"/>
        <v/>
      </c>
      <c r="AB200" s="178" t="str">
        <f t="shared" si="34"/>
        <v/>
      </c>
      <c r="AC200" s="178" t="str">
        <f t="shared" si="34"/>
        <v/>
      </c>
      <c r="AD200" s="178" t="str">
        <f t="shared" si="34"/>
        <v/>
      </c>
      <c r="AE200" s="178" t="str">
        <f t="shared" si="34"/>
        <v/>
      </c>
      <c r="AF200" s="178" t="str">
        <f t="shared" si="34"/>
        <v/>
      </c>
      <c r="AG200" s="178" t="str">
        <f t="shared" si="34"/>
        <v/>
      </c>
      <c r="AH200" s="178" t="str">
        <f t="shared" si="34"/>
        <v/>
      </c>
      <c r="AI200" s="178" t="str">
        <f t="shared" si="34"/>
        <v/>
      </c>
      <c r="AJ200" s="178" t="str">
        <f t="shared" si="34"/>
        <v/>
      </c>
      <c r="AK200" s="178" t="str">
        <f t="shared" si="34"/>
        <v/>
      </c>
      <c r="AL200" s="178" t="str">
        <f t="shared" si="34"/>
        <v/>
      </c>
      <c r="AM200" s="178" t="str">
        <f t="shared" si="34"/>
        <v/>
      </c>
      <c r="AN200" s="178" t="str">
        <f t="shared" si="34"/>
        <v/>
      </c>
      <c r="AO200" s="178" t="str">
        <f t="shared" si="34"/>
        <v/>
      </c>
      <c r="AP200" s="178" t="str">
        <f t="shared" si="34"/>
        <v/>
      </c>
      <c r="AQ200" s="178" t="str">
        <f t="shared" si="34"/>
        <v/>
      </c>
      <c r="AR200" s="178" t="str">
        <f t="shared" si="34"/>
        <v/>
      </c>
      <c r="AS200" s="178" t="str">
        <f t="shared" si="34"/>
        <v/>
      </c>
      <c r="AT200" s="178" t="str">
        <f t="shared" si="34"/>
        <v/>
      </c>
      <c r="AU200" s="178" t="str">
        <f t="shared" si="34"/>
        <v/>
      </c>
      <c r="AV200" s="178" t="str">
        <f t="shared" si="34"/>
        <v/>
      </c>
      <c r="AW200" s="178" t="str">
        <f t="shared" si="34"/>
        <v/>
      </c>
    </row>
    <row r="201" spans="2:49">
      <c r="B201" s="156">
        <v>11</v>
      </c>
      <c r="C201" s="156"/>
      <c r="D201" s="178" t="str">
        <f t="shared" si="18"/>
        <v/>
      </c>
      <c r="E201" s="178" t="str">
        <f t="shared" si="18"/>
        <v/>
      </c>
      <c r="F201" s="178" t="str">
        <f t="shared" si="18"/>
        <v/>
      </c>
      <c r="G201" s="178" t="str">
        <f t="shared" si="18"/>
        <v/>
      </c>
      <c r="H201" s="178" t="str">
        <f t="shared" si="18"/>
        <v/>
      </c>
      <c r="I201" s="164"/>
      <c r="J201" s="178" t="str">
        <f t="shared" ref="J201:Q201" si="35">IFERROR(J151*J176,"")</f>
        <v/>
      </c>
      <c r="K201" s="178" t="str">
        <f t="shared" si="35"/>
        <v/>
      </c>
      <c r="L201" s="178" t="str">
        <f t="shared" si="35"/>
        <v/>
      </c>
      <c r="M201" s="178" t="str">
        <f t="shared" si="35"/>
        <v/>
      </c>
      <c r="N201" s="178" t="str">
        <f t="shared" si="35"/>
        <v/>
      </c>
      <c r="O201" s="178">
        <f t="shared" si="35"/>
        <v>971628124.10399997</v>
      </c>
      <c r="P201" s="178">
        <f t="shared" si="35"/>
        <v>1621438955.4488399</v>
      </c>
      <c r="Q201" s="178">
        <f t="shared" si="35"/>
        <v>698546643.69570279</v>
      </c>
      <c r="R201" s="164"/>
      <c r="S201" s="178" t="str">
        <f t="shared" ref="S201" si="36">IFERROR(S151*S176,"")</f>
        <v/>
      </c>
      <c r="T201" s="178" t="str">
        <f t="shared" ref="T201:U201" si="37">IFERROR(T151*T176,"")</f>
        <v/>
      </c>
      <c r="U201" s="178" t="str">
        <f t="shared" si="37"/>
        <v/>
      </c>
      <c r="V201" s="178" t="str">
        <f t="shared" ref="V201:AW201" si="38">IFERROR(V151*V176,"")</f>
        <v/>
      </c>
      <c r="W201" s="178" t="str">
        <f t="shared" si="38"/>
        <v/>
      </c>
      <c r="X201" s="178" t="str">
        <f t="shared" si="38"/>
        <v/>
      </c>
      <c r="Y201" s="178" t="str">
        <f t="shared" si="38"/>
        <v/>
      </c>
      <c r="Z201" s="178" t="str">
        <f t="shared" si="38"/>
        <v/>
      </c>
      <c r="AA201" s="178" t="str">
        <f t="shared" si="38"/>
        <v/>
      </c>
      <c r="AB201" s="178" t="str">
        <f t="shared" si="38"/>
        <v/>
      </c>
      <c r="AC201" s="178" t="str">
        <f t="shared" si="38"/>
        <v/>
      </c>
      <c r="AD201" s="178" t="str">
        <f t="shared" si="38"/>
        <v/>
      </c>
      <c r="AE201" s="178" t="str">
        <f t="shared" si="38"/>
        <v/>
      </c>
      <c r="AF201" s="178" t="str">
        <f t="shared" si="38"/>
        <v/>
      </c>
      <c r="AG201" s="178" t="str">
        <f t="shared" si="38"/>
        <v/>
      </c>
      <c r="AH201" s="178" t="str">
        <f t="shared" si="38"/>
        <v/>
      </c>
      <c r="AI201" s="178" t="str">
        <f t="shared" si="38"/>
        <v/>
      </c>
      <c r="AJ201" s="178" t="str">
        <f t="shared" si="38"/>
        <v/>
      </c>
      <c r="AK201" s="178" t="str">
        <f t="shared" si="38"/>
        <v/>
      </c>
      <c r="AL201" s="178" t="str">
        <f t="shared" si="38"/>
        <v/>
      </c>
      <c r="AM201" s="178" t="str">
        <f t="shared" si="38"/>
        <v/>
      </c>
      <c r="AN201" s="178" t="str">
        <f t="shared" si="38"/>
        <v/>
      </c>
      <c r="AO201" s="178" t="str">
        <f t="shared" si="38"/>
        <v/>
      </c>
      <c r="AP201" s="178" t="str">
        <f t="shared" si="38"/>
        <v/>
      </c>
      <c r="AQ201" s="178" t="str">
        <f t="shared" si="38"/>
        <v/>
      </c>
      <c r="AR201" s="178" t="str">
        <f t="shared" si="38"/>
        <v/>
      </c>
      <c r="AS201" s="178" t="str">
        <f t="shared" si="38"/>
        <v/>
      </c>
      <c r="AT201" s="178" t="str">
        <f t="shared" si="38"/>
        <v/>
      </c>
      <c r="AU201" s="178" t="str">
        <f t="shared" si="38"/>
        <v/>
      </c>
      <c r="AV201" s="178" t="str">
        <f t="shared" si="38"/>
        <v/>
      </c>
      <c r="AW201" s="178" t="str">
        <f t="shared" si="38"/>
        <v/>
      </c>
    </row>
    <row r="202" spans="2:49">
      <c r="B202" s="156">
        <v>12</v>
      </c>
      <c r="C202" s="156"/>
      <c r="D202" s="178" t="str">
        <f t="shared" si="18"/>
        <v/>
      </c>
      <c r="E202" s="178" t="str">
        <f t="shared" si="18"/>
        <v/>
      </c>
      <c r="F202" s="178" t="str">
        <f t="shared" si="18"/>
        <v/>
      </c>
      <c r="G202" s="178" t="str">
        <f t="shared" si="18"/>
        <v/>
      </c>
      <c r="H202" s="178" t="str">
        <f t="shared" si="18"/>
        <v/>
      </c>
      <c r="I202" s="164"/>
      <c r="J202" s="178" t="str">
        <f t="shared" ref="J202:Q202" si="39">IFERROR(J152*J177,"")</f>
        <v/>
      </c>
      <c r="K202" s="178" t="str">
        <f t="shared" si="39"/>
        <v/>
      </c>
      <c r="L202" s="178" t="str">
        <f t="shared" si="39"/>
        <v/>
      </c>
      <c r="M202" s="178" t="str">
        <f t="shared" si="39"/>
        <v/>
      </c>
      <c r="N202" s="178" t="str">
        <f t="shared" si="39"/>
        <v/>
      </c>
      <c r="O202" s="178" t="str">
        <f t="shared" si="39"/>
        <v/>
      </c>
      <c r="P202" s="178" t="str">
        <f t="shared" si="39"/>
        <v/>
      </c>
      <c r="Q202" s="178">
        <f t="shared" si="39"/>
        <v>768260883.37450004</v>
      </c>
      <c r="R202" s="164"/>
      <c r="S202" s="178">
        <f t="shared" ref="S202" si="40">IFERROR(S152*S177,"")</f>
        <v>1366510858.7495</v>
      </c>
      <c r="T202" s="178">
        <f>IFERROR(T152*T177,"")</f>
        <v>678415472.07524991</v>
      </c>
      <c r="U202" s="178" t="str">
        <f>IFERROR(U152*U177,"")</f>
        <v/>
      </c>
      <c r="V202" s="178" t="str">
        <f t="shared" ref="V202:AW202" si="41">IFERROR(V152*V177,"")</f>
        <v/>
      </c>
      <c r="W202" s="178" t="str">
        <f t="shared" si="41"/>
        <v/>
      </c>
      <c r="X202" s="178" t="str">
        <f t="shared" si="41"/>
        <v/>
      </c>
      <c r="Y202" s="178" t="str">
        <f t="shared" si="41"/>
        <v/>
      </c>
      <c r="Z202" s="178" t="str">
        <f t="shared" si="41"/>
        <v/>
      </c>
      <c r="AA202" s="178" t="str">
        <f t="shared" si="41"/>
        <v/>
      </c>
      <c r="AB202" s="178" t="str">
        <f t="shared" si="41"/>
        <v/>
      </c>
      <c r="AC202" s="178" t="str">
        <f t="shared" si="41"/>
        <v/>
      </c>
      <c r="AD202" s="178" t="str">
        <f t="shared" si="41"/>
        <v/>
      </c>
      <c r="AE202" s="178" t="str">
        <f t="shared" si="41"/>
        <v/>
      </c>
      <c r="AF202" s="178" t="str">
        <f t="shared" si="41"/>
        <v/>
      </c>
      <c r="AG202" s="178" t="str">
        <f t="shared" si="41"/>
        <v/>
      </c>
      <c r="AH202" s="178" t="str">
        <f t="shared" si="41"/>
        <v/>
      </c>
      <c r="AI202" s="178" t="str">
        <f t="shared" si="41"/>
        <v/>
      </c>
      <c r="AJ202" s="178" t="str">
        <f t="shared" si="41"/>
        <v/>
      </c>
      <c r="AK202" s="178" t="str">
        <f t="shared" si="41"/>
        <v/>
      </c>
      <c r="AL202" s="178" t="str">
        <f t="shared" si="41"/>
        <v/>
      </c>
      <c r="AM202" s="178" t="str">
        <f t="shared" si="41"/>
        <v/>
      </c>
      <c r="AN202" s="178" t="str">
        <f t="shared" si="41"/>
        <v/>
      </c>
      <c r="AO202" s="178" t="str">
        <f t="shared" si="41"/>
        <v/>
      </c>
      <c r="AP202" s="178" t="str">
        <f t="shared" si="41"/>
        <v/>
      </c>
      <c r="AQ202" s="178" t="str">
        <f t="shared" si="41"/>
        <v/>
      </c>
      <c r="AR202" s="178" t="str">
        <f t="shared" si="41"/>
        <v/>
      </c>
      <c r="AS202" s="178" t="str">
        <f t="shared" si="41"/>
        <v/>
      </c>
      <c r="AT202" s="178" t="str">
        <f t="shared" si="41"/>
        <v/>
      </c>
      <c r="AU202" s="178" t="str">
        <f t="shared" si="41"/>
        <v/>
      </c>
      <c r="AV202" s="178" t="str">
        <f t="shared" si="41"/>
        <v/>
      </c>
      <c r="AW202" s="178" t="str">
        <f t="shared" si="41"/>
        <v/>
      </c>
    </row>
    <row r="203" spans="2:49">
      <c r="B203" s="156">
        <v>13</v>
      </c>
      <c r="C203" s="156"/>
      <c r="D203" s="178" t="str">
        <f t="shared" si="18"/>
        <v/>
      </c>
      <c r="E203" s="178" t="str">
        <f t="shared" si="18"/>
        <v/>
      </c>
      <c r="F203" s="178" t="str">
        <f t="shared" si="18"/>
        <v/>
      </c>
      <c r="G203" s="178" t="str">
        <f t="shared" si="18"/>
        <v/>
      </c>
      <c r="H203" s="178" t="str">
        <f t="shared" si="18"/>
        <v/>
      </c>
      <c r="I203" s="164"/>
      <c r="J203" s="178" t="str">
        <f t="shared" ref="J203:Q203" si="42">IFERROR(J153*J178,"")</f>
        <v/>
      </c>
      <c r="K203" s="178" t="str">
        <f t="shared" si="42"/>
        <v/>
      </c>
      <c r="L203" s="178" t="str">
        <f t="shared" si="42"/>
        <v/>
      </c>
      <c r="M203" s="178" t="str">
        <f t="shared" si="42"/>
        <v/>
      </c>
      <c r="N203" s="178" t="str">
        <f t="shared" si="42"/>
        <v/>
      </c>
      <c r="O203" s="178" t="str">
        <f t="shared" si="42"/>
        <v/>
      </c>
      <c r="P203" s="178" t="str">
        <f t="shared" si="42"/>
        <v/>
      </c>
      <c r="Q203" s="178" t="str">
        <f t="shared" si="42"/>
        <v/>
      </c>
      <c r="R203" s="164"/>
      <c r="S203" s="178" t="str">
        <f t="shared" ref="S203" si="43">IFERROR(S153*S178,"")</f>
        <v/>
      </c>
      <c r="T203" s="178">
        <f t="shared" ref="T203:U203" si="44">IFERROR(T153*T178,"")</f>
        <v>868937266.77911997</v>
      </c>
      <c r="U203" s="178" t="str">
        <f t="shared" si="44"/>
        <v/>
      </c>
      <c r="V203" s="178" t="str">
        <f t="shared" ref="V203:AW203" si="45">IFERROR(V153*V178,"")</f>
        <v/>
      </c>
      <c r="W203" s="178" t="str">
        <f t="shared" si="45"/>
        <v/>
      </c>
      <c r="X203" s="178" t="str">
        <f t="shared" si="45"/>
        <v/>
      </c>
      <c r="Y203" s="178" t="str">
        <f t="shared" si="45"/>
        <v/>
      </c>
      <c r="Z203" s="178" t="str">
        <f t="shared" si="45"/>
        <v/>
      </c>
      <c r="AA203" s="178" t="str">
        <f t="shared" si="45"/>
        <v/>
      </c>
      <c r="AB203" s="178" t="str">
        <f t="shared" si="45"/>
        <v/>
      </c>
      <c r="AC203" s="178" t="str">
        <f t="shared" si="45"/>
        <v/>
      </c>
      <c r="AD203" s="178" t="str">
        <f t="shared" si="45"/>
        <v/>
      </c>
      <c r="AE203" s="178" t="str">
        <f t="shared" si="45"/>
        <v/>
      </c>
      <c r="AF203" s="178" t="str">
        <f t="shared" si="45"/>
        <v/>
      </c>
      <c r="AG203" s="178" t="str">
        <f t="shared" si="45"/>
        <v/>
      </c>
      <c r="AH203" s="178" t="str">
        <f t="shared" si="45"/>
        <v/>
      </c>
      <c r="AI203" s="178" t="str">
        <f t="shared" si="45"/>
        <v/>
      </c>
      <c r="AJ203" s="178" t="str">
        <f t="shared" si="45"/>
        <v/>
      </c>
      <c r="AK203" s="178" t="str">
        <f t="shared" si="45"/>
        <v/>
      </c>
      <c r="AL203" s="178" t="str">
        <f t="shared" si="45"/>
        <v/>
      </c>
      <c r="AM203" s="178" t="str">
        <f t="shared" si="45"/>
        <v/>
      </c>
      <c r="AN203" s="178" t="str">
        <f t="shared" si="45"/>
        <v/>
      </c>
      <c r="AO203" s="178" t="str">
        <f t="shared" si="45"/>
        <v/>
      </c>
      <c r="AP203" s="178" t="str">
        <f t="shared" si="45"/>
        <v/>
      </c>
      <c r="AQ203" s="178" t="str">
        <f t="shared" si="45"/>
        <v/>
      </c>
      <c r="AR203" s="178" t="str">
        <f t="shared" si="45"/>
        <v/>
      </c>
      <c r="AS203" s="178" t="str">
        <f t="shared" si="45"/>
        <v/>
      </c>
      <c r="AT203" s="178" t="str">
        <f t="shared" si="45"/>
        <v/>
      </c>
      <c r="AU203" s="178" t="str">
        <f t="shared" si="45"/>
        <v/>
      </c>
      <c r="AV203" s="178" t="str">
        <f t="shared" si="45"/>
        <v/>
      </c>
      <c r="AW203" s="178" t="str">
        <f t="shared" si="45"/>
        <v/>
      </c>
    </row>
    <row r="204" spans="2:49">
      <c r="B204" s="156">
        <v>14</v>
      </c>
      <c r="C204" s="156"/>
      <c r="D204" s="178" t="str">
        <f t="shared" si="18"/>
        <v/>
      </c>
      <c r="E204" s="178" t="str">
        <f t="shared" si="18"/>
        <v/>
      </c>
      <c r="F204" s="178" t="str">
        <f t="shared" si="18"/>
        <v/>
      </c>
      <c r="G204" s="178" t="str">
        <f t="shared" si="18"/>
        <v/>
      </c>
      <c r="H204" s="178" t="str">
        <f t="shared" si="18"/>
        <v/>
      </c>
      <c r="I204" s="164"/>
      <c r="J204" s="178" t="str">
        <f t="shared" ref="J204:Q204" si="46">IFERROR(J154*J179,"")</f>
        <v/>
      </c>
      <c r="K204" s="178" t="str">
        <f t="shared" si="46"/>
        <v/>
      </c>
      <c r="L204" s="178" t="str">
        <f t="shared" si="46"/>
        <v/>
      </c>
      <c r="M204" s="178" t="str">
        <f t="shared" si="46"/>
        <v/>
      </c>
      <c r="N204" s="178" t="str">
        <f t="shared" si="46"/>
        <v/>
      </c>
      <c r="O204" s="178" t="str">
        <f t="shared" si="46"/>
        <v/>
      </c>
      <c r="P204" s="178" t="str">
        <f t="shared" si="46"/>
        <v/>
      </c>
      <c r="Q204" s="178" t="str">
        <f t="shared" si="46"/>
        <v/>
      </c>
      <c r="R204" s="164"/>
      <c r="S204" s="178" t="str">
        <f t="shared" ref="S204" si="47">IFERROR(S154*S179,"")</f>
        <v/>
      </c>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row>
    <row r="205" spans="2:49">
      <c r="B205" s="156">
        <v>15</v>
      </c>
      <c r="C205" s="156"/>
      <c r="D205" s="178" t="str">
        <f t="shared" si="18"/>
        <v/>
      </c>
      <c r="E205" s="178" t="str">
        <f t="shared" si="18"/>
        <v/>
      </c>
      <c r="F205" s="178" t="str">
        <f t="shared" si="18"/>
        <v/>
      </c>
      <c r="G205" s="178" t="str">
        <f t="shared" si="18"/>
        <v/>
      </c>
      <c r="H205" s="178" t="str">
        <f t="shared" si="18"/>
        <v/>
      </c>
      <c r="I205" s="164"/>
      <c r="J205" s="178" t="str">
        <f t="shared" ref="J205:Q205" si="48">IFERROR(J155*J180,"")</f>
        <v/>
      </c>
      <c r="K205" s="178" t="str">
        <f t="shared" si="48"/>
        <v/>
      </c>
      <c r="L205" s="178" t="str">
        <f t="shared" si="48"/>
        <v/>
      </c>
      <c r="M205" s="178" t="str">
        <f t="shared" si="48"/>
        <v/>
      </c>
      <c r="N205" s="178" t="str">
        <f t="shared" si="48"/>
        <v/>
      </c>
      <c r="O205" s="178" t="str">
        <f t="shared" si="48"/>
        <v/>
      </c>
      <c r="P205" s="178" t="str">
        <f t="shared" si="48"/>
        <v/>
      </c>
      <c r="Q205" s="178" t="str">
        <f t="shared" si="48"/>
        <v/>
      </c>
      <c r="R205" s="164"/>
      <c r="S205" s="178" t="str">
        <f t="shared" ref="S205" si="49">IFERROR(S155*S180,"")</f>
        <v/>
      </c>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row>
    <row r="206" spans="2:49">
      <c r="B206" s="156">
        <v>16</v>
      </c>
      <c r="C206" s="156"/>
      <c r="D206" s="178" t="str">
        <f t="shared" si="18"/>
        <v/>
      </c>
      <c r="E206" s="178" t="str">
        <f t="shared" si="18"/>
        <v/>
      </c>
      <c r="F206" s="178" t="str">
        <f t="shared" si="18"/>
        <v/>
      </c>
      <c r="G206" s="178" t="str">
        <f t="shared" si="18"/>
        <v/>
      </c>
      <c r="H206" s="178" t="str">
        <f t="shared" si="18"/>
        <v/>
      </c>
      <c r="I206" s="164"/>
      <c r="J206" s="178" t="str">
        <f t="shared" ref="J206:Q206" si="50">IFERROR(J156*J181,"")</f>
        <v/>
      </c>
      <c r="K206" s="178" t="str">
        <f t="shared" si="50"/>
        <v/>
      </c>
      <c r="L206" s="178" t="str">
        <f t="shared" si="50"/>
        <v/>
      </c>
      <c r="M206" s="178" t="str">
        <f t="shared" si="50"/>
        <v/>
      </c>
      <c r="N206" s="178" t="str">
        <f t="shared" si="50"/>
        <v/>
      </c>
      <c r="O206" s="178" t="str">
        <f t="shared" si="50"/>
        <v/>
      </c>
      <c r="P206" s="178" t="str">
        <f t="shared" si="50"/>
        <v/>
      </c>
      <c r="Q206" s="178" t="str">
        <f t="shared" si="50"/>
        <v/>
      </c>
      <c r="R206" s="164"/>
      <c r="S206" s="178" t="str">
        <f t="shared" ref="S206" si="51">IFERROR(S156*S181,"")</f>
        <v/>
      </c>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row>
    <row r="207" spans="2:49">
      <c r="B207" s="156">
        <v>17</v>
      </c>
      <c r="C207" s="156"/>
      <c r="D207" s="178" t="str">
        <f t="shared" si="18"/>
        <v/>
      </c>
      <c r="E207" s="178" t="str">
        <f t="shared" si="18"/>
        <v/>
      </c>
      <c r="F207" s="178" t="str">
        <f t="shared" si="18"/>
        <v/>
      </c>
      <c r="G207" s="178" t="str">
        <f t="shared" si="18"/>
        <v/>
      </c>
      <c r="H207" s="178" t="str">
        <f t="shared" si="18"/>
        <v/>
      </c>
      <c r="I207" s="164"/>
      <c r="J207" s="178" t="str">
        <f t="shared" ref="J207:Q207" si="52">IFERROR(J157*J182,"")</f>
        <v/>
      </c>
      <c r="K207" s="178" t="str">
        <f t="shared" si="52"/>
        <v/>
      </c>
      <c r="L207" s="178" t="str">
        <f t="shared" si="52"/>
        <v/>
      </c>
      <c r="M207" s="178" t="str">
        <f t="shared" si="52"/>
        <v/>
      </c>
      <c r="N207" s="178" t="str">
        <f t="shared" si="52"/>
        <v/>
      </c>
      <c r="O207" s="178" t="str">
        <f t="shared" si="52"/>
        <v/>
      </c>
      <c r="P207" s="178" t="str">
        <f t="shared" si="52"/>
        <v/>
      </c>
      <c r="Q207" s="178" t="str">
        <f t="shared" si="52"/>
        <v/>
      </c>
      <c r="R207" s="164"/>
      <c r="S207" s="178" t="str">
        <f t="shared" ref="S207" si="53">IFERROR(S157*S182,"")</f>
        <v/>
      </c>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row>
    <row r="208" spans="2:49">
      <c r="B208" s="156">
        <v>18</v>
      </c>
      <c r="C208" s="156"/>
      <c r="D208" s="178" t="str">
        <f t="shared" si="18"/>
        <v/>
      </c>
      <c r="E208" s="178" t="str">
        <f t="shared" si="18"/>
        <v/>
      </c>
      <c r="F208" s="178" t="str">
        <f t="shared" si="18"/>
        <v/>
      </c>
      <c r="G208" s="178" t="str">
        <f t="shared" si="18"/>
        <v/>
      </c>
      <c r="H208" s="178" t="str">
        <f t="shared" si="18"/>
        <v/>
      </c>
      <c r="I208" s="164"/>
      <c r="J208" s="178" t="str">
        <f t="shared" ref="J208:Q208" si="54">IFERROR(J158*J183,"")</f>
        <v/>
      </c>
      <c r="K208" s="178" t="str">
        <f t="shared" si="54"/>
        <v/>
      </c>
      <c r="L208" s="178" t="str">
        <f t="shared" si="54"/>
        <v/>
      </c>
      <c r="M208" s="178" t="str">
        <f t="shared" si="54"/>
        <v/>
      </c>
      <c r="N208" s="178" t="str">
        <f t="shared" si="54"/>
        <v/>
      </c>
      <c r="O208" s="178" t="str">
        <f t="shared" si="54"/>
        <v/>
      </c>
      <c r="P208" s="178" t="str">
        <f t="shared" si="54"/>
        <v/>
      </c>
      <c r="Q208" s="178" t="str">
        <f t="shared" si="54"/>
        <v/>
      </c>
      <c r="R208" s="164"/>
      <c r="S208" s="178" t="str">
        <f t="shared" ref="S208" si="55">IFERROR(S158*S183,"")</f>
        <v/>
      </c>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row>
    <row r="209" spans="1:49">
      <c r="B209" s="156">
        <v>19</v>
      </c>
      <c r="C209" s="156"/>
      <c r="D209" s="178" t="str">
        <f t="shared" si="18"/>
        <v/>
      </c>
      <c r="E209" s="178" t="str">
        <f t="shared" si="18"/>
        <v/>
      </c>
      <c r="F209" s="178" t="str">
        <f t="shared" si="18"/>
        <v/>
      </c>
      <c r="G209" s="178" t="str">
        <f t="shared" si="18"/>
        <v/>
      </c>
      <c r="H209" s="178" t="str">
        <f t="shared" si="18"/>
        <v/>
      </c>
      <c r="I209" s="164"/>
      <c r="J209" s="178" t="str">
        <f t="shared" ref="J209:Q209" si="56">IFERROR(J159*J184,"")</f>
        <v/>
      </c>
      <c r="K209" s="178" t="str">
        <f t="shared" si="56"/>
        <v/>
      </c>
      <c r="L209" s="178" t="str">
        <f t="shared" si="56"/>
        <v/>
      </c>
      <c r="M209" s="178" t="str">
        <f t="shared" si="56"/>
        <v/>
      </c>
      <c r="N209" s="178" t="str">
        <f t="shared" si="56"/>
        <v/>
      </c>
      <c r="O209" s="178" t="str">
        <f t="shared" si="56"/>
        <v/>
      </c>
      <c r="P209" s="178" t="str">
        <f t="shared" si="56"/>
        <v/>
      </c>
      <c r="Q209" s="178" t="str">
        <f t="shared" si="56"/>
        <v/>
      </c>
      <c r="R209" s="164"/>
      <c r="S209" s="178" t="str">
        <f t="shared" ref="S209" si="57">IFERROR(S159*S184,"")</f>
        <v/>
      </c>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row>
    <row r="210" spans="1:49">
      <c r="B210" s="156">
        <v>20</v>
      </c>
      <c r="C210" s="156"/>
      <c r="D210" s="178" t="str">
        <f t="shared" si="18"/>
        <v/>
      </c>
      <c r="E210" s="178" t="str">
        <f t="shared" si="18"/>
        <v/>
      </c>
      <c r="F210" s="178" t="str">
        <f t="shared" si="18"/>
        <v/>
      </c>
      <c r="G210" s="178" t="str">
        <f t="shared" si="18"/>
        <v/>
      </c>
      <c r="H210" s="178" t="str">
        <f t="shared" si="18"/>
        <v/>
      </c>
      <c r="I210" s="164"/>
      <c r="J210" s="178" t="str">
        <f t="shared" ref="J210:Q210" si="58">IFERROR(J160*J185,"")</f>
        <v/>
      </c>
      <c r="K210" s="178" t="str">
        <f t="shared" si="58"/>
        <v/>
      </c>
      <c r="L210" s="178" t="str">
        <f t="shared" si="58"/>
        <v/>
      </c>
      <c r="M210" s="178" t="str">
        <f t="shared" si="58"/>
        <v/>
      </c>
      <c r="N210" s="178" t="str">
        <f t="shared" si="58"/>
        <v/>
      </c>
      <c r="O210" s="178" t="str">
        <f t="shared" si="58"/>
        <v/>
      </c>
      <c r="P210" s="178" t="str">
        <f t="shared" si="58"/>
        <v/>
      </c>
      <c r="Q210" s="178" t="str">
        <f t="shared" si="58"/>
        <v/>
      </c>
      <c r="R210" s="164"/>
      <c r="S210" s="178" t="str">
        <f t="shared" ref="S210" si="59">IFERROR(S160*S185,"")</f>
        <v/>
      </c>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row>
    <row r="211" spans="1:49">
      <c r="B211" s="156">
        <v>21</v>
      </c>
      <c r="C211" s="156"/>
      <c r="D211" s="178" t="str">
        <f t="shared" si="18"/>
        <v/>
      </c>
      <c r="E211" s="178" t="str">
        <f t="shared" si="18"/>
        <v/>
      </c>
      <c r="F211" s="178" t="str">
        <f t="shared" si="18"/>
        <v/>
      </c>
      <c r="G211" s="178" t="str">
        <f t="shared" si="18"/>
        <v/>
      </c>
      <c r="H211" s="178" t="str">
        <f t="shared" si="18"/>
        <v/>
      </c>
      <c r="I211" s="164"/>
      <c r="J211" s="178" t="str">
        <f t="shared" ref="J211:Q211" si="60">IFERROR(J161*J186,"")</f>
        <v/>
      </c>
      <c r="K211" s="178" t="str">
        <f t="shared" si="60"/>
        <v/>
      </c>
      <c r="L211" s="178" t="str">
        <f t="shared" si="60"/>
        <v/>
      </c>
      <c r="M211" s="178" t="str">
        <f t="shared" si="60"/>
        <v/>
      </c>
      <c r="N211" s="178" t="str">
        <f t="shared" si="60"/>
        <v/>
      </c>
      <c r="O211" s="178" t="str">
        <f t="shared" si="60"/>
        <v/>
      </c>
      <c r="P211" s="178" t="str">
        <f t="shared" si="60"/>
        <v/>
      </c>
      <c r="Q211" s="178" t="str">
        <f t="shared" si="60"/>
        <v/>
      </c>
      <c r="R211" s="164"/>
      <c r="S211" s="178" t="str">
        <f t="shared" ref="S211" si="61">IFERROR(S161*S186,"")</f>
        <v/>
      </c>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row>
    <row r="212" spans="1:49"/>
    <row r="213" spans="1:49"/>
    <row r="214" spans="1:49" s="87" customFormat="1" ht="18" customHeight="1">
      <c r="A214" s="85"/>
      <c r="B214" s="86" t="s">
        <v>321</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row>
    <row r="215" spans="1:49" s="87" customFormat="1" ht="21" customHeight="1">
      <c r="A215" s="157"/>
      <c r="B215" s="158" t="s">
        <v>322</v>
      </c>
      <c r="C215" s="159"/>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row>
    <row r="216" spans="1:49" s="87" customFormat="1" ht="21" customHeight="1">
      <c r="B216" s="172"/>
      <c r="C216" s="173"/>
    </row>
    <row r="217" spans="1:49" s="87" customFormat="1" ht="21" customHeight="1">
      <c r="B217" s="172"/>
      <c r="C217" s="436"/>
      <c r="D217" s="438" t="s">
        <v>80</v>
      </c>
      <c r="E217" s="439"/>
      <c r="F217" s="439"/>
      <c r="G217" s="439"/>
      <c r="H217" s="439"/>
      <c r="I217" s="439"/>
      <c r="J217" s="439"/>
      <c r="K217" s="439"/>
      <c r="L217" s="439"/>
      <c r="M217" s="439"/>
      <c r="N217" s="439"/>
      <c r="O217" s="244" t="s">
        <v>81</v>
      </c>
      <c r="P217" s="248"/>
      <c r="Q217" s="248"/>
      <c r="R217" s="155"/>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9"/>
    </row>
    <row r="218" spans="1:49" s="87" customFormat="1" ht="21" customHeight="1">
      <c r="B218" s="172"/>
      <c r="C218" s="437"/>
      <c r="D218" s="440" t="s">
        <v>82</v>
      </c>
      <c r="E218" s="441"/>
      <c r="F218" s="441"/>
      <c r="G218" s="441"/>
      <c r="H218" s="441"/>
      <c r="I218" s="441"/>
      <c r="J218" s="441"/>
      <c r="K218" s="441"/>
      <c r="L218" s="441"/>
      <c r="M218" s="441"/>
      <c r="N218" s="441"/>
      <c r="O218" s="245" t="s">
        <v>83</v>
      </c>
      <c r="P218" s="246"/>
      <c r="Q218" s="246"/>
      <c r="R218" s="155"/>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7"/>
    </row>
    <row r="219" spans="1:49" ht="42.75" customHeight="1">
      <c r="C219" s="153" t="s">
        <v>313</v>
      </c>
      <c r="D219" s="33" t="s">
        <v>88</v>
      </c>
      <c r="E219" s="33" t="s">
        <v>89</v>
      </c>
      <c r="F219" s="33" t="s">
        <v>90</v>
      </c>
      <c r="G219" s="33" t="s">
        <v>91</v>
      </c>
      <c r="H219" s="33" t="s">
        <v>92</v>
      </c>
      <c r="I219" s="155"/>
      <c r="J219" s="33" t="s">
        <v>93</v>
      </c>
      <c r="K219" s="33" t="s">
        <v>94</v>
      </c>
      <c r="L219" s="33" t="s">
        <v>95</v>
      </c>
      <c r="M219" s="33" t="s">
        <v>96</v>
      </c>
      <c r="N219" s="33" t="s">
        <v>97</v>
      </c>
      <c r="O219" s="33" t="s">
        <v>98</v>
      </c>
      <c r="P219" s="33" t="s">
        <v>99</v>
      </c>
      <c r="Q219" s="33" t="s">
        <v>100</v>
      </c>
      <c r="R219" s="155"/>
      <c r="S219" s="29" t="s">
        <v>101</v>
      </c>
      <c r="T219" s="29" t="s">
        <v>102</v>
      </c>
      <c r="U219" s="276" t="s">
        <v>365</v>
      </c>
      <c r="V219" s="276" t="s">
        <v>365</v>
      </c>
      <c r="W219" s="277" t="s">
        <v>366</v>
      </c>
      <c r="X219" s="275" t="s">
        <v>366</v>
      </c>
      <c r="Y219" s="275" t="s">
        <v>367</v>
      </c>
      <c r="Z219" s="275" t="s">
        <v>367</v>
      </c>
      <c r="AA219" s="275" t="s">
        <v>368</v>
      </c>
      <c r="AB219" s="275" t="s">
        <v>368</v>
      </c>
      <c r="AC219" s="275" t="s">
        <v>369</v>
      </c>
      <c r="AD219" s="275" t="s">
        <v>369</v>
      </c>
      <c r="AE219" s="275" t="s">
        <v>370</v>
      </c>
      <c r="AF219" s="275" t="s">
        <v>370</v>
      </c>
      <c r="AG219" s="275" t="s">
        <v>371</v>
      </c>
      <c r="AH219" s="275" t="s">
        <v>371</v>
      </c>
      <c r="AI219" s="275" t="s">
        <v>372</v>
      </c>
      <c r="AJ219" s="275" t="s">
        <v>372</v>
      </c>
      <c r="AK219" s="275" t="s">
        <v>373</v>
      </c>
      <c r="AL219" s="275" t="s">
        <v>373</v>
      </c>
      <c r="AM219" s="275" t="s">
        <v>374</v>
      </c>
      <c r="AN219" s="275" t="s">
        <v>374</v>
      </c>
      <c r="AO219" s="275" t="s">
        <v>375</v>
      </c>
      <c r="AP219" s="275" t="s">
        <v>375</v>
      </c>
      <c r="AQ219" s="275" t="s">
        <v>376</v>
      </c>
      <c r="AR219" s="275" t="s">
        <v>376</v>
      </c>
      <c r="AS219" s="275" t="s">
        <v>377</v>
      </c>
      <c r="AT219" s="275" t="s">
        <v>377</v>
      </c>
      <c r="AU219" s="275" t="s">
        <v>378</v>
      </c>
      <c r="AV219" s="275" t="s">
        <v>378</v>
      </c>
      <c r="AW219" s="275" t="s">
        <v>379</v>
      </c>
    </row>
    <row r="220" spans="1:49" ht="42.75" customHeight="1">
      <c r="C220" s="153" t="s">
        <v>313</v>
      </c>
      <c r="D220" s="33" t="s">
        <v>88</v>
      </c>
      <c r="E220" s="33" t="s">
        <v>89</v>
      </c>
      <c r="F220" s="33" t="s">
        <v>90</v>
      </c>
      <c r="G220" s="33" t="s">
        <v>91</v>
      </c>
      <c r="H220" s="33" t="s">
        <v>92</v>
      </c>
      <c r="I220" s="155"/>
      <c r="J220" s="33" t="s">
        <v>93</v>
      </c>
      <c r="K220" s="33" t="s">
        <v>94</v>
      </c>
      <c r="L220" s="33" t="s">
        <v>95</v>
      </c>
      <c r="M220" s="33" t="s">
        <v>96</v>
      </c>
      <c r="N220" s="33" t="s">
        <v>97</v>
      </c>
      <c r="O220" s="33" t="s">
        <v>98</v>
      </c>
      <c r="P220" s="33" t="s">
        <v>99</v>
      </c>
      <c r="Q220" s="33" t="s">
        <v>100</v>
      </c>
      <c r="R220" s="155"/>
      <c r="S220" s="29" t="s">
        <v>104</v>
      </c>
      <c r="T220" s="29" t="s">
        <v>105</v>
      </c>
      <c r="U220" s="29" t="s">
        <v>103</v>
      </c>
      <c r="V220" s="29" t="s">
        <v>380</v>
      </c>
      <c r="W220" s="29" t="s">
        <v>381</v>
      </c>
      <c r="X220" s="29" t="s">
        <v>382</v>
      </c>
      <c r="Y220" s="29" t="s">
        <v>383</v>
      </c>
      <c r="Z220" s="29" t="s">
        <v>384</v>
      </c>
      <c r="AA220" s="29" t="s">
        <v>385</v>
      </c>
      <c r="AB220" s="29" t="s">
        <v>386</v>
      </c>
      <c r="AC220" s="29" t="s">
        <v>387</v>
      </c>
      <c r="AD220" s="29" t="s">
        <v>388</v>
      </c>
      <c r="AE220" s="29" t="s">
        <v>389</v>
      </c>
      <c r="AF220" s="29" t="s">
        <v>390</v>
      </c>
      <c r="AG220" s="29" t="s">
        <v>391</v>
      </c>
      <c r="AH220" s="29" t="s">
        <v>392</v>
      </c>
      <c r="AI220" s="29" t="s">
        <v>393</v>
      </c>
      <c r="AJ220" s="29" t="s">
        <v>394</v>
      </c>
      <c r="AK220" s="29" t="s">
        <v>395</v>
      </c>
      <c r="AL220" s="29" t="s">
        <v>396</v>
      </c>
      <c r="AM220" s="29" t="s">
        <v>397</v>
      </c>
      <c r="AN220" s="29" t="s">
        <v>398</v>
      </c>
      <c r="AO220" s="29" t="s">
        <v>399</v>
      </c>
      <c r="AP220" s="29" t="s">
        <v>400</v>
      </c>
      <c r="AQ220" s="29" t="s">
        <v>401</v>
      </c>
      <c r="AR220" s="29" t="s">
        <v>402</v>
      </c>
      <c r="AS220" s="29" t="s">
        <v>403</v>
      </c>
      <c r="AT220" s="29" t="s">
        <v>404</v>
      </c>
      <c r="AU220" s="29" t="s">
        <v>405</v>
      </c>
      <c r="AV220" s="29" t="s">
        <v>406</v>
      </c>
      <c r="AW220" s="29" t="s">
        <v>407</v>
      </c>
    </row>
    <row r="221" spans="1:49" ht="31.4" customHeight="1">
      <c r="C221" s="153" t="s">
        <v>323</v>
      </c>
      <c r="D221" s="201" t="s">
        <v>284</v>
      </c>
      <c r="E221" s="202" t="s">
        <v>289</v>
      </c>
      <c r="F221" s="202" t="s">
        <v>292</v>
      </c>
      <c r="G221" s="202" t="s">
        <v>293</v>
      </c>
      <c r="H221" s="153" t="s">
        <v>294</v>
      </c>
      <c r="I221" s="155"/>
      <c r="J221" s="153" t="s">
        <v>294</v>
      </c>
      <c r="K221" s="202" t="s">
        <v>295</v>
      </c>
      <c r="L221" s="202" t="s">
        <v>296</v>
      </c>
      <c r="M221" s="202" t="s">
        <v>297</v>
      </c>
      <c r="N221" s="202" t="s">
        <v>298</v>
      </c>
      <c r="O221" s="202" t="s">
        <v>299</v>
      </c>
      <c r="P221" s="202" t="s">
        <v>300</v>
      </c>
      <c r="Q221" s="202" t="s">
        <v>301</v>
      </c>
      <c r="R221" s="155"/>
      <c r="S221" s="202" t="s">
        <v>302</v>
      </c>
      <c r="T221" s="202" t="s">
        <v>303</v>
      </c>
      <c r="U221" s="202" t="s">
        <v>304</v>
      </c>
      <c r="V221" s="153" t="s">
        <v>304</v>
      </c>
      <c r="W221" s="153" t="s">
        <v>444</v>
      </c>
      <c r="X221" s="153" t="s">
        <v>444</v>
      </c>
      <c r="Y221" s="153" t="s">
        <v>451</v>
      </c>
      <c r="Z221" s="153" t="s">
        <v>451</v>
      </c>
      <c r="AA221" s="153" t="s">
        <v>445</v>
      </c>
      <c r="AB221" s="153" t="s">
        <v>445</v>
      </c>
      <c r="AC221" s="153" t="s">
        <v>452</v>
      </c>
      <c r="AD221" s="153" t="s">
        <v>452</v>
      </c>
      <c r="AE221" s="153" t="s">
        <v>446</v>
      </c>
      <c r="AF221" s="153" t="s">
        <v>446</v>
      </c>
      <c r="AG221" s="153" t="s">
        <v>453</v>
      </c>
      <c r="AH221" s="153" t="s">
        <v>453</v>
      </c>
      <c r="AI221" s="153" t="s">
        <v>447</v>
      </c>
      <c r="AJ221" s="153" t="s">
        <v>447</v>
      </c>
      <c r="AK221" s="153" t="s">
        <v>454</v>
      </c>
      <c r="AL221" s="153" t="s">
        <v>454</v>
      </c>
      <c r="AM221" s="153" t="s">
        <v>448</v>
      </c>
      <c r="AN221" s="153" t="s">
        <v>448</v>
      </c>
      <c r="AO221" s="153" t="s">
        <v>455</v>
      </c>
      <c r="AP221" s="153" t="s">
        <v>455</v>
      </c>
      <c r="AQ221" s="153" t="s">
        <v>449</v>
      </c>
      <c r="AR221" s="153" t="s">
        <v>449</v>
      </c>
      <c r="AS221" s="153" t="s">
        <v>456</v>
      </c>
      <c r="AT221" s="153" t="s">
        <v>456</v>
      </c>
      <c r="AU221" s="153" t="s">
        <v>450</v>
      </c>
      <c r="AV221" s="153" t="s">
        <v>450</v>
      </c>
      <c r="AW221" s="153" t="s">
        <v>457</v>
      </c>
    </row>
    <row r="222" spans="1:49" ht="56.25" customHeight="1">
      <c r="C222" s="156" t="s">
        <v>324</v>
      </c>
      <c r="D222" s="163">
        <f>IFERROR(SUM(D196:D211),"")</f>
        <v>1116389262.3399999</v>
      </c>
      <c r="E222" s="163">
        <f t="shared" ref="E222:H222" si="62">IFERROR(SUM(E196:E211),"")</f>
        <v>1239357971.0605998</v>
      </c>
      <c r="F222" s="163">
        <f t="shared" si="62"/>
        <v>1311180162.0729997</v>
      </c>
      <c r="G222" s="163">
        <f t="shared" si="62"/>
        <v>1406317798.2312179</v>
      </c>
      <c r="H222" s="163">
        <f t="shared" si="62"/>
        <v>1443702241.971</v>
      </c>
      <c r="I222" s="164"/>
      <c r="J222" s="163">
        <f>IFERROR(SUM(J196:J211),"")</f>
        <v>1443702241.971</v>
      </c>
      <c r="K222" s="163">
        <f t="shared" ref="K222:Q222" si="63">IFERROR(SUM(K196:K211),"")</f>
        <v>1498897127.0136368</v>
      </c>
      <c r="L222" s="163">
        <f t="shared" si="63"/>
        <v>1503820679.5949998</v>
      </c>
      <c r="M222" s="163">
        <f t="shared" si="63"/>
        <v>1535535256.7290821</v>
      </c>
      <c r="N222" s="163">
        <f t="shared" si="63"/>
        <v>1544179758.1560001</v>
      </c>
      <c r="O222" s="163">
        <f t="shared" si="63"/>
        <v>1657867090.191752</v>
      </c>
      <c r="P222" s="163">
        <f t="shared" si="63"/>
        <v>1621438955.4488399</v>
      </c>
      <c r="Q222" s="163">
        <f t="shared" si="63"/>
        <v>1466807527.0702028</v>
      </c>
      <c r="R222" s="164"/>
      <c r="S222" s="163">
        <f>IFERROR(SUM(S196:S211),"")</f>
        <v>1366510858.7495</v>
      </c>
      <c r="T222" s="163">
        <f>IFERROR(SUM(T196:T211),"")</f>
        <v>1547352738.8543699</v>
      </c>
      <c r="U222" s="163">
        <f>IFERROR(SUM(U196:U211),"")</f>
        <v>0</v>
      </c>
      <c r="V222" s="163">
        <f t="shared" ref="V222:AW222" si="64">IFERROR(SUM(V196:V211),"")</f>
        <v>0</v>
      </c>
      <c r="W222" s="163">
        <f t="shared" si="64"/>
        <v>0</v>
      </c>
      <c r="X222" s="163">
        <f t="shared" si="64"/>
        <v>0</v>
      </c>
      <c r="Y222" s="163">
        <f t="shared" si="64"/>
        <v>0</v>
      </c>
      <c r="Z222" s="163">
        <f t="shared" si="64"/>
        <v>0</v>
      </c>
      <c r="AA222" s="163">
        <f t="shared" si="64"/>
        <v>0</v>
      </c>
      <c r="AB222" s="163">
        <f t="shared" si="64"/>
        <v>0</v>
      </c>
      <c r="AC222" s="163">
        <f t="shared" si="64"/>
        <v>0</v>
      </c>
      <c r="AD222" s="163">
        <f t="shared" si="64"/>
        <v>0</v>
      </c>
      <c r="AE222" s="163">
        <f t="shared" si="64"/>
        <v>0</v>
      </c>
      <c r="AF222" s="163">
        <f t="shared" si="64"/>
        <v>0</v>
      </c>
      <c r="AG222" s="163">
        <f t="shared" si="64"/>
        <v>0</v>
      </c>
      <c r="AH222" s="163">
        <f t="shared" si="64"/>
        <v>0</v>
      </c>
      <c r="AI222" s="163">
        <f t="shared" si="64"/>
        <v>0</v>
      </c>
      <c r="AJ222" s="163">
        <f t="shared" si="64"/>
        <v>0</v>
      </c>
      <c r="AK222" s="163">
        <f t="shared" si="64"/>
        <v>0</v>
      </c>
      <c r="AL222" s="163">
        <f t="shared" si="64"/>
        <v>0</v>
      </c>
      <c r="AM222" s="163">
        <f t="shared" si="64"/>
        <v>0</v>
      </c>
      <c r="AN222" s="163">
        <f t="shared" si="64"/>
        <v>0</v>
      </c>
      <c r="AO222" s="163">
        <f t="shared" si="64"/>
        <v>0</v>
      </c>
      <c r="AP222" s="163">
        <f t="shared" si="64"/>
        <v>0</v>
      </c>
      <c r="AQ222" s="163">
        <f t="shared" si="64"/>
        <v>0</v>
      </c>
      <c r="AR222" s="163">
        <f t="shared" si="64"/>
        <v>0</v>
      </c>
      <c r="AS222" s="163">
        <f t="shared" si="64"/>
        <v>0</v>
      </c>
      <c r="AT222" s="163">
        <f t="shared" si="64"/>
        <v>0</v>
      </c>
      <c r="AU222" s="163">
        <f t="shared" si="64"/>
        <v>0</v>
      </c>
      <c r="AV222" s="163">
        <f t="shared" si="64"/>
        <v>0</v>
      </c>
      <c r="AW222" s="163">
        <f t="shared" si="64"/>
        <v>0</v>
      </c>
    </row>
    <row r="223" spans="1:49" ht="54.75" customHeight="1">
      <c r="C223" s="156" t="s">
        <v>276</v>
      </c>
      <c r="D223" s="163">
        <f>IF('3f WHD'!K$13&lt;&gt;"",SUMIF($K$45:$K$108,"="&amp;D$221,$G$45:$G$108)+SUMIF($J$45:$J$108,"="&amp;D$221,$G$45:$G$108),"")</f>
        <v>289086325</v>
      </c>
      <c r="E223" s="163">
        <f>IF('3f WHD'!L$13&lt;&gt;"",SUMIF($K$45:$K$108,"="&amp;E$221,$G$45:$G$108)+SUMIF($J$45:$J$108,"="&amp;E$221,$G$45:$G$108),"")</f>
        <v>287029215</v>
      </c>
      <c r="F223" s="163">
        <f>IF('3f WHD'!M$13&lt;&gt;"",SUMIF($K$45:$K$108,"="&amp;F$221,$G$45:$G$108)+SUMIF($J$45:$J$108,"="&amp;F$221,$G$45:$G$108),"")</f>
        <v>287428212</v>
      </c>
      <c r="G223" s="163">
        <f>IF('3f WHD'!N$13&lt;&gt;"",SUMIF($K$45:$K$108,"="&amp;G$221,$G$45:$G$108)+SUMIF($J$45:$J$108,"="&amp;G$221,$G$45:$G$108),"")</f>
        <v>284821302</v>
      </c>
      <c r="H223" s="163">
        <f>IF('3f WHD'!O$13&lt;&gt;"",SUMIF($K$45:$K$108,"="&amp;H$221,$G$45:$G$108)+SUMIF($J$45:$J$108,"="&amp;H$221,$G$45:$G$108),"")</f>
        <v>285658030</v>
      </c>
      <c r="I223" s="164"/>
      <c r="J223" s="163">
        <f>IF('3f WHD'!Q$13&lt;&gt;"",SUMIF($K$45:$K$108,"="&amp;J$221,$G$45:$G$108)+SUMIF($J$45:$J$108,"="&amp;J$221,$G$45:$G$108),"")</f>
        <v>285658030</v>
      </c>
      <c r="K223" s="163">
        <f>IF('3f WHD'!R$13&lt;&gt;"",SUMIF($K$45:$K$108,"="&amp;K$221,$G$45:$G$108)+SUMIF($J$45:$J$108,"="&amp;K$221,$G$45:$G$108),"")</f>
        <v>284998608</v>
      </c>
      <c r="L223" s="163">
        <f>IF('3f WHD'!S$13&lt;&gt;"",SUMIF($K$45:$K$108,"="&amp;L$221,$G$45:$G$108)+SUMIF($J$45:$J$108,"="&amp;L$221,$G$45:$G$108),"")</f>
        <v>275232817</v>
      </c>
      <c r="M223" s="163">
        <f>IF('3f WHD'!T$13&lt;&gt;"",SUMIF($K$45:$K$108,"="&amp;M$221,$G$45:$G$108)+SUMIF($J$45:$J$108,"="&amp;M$221,$G$45:$G$108),"")</f>
        <v>273686938</v>
      </c>
      <c r="N223" s="163">
        <f>IF('3f WHD'!U$13&lt;&gt;"",SUMIF($K$45:$K$108,"="&amp;N$221,$G$45:$G$108)+SUMIF($J$45:$J$108,"="&amp;N$221,$G$45:$G$108),"")</f>
        <v>275266021</v>
      </c>
      <c r="O223" s="163">
        <f>IF('3f WHD'!V$13&lt;&gt;"",SUMIF($K$45:$K$108,"="&amp;O$221,$G$45:$G$108)+SUMIF($J$45:$J$108,"="&amp;O$221,$G$45:$G$108),"")</f>
        <v>261785742</v>
      </c>
      <c r="P223" s="163">
        <f>IF('3f WHD'!W$13&lt;&gt;"",SUMIF($K$45:$K$108,"="&amp;P$221,$G$45:$G$108)+SUMIF($J$45:$J$108,"="&amp;P$221,$G$45:$G$108),"")</f>
        <v>257458677.59999999</v>
      </c>
      <c r="Q223" s="163">
        <f>IF('3f WHD'!X$13&lt;&gt;"",SUMIF($K$45:$K$108,"="&amp;Q$221,$G$45:$G$108)+SUMIF($J$45:$J$108,"="&amp;Q$221,$G$45:$G$108),"")</f>
        <v>265213181.05699998</v>
      </c>
      <c r="R223" s="164"/>
      <c r="S223" s="163">
        <f>IF('3f WHD'!Z$13&lt;&gt;"",SUMIF($K$45:$K$108,"="&amp;S$221,$G$45:$G$108)+SUMIF($J$45:$J$108,"="&amp;S$221,$G$45:$G$108),"")</f>
        <v>265840089.45700002</v>
      </c>
      <c r="T223" s="163">
        <f>IF('3f WHD'!AA$13&lt;&gt;"",SUMIF($K$45:$K$108,"="&amp;T$221,$G$45:$G$108)+SUMIF($J$45:$J$108,"="&amp;T$221,$G$45:$G$108),"")</f>
        <v>263299549</v>
      </c>
      <c r="U223" s="163" t="str">
        <f>IF('3f WHD'!AB$13&lt;&gt;"",SUMIF($K$45:$K$108,"="&amp;U$221,$G$45:$G$108)+SUMIF($J$45:$J$108,"="&amp;U$221,$G$45:$G$108),"")</f>
        <v/>
      </c>
      <c r="V223" s="163" t="str">
        <f>IF('3f WHD'!AC$13&lt;&gt;"",SUMIF($K$45:$K$108,"="&amp;V$221,$G$45:$G$108)+SUMIF($J$45:$J$108,"="&amp;V$221,$G$45:$G$108),"")</f>
        <v/>
      </c>
      <c r="W223" s="163" t="str">
        <f>IF('3f WHD'!AD$13&lt;&gt;"",SUMIF($K$45:$K$108,"="&amp;W$221,$G$45:$G$108)+SUMIF($J$45:$J$108,"="&amp;W$221,$G$45:$G$108),"")</f>
        <v/>
      </c>
      <c r="X223" s="163" t="str">
        <f>IF('3f WHD'!AE$13&lt;&gt;"",SUMIF($K$45:$K$108,"="&amp;X$221,$G$45:$G$108)+SUMIF($J$45:$J$108,"="&amp;X$221,$G$45:$G$108),"")</f>
        <v/>
      </c>
      <c r="Y223" s="163" t="str">
        <f>IF('3f WHD'!AF$13&lt;&gt;"",SUMIF($K$45:$K$108,"="&amp;Y$221,$G$45:$G$108)+SUMIF($J$45:$J$108,"="&amp;Y$221,$G$45:$G$108),"")</f>
        <v/>
      </c>
      <c r="Z223" s="163" t="str">
        <f>IF('3f WHD'!AG$13&lt;&gt;"",SUMIF($K$45:$K$108,"="&amp;Z$221,$G$45:$G$108)+SUMIF($J$45:$J$108,"="&amp;Z$221,$G$45:$G$108),"")</f>
        <v/>
      </c>
      <c r="AA223" s="163" t="str">
        <f>IF('3f WHD'!AH$13&lt;&gt;"",SUMIF($K$45:$K$108,"="&amp;AA$221,$G$45:$G$108)+SUMIF($J$45:$J$108,"="&amp;AA$221,$G$45:$G$108),"")</f>
        <v/>
      </c>
      <c r="AB223" s="163" t="str">
        <f>IF('3f WHD'!AI$13&lt;&gt;"",SUMIF($K$45:$K$108,"="&amp;AB$221,$G$45:$G$108)+SUMIF($J$45:$J$108,"="&amp;AB$221,$G$45:$G$108),"")</f>
        <v/>
      </c>
      <c r="AC223" s="163" t="str">
        <f>IF('3f WHD'!AJ$13&lt;&gt;"",SUMIF($K$45:$K$108,"="&amp;AC$221,$G$45:$G$108)+SUMIF($J$45:$J$108,"="&amp;AC$221,$G$45:$G$108),"")</f>
        <v/>
      </c>
      <c r="AD223" s="163" t="str">
        <f>IF('3f WHD'!AK$13&lt;&gt;"",SUMIF($K$45:$K$108,"="&amp;AD$221,$G$45:$G$108)+SUMIF($J$45:$J$108,"="&amp;AD$221,$G$45:$G$108),"")</f>
        <v/>
      </c>
      <c r="AE223" s="163" t="str">
        <f>IF('3f WHD'!AL$13&lt;&gt;"",SUMIF($K$45:$K$108,"="&amp;AE$221,$G$45:$G$108)+SUMIF($J$45:$J$108,"="&amp;AE$221,$G$45:$G$108),"")</f>
        <v/>
      </c>
      <c r="AF223" s="163" t="str">
        <f>IF('3f WHD'!AM$13&lt;&gt;"",SUMIF($K$45:$K$108,"="&amp;AF$221,$G$45:$G$108)+SUMIF($J$45:$J$108,"="&amp;AF$221,$G$45:$G$108),"")</f>
        <v/>
      </c>
      <c r="AG223" s="163" t="str">
        <f>IF('3f WHD'!AN$13&lt;&gt;"",SUMIF($K$45:$K$108,"="&amp;AG$221,$G$45:$G$108)+SUMIF($J$45:$J$108,"="&amp;AG$221,$G$45:$G$108),"")</f>
        <v/>
      </c>
      <c r="AH223" s="163" t="str">
        <f>IF('3f WHD'!AO$13&lt;&gt;"",SUMIF($K$45:$K$108,"="&amp;AH$221,$G$45:$G$108)+SUMIF($J$45:$J$108,"="&amp;AH$221,$G$45:$G$108),"")</f>
        <v/>
      </c>
      <c r="AI223" s="163" t="str">
        <f>IF('3f WHD'!AP$13&lt;&gt;"",SUMIF($K$45:$K$108,"="&amp;AI$221,$G$45:$G$108)+SUMIF($J$45:$J$108,"="&amp;AI$221,$G$45:$G$108),"")</f>
        <v/>
      </c>
      <c r="AJ223" s="163" t="str">
        <f>IF('3f WHD'!AQ$13&lt;&gt;"",SUMIF($K$45:$K$108,"="&amp;AJ$221,$G$45:$G$108)+SUMIF($J$45:$J$108,"="&amp;AJ$221,$G$45:$G$108),"")</f>
        <v/>
      </c>
      <c r="AK223" s="163" t="str">
        <f>IF('3f WHD'!AR$13&lt;&gt;"",SUMIF($K$45:$K$108,"="&amp;AK$221,$G$45:$G$108)+SUMIF($J$45:$J$108,"="&amp;AK$221,$G$45:$G$108),"")</f>
        <v/>
      </c>
      <c r="AL223" s="163" t="str">
        <f>IF('3f WHD'!AS$13&lt;&gt;"",SUMIF($K$45:$K$108,"="&amp;AL$221,$G$45:$G$108)+SUMIF($J$45:$J$108,"="&amp;AL$221,$G$45:$G$108),"")</f>
        <v/>
      </c>
      <c r="AM223" s="163" t="str">
        <f>IF('3f WHD'!AT$13&lt;&gt;"",SUMIF($K$45:$K$108,"="&amp;AM$221,$G$45:$G$108)+SUMIF($J$45:$J$108,"="&amp;AM$221,$G$45:$G$108),"")</f>
        <v/>
      </c>
      <c r="AN223" s="163" t="str">
        <f>IF('3f WHD'!AU$13&lt;&gt;"",SUMIF($K$45:$K$108,"="&amp;AN$221,$G$45:$G$108)+SUMIF($J$45:$J$108,"="&amp;AN$221,$G$45:$G$108),"")</f>
        <v/>
      </c>
      <c r="AO223" s="163" t="str">
        <f>IF('3f WHD'!AV$13&lt;&gt;"",SUMIF($K$45:$K$108,"="&amp;AO$221,$G$45:$G$108)+SUMIF($J$45:$J$108,"="&amp;AO$221,$G$45:$G$108),"")</f>
        <v/>
      </c>
      <c r="AP223" s="163" t="str">
        <f>IF('3f WHD'!AW$13&lt;&gt;"",SUMIF($K$45:$K$108,"="&amp;AP$221,$G$45:$G$108)+SUMIF($J$45:$J$108,"="&amp;AP$221,$G$45:$G$108),"")</f>
        <v/>
      </c>
      <c r="AQ223" s="163" t="str">
        <f>IF('3f WHD'!AX$13&lt;&gt;"",SUMIF($K$45:$K$108,"="&amp;AQ$221,$G$45:$G$108)+SUMIF($J$45:$J$108,"="&amp;AQ$221,$G$45:$G$108),"")</f>
        <v/>
      </c>
      <c r="AR223" s="163" t="str">
        <f>IF('3f WHD'!AY$13&lt;&gt;"",SUMIF($K$45:$K$108,"="&amp;AR$221,$G$45:$G$108)+SUMIF($J$45:$J$108,"="&amp;AR$221,$G$45:$G$108),"")</f>
        <v/>
      </c>
      <c r="AS223" s="163" t="str">
        <f>IF('3f WHD'!AZ$13&lt;&gt;"",SUMIF($K$45:$K$108,"="&amp;AS$221,$G$45:$G$108)+SUMIF($J$45:$J$108,"="&amp;AS$221,$G$45:$G$108),"")</f>
        <v/>
      </c>
      <c r="AT223" s="163" t="str">
        <f>IF('3f WHD'!BA$13&lt;&gt;"",SUMIF($K$45:$K$108,"="&amp;AT$221,$G$45:$G$108)+SUMIF($J$45:$J$108,"="&amp;AT$221,$G$45:$G$108),"")</f>
        <v/>
      </c>
      <c r="AU223" s="163" t="str">
        <f>IF('3f WHD'!BB$13&lt;&gt;"",SUMIF($K$45:$K$108,"="&amp;AU$221,$G$45:$G$108)+SUMIF($J$45:$J$108,"="&amp;AU$221,$G$45:$G$108),"")</f>
        <v/>
      </c>
      <c r="AV223" s="163" t="str">
        <f>IF('3f WHD'!BC$13&lt;&gt;"",SUMIF($K$45:$K$108,"="&amp;AV$221,$G$45:$G$108)+SUMIF($J$45:$J$108,"="&amp;AV$221,$G$45:$G$108),"")</f>
        <v/>
      </c>
      <c r="AW223" s="163" t="str">
        <f>IF('3f WHD'!BD$13&lt;&gt;"",SUMIF($K$45:$K$108,"="&amp;AW$221,$G$45:$G$108)+SUMIF($J$45:$J$108,"="&amp;AW$221,$G$45:$G$108),"")</f>
        <v/>
      </c>
    </row>
    <row r="224" spans="1:49" ht="64.400000000000006" customHeight="1">
      <c r="C224" s="156" t="s">
        <v>325</v>
      </c>
      <c r="D224" s="163">
        <f>IF('3f WHD'!K$13&lt;&gt;"",SUMIF($K$45:$K$108,"="&amp;D$221,$H$45:$H$108)+SUMIF($J$45:$J$108,"="&amp;D$221,$H$45:$H$108),"")</f>
        <v>0</v>
      </c>
      <c r="E224" s="163">
        <f>IF('3f WHD'!L$13&lt;&gt;"",SUMIF($K$45:$K$108,"="&amp;E$221,$H$45:$H$108)+SUMIF($J$45:$J$108,"="&amp;E$221,$H$45:$H$108),"")</f>
        <v>4058627</v>
      </c>
      <c r="F224" s="163">
        <f>IF('3f WHD'!M$13&lt;&gt;"",SUMIF($K$45:$K$108,"="&amp;F$221,$H$45:$H$108)+SUMIF($J$45:$J$108,"="&amp;F$221,$H$45:$H$108),"")</f>
        <v>8117254</v>
      </c>
      <c r="G224" s="163">
        <f>IF('3f WHD'!N$13&lt;&gt;"",SUMIF($K$45:$K$108,"="&amp;G$221,$H$45:$H$108)+SUMIF($J$45:$J$108,"="&amp;G$221,$H$45:$H$108),"")</f>
        <v>8523116.6999999993</v>
      </c>
      <c r="H224" s="163">
        <f>IF('3f WHD'!O$13&lt;&gt;"",SUMIF($K$45:$K$108,"="&amp;H$221,$H$45:$H$108)+SUMIF($J$45:$J$108,"="&amp;H$221,$H$45:$H$108),"")</f>
        <v>8928979.4000000004</v>
      </c>
      <c r="I224" s="164"/>
      <c r="J224" s="163">
        <f>IF('3f WHD'!Q$13&lt;&gt;"",SUMIF($K$45:$K$108,"="&amp;J$221,$H$45:$H$108)+SUMIF($J$45:$J$108,"="&amp;J$221,$H$45:$H$108),"")</f>
        <v>8928979.4000000004</v>
      </c>
      <c r="K224" s="163">
        <f>IF('3f WHD'!R$13&lt;&gt;"",SUMIF($K$45:$K$108,"="&amp;K$221,$H$45:$H$108)+SUMIF($J$45:$J$108,"="&amp;K$221,$H$45:$H$108),"")</f>
        <v>9375428.370000001</v>
      </c>
      <c r="L224" s="163">
        <f>IF('3f WHD'!S$13&lt;&gt;"",SUMIF($K$45:$K$108,"="&amp;L$221,$H$45:$H$108)+SUMIF($J$45:$J$108,"="&amp;L$221,$H$45:$H$108),"")</f>
        <v>9821877.3400000017</v>
      </c>
      <c r="M224" s="163">
        <f>IF('3f WHD'!T$13&lt;&gt;"",SUMIF($K$45:$K$108,"="&amp;M$221,$H$45:$H$108)+SUMIF($J$45:$J$108,"="&amp;M$221,$H$45:$H$108),"")</f>
        <v>10312971.207000002</v>
      </c>
      <c r="N224" s="163">
        <f>IF('3f WHD'!U$13&lt;&gt;"",SUMIF($K$45:$K$108,"="&amp;N$221,$H$45:$H$108)+SUMIF($J$45:$J$108,"="&amp;N$221,$H$45:$H$108),"")</f>
        <v>10804065.074000003</v>
      </c>
      <c r="O224" s="163">
        <f>IF('3f WHD'!V$13&lt;&gt;"",SUMIF($K$45:$K$108,"="&amp;O$221,$H$45:$H$108)+SUMIF($J$45:$J$108,"="&amp;O$221,$H$45:$H$108),"")</f>
        <v>11344268.327700004</v>
      </c>
      <c r="P224" s="163">
        <f>IF('3f WHD'!W$13&lt;&gt;"",SUMIF($K$45:$K$108,"="&amp;P$221,$H$45:$H$108)+SUMIF($J$45:$J$108,"="&amp;P$221,$H$45:$H$108),"")</f>
        <v>11884471.581400003</v>
      </c>
      <c r="Q224" s="163">
        <f>IF('3f WHD'!X$13&lt;&gt;"",SUMIF($K$45:$K$108,"="&amp;Q$221,$H$45:$H$108)+SUMIF($J$45:$J$108,"="&amp;Q$221,$H$45:$H$108),"")</f>
        <v>12478695.160470003</v>
      </c>
      <c r="R224" s="164"/>
      <c r="S224" s="163">
        <f>IF('3f WHD'!Z$13&lt;&gt;"",SUMIF($K$45:$K$108,"="&amp;S$221,$H$45:$H$108)+SUMIF($J$45:$J$108,"="&amp;S$221,$H$45:$H$108),"")</f>
        <v>13072918.739540005</v>
      </c>
      <c r="T224" s="163">
        <f>IF('3f WHD'!AA$13&lt;&gt;"",SUMIF($K$45:$K$108,"="&amp;T$221,$H$45:$H$108)+SUMIF($J$45:$J$108,"="&amp;T$221,$H$45:$H$108),"")</f>
        <v>13726564.676517006</v>
      </c>
      <c r="U224" s="163" t="str">
        <f>IF('3f WHD'!AB$13&lt;&gt;"",SUMIF($K$45:$K$108,"="&amp;U$221,$H$45:$H$108)+SUMIF($J$45:$J$108,"="&amp;U$221,$H$45:$H$108),"")</f>
        <v/>
      </c>
      <c r="V224" s="163" t="str">
        <f>IF('3f WHD'!AC$13&lt;&gt;"",SUMIF($K$45:$K$108,"="&amp;V$221,$H$45:$H$108)+SUMIF($J$45:$J$108,"="&amp;V$221,$H$45:$H$108),"")</f>
        <v/>
      </c>
      <c r="W224" s="163" t="str">
        <f>IF('3f WHD'!AD$13&lt;&gt;"",SUMIF($K$45:$K$108,"="&amp;W$221,$H$45:$H$108)+SUMIF($J$45:$J$108,"="&amp;W$221,$H$45:$H$108),"")</f>
        <v/>
      </c>
      <c r="X224" s="163" t="str">
        <f>IF('3f WHD'!AE$13&lt;&gt;"",SUMIF($K$45:$K$108,"="&amp;X$221,$H$45:$H$108)+SUMIF($J$45:$J$108,"="&amp;X$221,$H$45:$H$108),"")</f>
        <v/>
      </c>
      <c r="Y224" s="163" t="str">
        <f>IF('3f WHD'!AF$13&lt;&gt;"",SUMIF($K$45:$K$108,"="&amp;Y$221,$H$45:$H$108)+SUMIF($J$45:$J$108,"="&amp;Y$221,$H$45:$H$108),"")</f>
        <v/>
      </c>
      <c r="Z224" s="163" t="str">
        <f>IF('3f WHD'!AG$13&lt;&gt;"",SUMIF($K$45:$K$108,"="&amp;Z$221,$H$45:$H$108)+SUMIF($J$45:$J$108,"="&amp;Z$221,$H$45:$H$108),"")</f>
        <v/>
      </c>
      <c r="AA224" s="163" t="str">
        <f>IF('3f WHD'!AH$13&lt;&gt;"",SUMIF($K$45:$K$108,"="&amp;AA$221,$H$45:$H$108)+SUMIF($J$45:$J$108,"="&amp;AA$221,$H$45:$H$108),"")</f>
        <v/>
      </c>
      <c r="AB224" s="163" t="str">
        <f>IF('3f WHD'!AI$13&lt;&gt;"",SUMIF($K$45:$K$108,"="&amp;AB$221,$H$45:$H$108)+SUMIF($J$45:$J$108,"="&amp;AB$221,$H$45:$H$108),"")</f>
        <v/>
      </c>
      <c r="AC224" s="163" t="str">
        <f>IF('3f WHD'!AJ$13&lt;&gt;"",SUMIF($K$45:$K$108,"="&amp;AC$221,$H$45:$H$108)+SUMIF($J$45:$J$108,"="&amp;AC$221,$H$45:$H$108),"")</f>
        <v/>
      </c>
      <c r="AD224" s="163" t="str">
        <f>IF('3f WHD'!AK$13&lt;&gt;"",SUMIF($K$45:$K$108,"="&amp;AD$221,$H$45:$H$108)+SUMIF($J$45:$J$108,"="&amp;AD$221,$H$45:$H$108),"")</f>
        <v/>
      </c>
      <c r="AE224" s="163" t="str">
        <f>IF('3f WHD'!AL$13&lt;&gt;"",SUMIF($K$45:$K$108,"="&amp;AE$221,$H$45:$H$108)+SUMIF($J$45:$J$108,"="&amp;AE$221,$H$45:$H$108),"")</f>
        <v/>
      </c>
      <c r="AF224" s="163" t="str">
        <f>IF('3f WHD'!AM$13&lt;&gt;"",SUMIF($K$45:$K$108,"="&amp;AF$221,$H$45:$H$108)+SUMIF($J$45:$J$108,"="&amp;AF$221,$H$45:$H$108),"")</f>
        <v/>
      </c>
      <c r="AG224" s="163" t="str">
        <f>IF('3f WHD'!AN$13&lt;&gt;"",SUMIF($K$45:$K$108,"="&amp;AG$221,$H$45:$H$108)+SUMIF($J$45:$J$108,"="&amp;AG$221,$H$45:$H$108),"")</f>
        <v/>
      </c>
      <c r="AH224" s="163" t="str">
        <f>IF('3f WHD'!AO$13&lt;&gt;"",SUMIF($K$45:$K$108,"="&amp;AH$221,$H$45:$H$108)+SUMIF($J$45:$J$108,"="&amp;AH$221,$H$45:$H$108),"")</f>
        <v/>
      </c>
      <c r="AI224" s="163" t="str">
        <f>IF('3f WHD'!AP$13&lt;&gt;"",SUMIF($K$45:$K$108,"="&amp;AI$221,$H$45:$H$108)+SUMIF($J$45:$J$108,"="&amp;AI$221,$H$45:$H$108),"")</f>
        <v/>
      </c>
      <c r="AJ224" s="163" t="str">
        <f>IF('3f WHD'!AQ$13&lt;&gt;"",SUMIF($K$45:$K$108,"="&amp;AJ$221,$H$45:$H$108)+SUMIF($J$45:$J$108,"="&amp;AJ$221,$H$45:$H$108),"")</f>
        <v/>
      </c>
      <c r="AK224" s="163" t="str">
        <f>IF('3f WHD'!AR$13&lt;&gt;"",SUMIF($K$45:$K$108,"="&amp;AK$221,$H$45:$H$108)+SUMIF($J$45:$J$108,"="&amp;AK$221,$H$45:$H$108),"")</f>
        <v/>
      </c>
      <c r="AL224" s="163" t="str">
        <f>IF('3f WHD'!AS$13&lt;&gt;"",SUMIF($K$45:$K$108,"="&amp;AL$221,$H$45:$H$108)+SUMIF($J$45:$J$108,"="&amp;AL$221,$H$45:$H$108),"")</f>
        <v/>
      </c>
      <c r="AM224" s="163" t="str">
        <f>IF('3f WHD'!AT$13&lt;&gt;"",SUMIF($K$45:$K$108,"="&amp;AM$221,$H$45:$H$108)+SUMIF($J$45:$J$108,"="&amp;AM$221,$H$45:$H$108),"")</f>
        <v/>
      </c>
      <c r="AN224" s="163" t="str">
        <f>IF('3f WHD'!AU$13&lt;&gt;"",SUMIF($K$45:$K$108,"="&amp;AN$221,$H$45:$H$108)+SUMIF($J$45:$J$108,"="&amp;AN$221,$H$45:$H$108),"")</f>
        <v/>
      </c>
      <c r="AO224" s="163" t="str">
        <f>IF('3f WHD'!AV$13&lt;&gt;"",SUMIF($K$45:$K$108,"="&amp;AO$221,$H$45:$H$108)+SUMIF($J$45:$J$108,"="&amp;AO$221,$H$45:$H$108),"")</f>
        <v/>
      </c>
      <c r="AP224" s="163" t="str">
        <f>IF('3f WHD'!AW$13&lt;&gt;"",SUMIF($K$45:$K$108,"="&amp;AP$221,$H$45:$H$108)+SUMIF($J$45:$J$108,"="&amp;AP$221,$H$45:$H$108),"")</f>
        <v/>
      </c>
      <c r="AQ224" s="163" t="str">
        <f>IF('3f WHD'!AX$13&lt;&gt;"",SUMIF($K$45:$K$108,"="&amp;AQ$221,$H$45:$H$108)+SUMIF($J$45:$J$108,"="&amp;AQ$221,$H$45:$H$108),"")</f>
        <v/>
      </c>
      <c r="AR224" s="163" t="str">
        <f>IF('3f WHD'!AY$13&lt;&gt;"",SUMIF($K$45:$K$108,"="&amp;AR$221,$H$45:$H$108)+SUMIF($J$45:$J$108,"="&amp;AR$221,$H$45:$H$108),"")</f>
        <v/>
      </c>
      <c r="AS224" s="163" t="str">
        <f>IF('3f WHD'!AZ$13&lt;&gt;"",SUMIF($K$45:$K$108,"="&amp;AS$221,$H$45:$H$108)+SUMIF($J$45:$J$108,"="&amp;AS$221,$H$45:$H$108),"")</f>
        <v/>
      </c>
      <c r="AT224" s="163" t="str">
        <f>IF('3f WHD'!BA$13&lt;&gt;"",SUMIF($K$45:$K$108,"="&amp;AT$221,$H$45:$H$108)+SUMIF($J$45:$J$108,"="&amp;AT$221,$H$45:$H$108),"")</f>
        <v/>
      </c>
      <c r="AU224" s="163" t="str">
        <f>IF('3f WHD'!BB$13&lt;&gt;"",SUMIF($K$45:$K$108,"="&amp;AU$221,$H$45:$H$108)+SUMIF($J$45:$J$108,"="&amp;AU$221,$H$45:$H$108),"")</f>
        <v/>
      </c>
      <c r="AV224" s="163" t="str">
        <f>IF('3f WHD'!BC$13&lt;&gt;"",SUMIF($K$45:$K$108,"="&amp;AV$221,$H$45:$H$108)+SUMIF($J$45:$J$108,"="&amp;AV$221,$H$45:$H$108),"")</f>
        <v/>
      </c>
      <c r="AW224" s="163" t="str">
        <f>IF('3f WHD'!BD$13&lt;&gt;"",SUMIF($K$45:$K$108,"="&amp;AW$221,$H$45:$H$108)+SUMIF($J$45:$J$108,"="&amp;AW$221,$H$45:$H$108),"")</f>
        <v/>
      </c>
    </row>
    <row r="225" spans="3:49" ht="49.4" customHeight="1">
      <c r="C225" s="156" t="s">
        <v>326</v>
      </c>
      <c r="D225" s="163">
        <f>IF('3f WHD'!K$13&lt;&gt;"",SUMIF($K$45:$K$108,"="&amp;D$221,$I$45:$I$108)+SUMIF($J$45:$J$108,"="&amp;D$221,$I$45:$I$108),"")</f>
        <v>0</v>
      </c>
      <c r="E225" s="163">
        <f>IF('3f WHD'!L$13&lt;&gt;"",SUMIF($K$45:$K$108,"="&amp;E$221,$I$45:$I$108)+SUMIF($J$45:$J$108,"="&amp;E$221,$I$45:$I$108),"")</f>
        <v>0</v>
      </c>
      <c r="F225" s="163">
        <f>IF('3f WHD'!M$13&lt;&gt;"",SUMIF($K$45:$K$108,"="&amp;F$221,$I$45:$I$108)+SUMIF($J$45:$J$108,"="&amp;F$221,$I$45:$I$108),"")</f>
        <v>0</v>
      </c>
      <c r="G225" s="163">
        <f>IF('3f WHD'!N$13&lt;&gt;"",SUMIF($K$45:$K$108,"="&amp;G$221,$I$45:$I$108)+SUMIF($J$45:$J$108,"="&amp;G$221,$I$45:$I$108),"")</f>
        <v>0</v>
      </c>
      <c r="H225" s="163">
        <f>IF('3f WHD'!O$13&lt;&gt;"",SUMIF($K$45:$K$108,"="&amp;H$221,$I$45:$I$108)+SUMIF($J$45:$J$108,"="&amp;H$221,$I$45:$I$108),"")</f>
        <v>0</v>
      </c>
      <c r="I225" s="164"/>
      <c r="J225" s="163">
        <f>IF('3f WHD'!Q$13&lt;&gt;"",SUMIF($K$45:$K$108,"="&amp;J$221,$I$45:$I$108)+SUMIF($J$45:$J$108,"="&amp;J$221,$I$45:$I$108),"")</f>
        <v>0</v>
      </c>
      <c r="K225" s="163">
        <f>IF('3f WHD'!R$13&lt;&gt;"",SUMIF($K$45:$K$108,"="&amp;K$221,$I$45:$I$108)+SUMIF($J$45:$J$108,"="&amp;K$221,$I$45:$I$108),"")</f>
        <v>0</v>
      </c>
      <c r="L225" s="163">
        <f>IF('3f WHD'!S$13&lt;&gt;"",SUMIF($K$45:$K$108,"="&amp;L$221,$I$45:$I$108)+SUMIF($J$45:$J$108,"="&amp;L$221,$I$45:$I$108),"")</f>
        <v>0</v>
      </c>
      <c r="M225" s="163">
        <f>IF('3f WHD'!T$13&lt;&gt;"",SUMIF($K$45:$K$108,"="&amp;M$221,$I$45:$I$108)+SUMIF($J$45:$J$108,"="&amp;M$221,$I$45:$I$108),"")</f>
        <v>4430396.3839999996</v>
      </c>
      <c r="N225" s="163">
        <f>IF('3f WHD'!U$13&lt;&gt;"",SUMIF($K$45:$K$108,"="&amp;N$221,$I$45:$I$108)+SUMIF($J$45:$J$108,"="&amp;N$221,$I$45:$I$108),"")</f>
        <v>8736597.3889999986</v>
      </c>
      <c r="O225" s="163">
        <f>IF('3f WHD'!V$13&lt;&gt;"",SUMIF($K$45:$K$108,"="&amp;O$221,$I$45:$I$108)+SUMIF($J$45:$J$108,"="&amp;O$221,$I$45:$I$108),"")</f>
        <v>8423668.2469999995</v>
      </c>
      <c r="P225" s="163">
        <f>IF('3f WHD'!W$13&lt;&gt;"",SUMIF($K$45:$K$108,"="&amp;P$221,$I$45:$I$108)+SUMIF($J$45:$J$108,"="&amp;P$221,$I$45:$I$108),"")</f>
        <v>8798806.6639999989</v>
      </c>
      <c r="Q225" s="163">
        <f>IF('3f WHD'!X$13&lt;&gt;"",SUMIF($K$45:$K$108,"="&amp;Q$221,$I$45:$I$108)+SUMIF($J$45:$J$108,"="&amp;Q$221,$I$45:$I$108),"")</f>
        <v>9639861.3670000006</v>
      </c>
      <c r="R225" s="164"/>
      <c r="S225" s="163">
        <f>IF('3f WHD'!Z$13&lt;&gt;"",SUMIF($K$45:$K$108,"="&amp;S$221,$I$45:$I$108)+SUMIF($J$45:$J$108,"="&amp;S$221,$I$45:$I$108),"")</f>
        <v>9867391.9450000003</v>
      </c>
      <c r="T225" s="163">
        <f>IF('3f WHD'!AA$13&lt;&gt;"",SUMIF($K$45:$K$108,"="&amp;T$221,$I$45:$I$108)+SUMIF($J$45:$J$108,"="&amp;T$221,$I$45:$I$108),"")</f>
        <v>9655302</v>
      </c>
      <c r="U225" s="163" t="str">
        <f>IF('3f WHD'!AB$13&lt;&gt;"",SUMIF($K$45:$K$108,"="&amp;U$221,$I$45:$I$108)+SUMIF($J$45:$J$108,"="&amp;U$221,$I$45:$I$108),"")</f>
        <v/>
      </c>
      <c r="V225" s="163" t="str">
        <f>IF('3f WHD'!AC$13&lt;&gt;"",SUMIF($K$45:$K$108,"="&amp;V$221,$I$45:$I$108)+SUMIF($J$45:$J$108,"="&amp;V$221,$I$45:$I$108),"")</f>
        <v/>
      </c>
      <c r="W225" s="163" t="str">
        <f>IF('3f WHD'!AD$13&lt;&gt;"",SUMIF($K$45:$K$108,"="&amp;W$221,$I$45:$I$108)+SUMIF($J$45:$J$108,"="&amp;W$221,$I$45:$I$108),"")</f>
        <v/>
      </c>
      <c r="X225" s="163" t="str">
        <f>IF('3f WHD'!AE$13&lt;&gt;"",SUMIF($K$45:$K$108,"="&amp;X$221,$I$45:$I$108)+SUMIF($J$45:$J$108,"="&amp;X$221,$I$45:$I$108),"")</f>
        <v/>
      </c>
      <c r="Y225" s="163" t="str">
        <f>IF('3f WHD'!AF$13&lt;&gt;"",SUMIF($K$45:$K$108,"="&amp;Y$221,$I$45:$I$108)+SUMIF($J$45:$J$108,"="&amp;Y$221,$I$45:$I$108),"")</f>
        <v/>
      </c>
      <c r="Z225" s="163" t="str">
        <f>IF('3f WHD'!AG$13&lt;&gt;"",SUMIF($K$45:$K$108,"="&amp;Z$221,$I$45:$I$108)+SUMIF($J$45:$J$108,"="&amp;Z$221,$I$45:$I$108),"")</f>
        <v/>
      </c>
      <c r="AA225" s="163" t="str">
        <f>IF('3f WHD'!AH$13&lt;&gt;"",SUMIF($K$45:$K$108,"="&amp;AA$221,$I$45:$I$108)+SUMIF($J$45:$J$108,"="&amp;AA$221,$I$45:$I$108),"")</f>
        <v/>
      </c>
      <c r="AB225" s="163" t="str">
        <f>IF('3f WHD'!AI$13&lt;&gt;"",SUMIF($K$45:$K$108,"="&amp;AB$221,$I$45:$I$108)+SUMIF($J$45:$J$108,"="&amp;AB$221,$I$45:$I$108),"")</f>
        <v/>
      </c>
      <c r="AC225" s="163" t="str">
        <f>IF('3f WHD'!AJ$13&lt;&gt;"",SUMIF($K$45:$K$108,"="&amp;AC$221,$I$45:$I$108)+SUMIF($J$45:$J$108,"="&amp;AC$221,$I$45:$I$108),"")</f>
        <v/>
      </c>
      <c r="AD225" s="163" t="str">
        <f>IF('3f WHD'!AK$13&lt;&gt;"",SUMIF($K$45:$K$108,"="&amp;AD$221,$I$45:$I$108)+SUMIF($J$45:$J$108,"="&amp;AD$221,$I$45:$I$108),"")</f>
        <v/>
      </c>
      <c r="AE225" s="163" t="str">
        <f>IF('3f WHD'!AL$13&lt;&gt;"",SUMIF($K$45:$K$108,"="&amp;AE$221,$I$45:$I$108)+SUMIF($J$45:$J$108,"="&amp;AE$221,$I$45:$I$108),"")</f>
        <v/>
      </c>
      <c r="AF225" s="163" t="str">
        <f>IF('3f WHD'!AM$13&lt;&gt;"",SUMIF($K$45:$K$108,"="&amp;AF$221,$I$45:$I$108)+SUMIF($J$45:$J$108,"="&amp;AF$221,$I$45:$I$108),"")</f>
        <v/>
      </c>
      <c r="AG225" s="163" t="str">
        <f>IF('3f WHD'!AN$13&lt;&gt;"",SUMIF($K$45:$K$108,"="&amp;AG$221,$I$45:$I$108)+SUMIF($J$45:$J$108,"="&amp;AG$221,$I$45:$I$108),"")</f>
        <v/>
      </c>
      <c r="AH225" s="163" t="str">
        <f>IF('3f WHD'!AO$13&lt;&gt;"",SUMIF($K$45:$K$108,"="&amp;AH$221,$I$45:$I$108)+SUMIF($J$45:$J$108,"="&amp;AH$221,$I$45:$I$108),"")</f>
        <v/>
      </c>
      <c r="AI225" s="163" t="str">
        <f>IF('3f WHD'!AP$13&lt;&gt;"",SUMIF($K$45:$K$108,"="&amp;AI$221,$I$45:$I$108)+SUMIF($J$45:$J$108,"="&amp;AI$221,$I$45:$I$108),"")</f>
        <v/>
      </c>
      <c r="AJ225" s="163" t="str">
        <f>IF('3f WHD'!AQ$13&lt;&gt;"",SUMIF($K$45:$K$108,"="&amp;AJ$221,$I$45:$I$108)+SUMIF($J$45:$J$108,"="&amp;AJ$221,$I$45:$I$108),"")</f>
        <v/>
      </c>
      <c r="AK225" s="163" t="str">
        <f>IF('3f WHD'!AR$13&lt;&gt;"",SUMIF($K$45:$K$108,"="&amp;AK$221,$I$45:$I$108)+SUMIF($J$45:$J$108,"="&amp;AK$221,$I$45:$I$108),"")</f>
        <v/>
      </c>
      <c r="AL225" s="163" t="str">
        <f>IF('3f WHD'!AS$13&lt;&gt;"",SUMIF($K$45:$K$108,"="&amp;AL$221,$I$45:$I$108)+SUMIF($J$45:$J$108,"="&amp;AL$221,$I$45:$I$108),"")</f>
        <v/>
      </c>
      <c r="AM225" s="163" t="str">
        <f>IF('3f WHD'!AT$13&lt;&gt;"",SUMIF($K$45:$K$108,"="&amp;AM$221,$I$45:$I$108)+SUMIF($J$45:$J$108,"="&amp;AM$221,$I$45:$I$108),"")</f>
        <v/>
      </c>
      <c r="AN225" s="163" t="str">
        <f>IF('3f WHD'!AU$13&lt;&gt;"",SUMIF($K$45:$K$108,"="&amp;AN$221,$I$45:$I$108)+SUMIF($J$45:$J$108,"="&amp;AN$221,$I$45:$I$108),"")</f>
        <v/>
      </c>
      <c r="AO225" s="163" t="str">
        <f>IF('3f WHD'!AV$13&lt;&gt;"",SUMIF($K$45:$K$108,"="&amp;AO$221,$I$45:$I$108)+SUMIF($J$45:$J$108,"="&amp;AO$221,$I$45:$I$108),"")</f>
        <v/>
      </c>
      <c r="AP225" s="163" t="str">
        <f>IF('3f WHD'!AW$13&lt;&gt;"",SUMIF($K$45:$K$108,"="&amp;AP$221,$I$45:$I$108)+SUMIF($J$45:$J$108,"="&amp;AP$221,$I$45:$I$108),"")</f>
        <v/>
      </c>
      <c r="AQ225" s="163" t="str">
        <f>IF('3f WHD'!AX$13&lt;&gt;"",SUMIF($K$45:$K$108,"="&amp;AQ$221,$I$45:$I$108)+SUMIF($J$45:$J$108,"="&amp;AQ$221,$I$45:$I$108),"")</f>
        <v/>
      </c>
      <c r="AR225" s="163" t="str">
        <f>IF('3f WHD'!AY$13&lt;&gt;"",SUMIF($K$45:$K$108,"="&amp;AR$221,$I$45:$I$108)+SUMIF($J$45:$J$108,"="&amp;AR$221,$I$45:$I$108),"")</f>
        <v/>
      </c>
      <c r="AS225" s="163" t="str">
        <f>IF('3f WHD'!AZ$13&lt;&gt;"",SUMIF($K$45:$K$108,"="&amp;AS$221,$I$45:$I$108)+SUMIF($J$45:$J$108,"="&amp;AS$221,$I$45:$I$108),"")</f>
        <v/>
      </c>
      <c r="AT225" s="163" t="str">
        <f>IF('3f WHD'!BA$13&lt;&gt;"",SUMIF($K$45:$K$108,"="&amp;AT$221,$I$45:$I$108)+SUMIF($J$45:$J$108,"="&amp;AT$221,$I$45:$I$108),"")</f>
        <v/>
      </c>
      <c r="AU225" s="163" t="str">
        <f>IF('3f WHD'!BB$13&lt;&gt;"",SUMIF($K$45:$K$108,"="&amp;AU$221,$I$45:$I$108)+SUMIF($J$45:$J$108,"="&amp;AU$221,$I$45:$I$108),"")</f>
        <v/>
      </c>
      <c r="AV225" s="163" t="str">
        <f>IF('3f WHD'!BC$13&lt;&gt;"",SUMIF($K$45:$K$108,"="&amp;AV$221,$I$45:$I$108)+SUMIF($J$45:$J$108,"="&amp;AV$221,$I$45:$I$108),"")</f>
        <v/>
      </c>
      <c r="AW225" s="163" t="str">
        <f>IF('3f WHD'!BD$13&lt;&gt;"",SUMIF($K$45:$K$108,"="&amp;AW$221,$I$45:$I$108)+SUMIF($J$45:$J$108,"="&amp;AW$221,$I$45:$I$108),"")</f>
        <v/>
      </c>
    </row>
    <row r="226" spans="3:49"/>
    <row r="227" spans="3:49"/>
    <row r="228" spans="3:49" ht="55.5" customHeight="1">
      <c r="C228" s="156" t="s">
        <v>327</v>
      </c>
      <c r="D228" s="200">
        <f>IFERROR(D222/(D223-D224-D225),"-")</f>
        <v>3.86178509945083</v>
      </c>
      <c r="E228" s="200">
        <f t="shared" ref="E228:T228" si="65">IFERROR(E222/(E223-E224-E225),"-")</f>
        <v>4.3798119791184789</v>
      </c>
      <c r="F228" s="200">
        <f t="shared" si="65"/>
        <v>4.6943384228877969</v>
      </c>
      <c r="G228" s="200">
        <f t="shared" si="65"/>
        <v>5.0898553557427864</v>
      </c>
      <c r="H228" s="200">
        <f t="shared" si="65"/>
        <v>5.2170245185345925</v>
      </c>
      <c r="I228" s="164"/>
      <c r="J228" s="200">
        <f t="shared" si="65"/>
        <v>5.2170245185345925</v>
      </c>
      <c r="K228" s="200">
        <f t="shared" si="65"/>
        <v>5.4382114342696974</v>
      </c>
      <c r="L228" s="200">
        <f t="shared" si="65"/>
        <v>5.6660086487823103</v>
      </c>
      <c r="M228" s="200">
        <f t="shared" si="65"/>
        <v>5.9299995528126548</v>
      </c>
      <c r="N228" s="200">
        <f t="shared" si="65"/>
        <v>6.0384303183314465</v>
      </c>
      <c r="O228" s="171">
        <f t="shared" si="65"/>
        <v>6.8501864450773278</v>
      </c>
      <c r="P228" s="171">
        <f t="shared" si="65"/>
        <v>6.8480043107034856</v>
      </c>
      <c r="Q228" s="171">
        <f t="shared" si="65"/>
        <v>6.0338953603312691</v>
      </c>
      <c r="R228" s="164"/>
      <c r="S228" s="171">
        <f t="shared" si="65"/>
        <v>5.6258217510753665</v>
      </c>
      <c r="T228" s="171">
        <f t="shared" si="65"/>
        <v>6.4495151998345062</v>
      </c>
      <c r="U228" s="171" t="str">
        <f t="shared" ref="U228:AW228" si="66">IFERROR(U222/(U223-U224-U225),"-")</f>
        <v>-</v>
      </c>
      <c r="V228" s="171" t="str">
        <f t="shared" si="66"/>
        <v>-</v>
      </c>
      <c r="W228" s="171" t="str">
        <f t="shared" si="66"/>
        <v>-</v>
      </c>
      <c r="X228" s="171" t="str">
        <f t="shared" si="66"/>
        <v>-</v>
      </c>
      <c r="Y228" s="171" t="str">
        <f t="shared" si="66"/>
        <v>-</v>
      </c>
      <c r="Z228" s="171" t="str">
        <f t="shared" si="66"/>
        <v>-</v>
      </c>
      <c r="AA228" s="171" t="str">
        <f t="shared" si="66"/>
        <v>-</v>
      </c>
      <c r="AB228" s="171" t="str">
        <f t="shared" si="66"/>
        <v>-</v>
      </c>
      <c r="AC228" s="171" t="str">
        <f t="shared" si="66"/>
        <v>-</v>
      </c>
      <c r="AD228" s="171" t="str">
        <f t="shared" si="66"/>
        <v>-</v>
      </c>
      <c r="AE228" s="171" t="str">
        <f t="shared" si="66"/>
        <v>-</v>
      </c>
      <c r="AF228" s="171" t="str">
        <f t="shared" si="66"/>
        <v>-</v>
      </c>
      <c r="AG228" s="171" t="str">
        <f t="shared" si="66"/>
        <v>-</v>
      </c>
      <c r="AH228" s="171" t="str">
        <f t="shared" si="66"/>
        <v>-</v>
      </c>
      <c r="AI228" s="171" t="str">
        <f t="shared" si="66"/>
        <v>-</v>
      </c>
      <c r="AJ228" s="171" t="str">
        <f t="shared" si="66"/>
        <v>-</v>
      </c>
      <c r="AK228" s="171" t="str">
        <f t="shared" si="66"/>
        <v>-</v>
      </c>
      <c r="AL228" s="171" t="str">
        <f t="shared" si="66"/>
        <v>-</v>
      </c>
      <c r="AM228" s="171" t="str">
        <f t="shared" si="66"/>
        <v>-</v>
      </c>
      <c r="AN228" s="171" t="str">
        <f t="shared" si="66"/>
        <v>-</v>
      </c>
      <c r="AO228" s="171" t="str">
        <f t="shared" si="66"/>
        <v>-</v>
      </c>
      <c r="AP228" s="171" t="str">
        <f t="shared" si="66"/>
        <v>-</v>
      </c>
      <c r="AQ228" s="171" t="str">
        <f t="shared" si="66"/>
        <v>-</v>
      </c>
      <c r="AR228" s="171" t="str">
        <f t="shared" si="66"/>
        <v>-</v>
      </c>
      <c r="AS228" s="171" t="str">
        <f t="shared" si="66"/>
        <v>-</v>
      </c>
      <c r="AT228" s="171" t="str">
        <f t="shared" si="66"/>
        <v>-</v>
      </c>
      <c r="AU228" s="171" t="str">
        <f t="shared" si="66"/>
        <v>-</v>
      </c>
      <c r="AV228" s="171" t="str">
        <f t="shared" si="66"/>
        <v>-</v>
      </c>
      <c r="AW228" s="171" t="str">
        <f t="shared" si="66"/>
        <v>-</v>
      </c>
    </row>
    <row r="229" spans="3:49">
      <c r="T229" s="272"/>
    </row>
    <row r="230" spans="3:49"/>
    <row r="231" spans="3:49"/>
  </sheetData>
  <mergeCells count="4">
    <mergeCell ref="B3:O3"/>
    <mergeCell ref="C217:C218"/>
    <mergeCell ref="D217:N217"/>
    <mergeCell ref="D218:N218"/>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BD37"/>
  <sheetViews>
    <sheetView topLeftCell="V1" workbookViewId="0">
      <selection activeCell="AB8" sqref="AB8"/>
    </sheetView>
  </sheetViews>
  <sheetFormatPr defaultColWidth="0" defaultRowHeight="0" customHeight="1" zeroHeight="1"/>
  <cols>
    <col min="1" max="1" width="3" customWidth="1"/>
    <col min="2" max="2" width="36" customWidth="1"/>
    <col min="3" max="3" width="36.84375" customWidth="1"/>
    <col min="4" max="4" width="21.15234375" customWidth="1"/>
    <col min="5" max="5" width="15.61328125"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56" width="15.61328125" customWidth="1"/>
    <col min="57" max="16384" width="9.23046875" hidden="1"/>
  </cols>
  <sheetData>
    <row r="1" spans="1:56"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18.75" customHeight="1">
      <c r="A2" s="2"/>
      <c r="B2" s="40" t="s">
        <v>335</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13.5">
      <c r="A3" s="2"/>
      <c r="B3" s="328" t="s">
        <v>336</v>
      </c>
      <c r="C3" s="328"/>
      <c r="D3" s="328"/>
      <c r="E3" s="328"/>
      <c r="F3" s="328"/>
      <c r="G3" s="39"/>
      <c r="H3" s="39"/>
      <c r="I3" s="39"/>
      <c r="J3" s="39"/>
      <c r="K3" s="39"/>
      <c r="L3" s="39"/>
      <c r="M3" s="39"/>
      <c r="N3" s="39"/>
      <c r="O3" s="39"/>
      <c r="P3" s="39"/>
      <c r="Q3" s="39"/>
      <c r="R3" s="39"/>
      <c r="S3" s="39"/>
      <c r="T3" s="39"/>
      <c r="U3" s="2"/>
      <c r="V3" s="2"/>
      <c r="W3" s="2"/>
      <c r="X3" s="2"/>
      <c r="Y3" s="39"/>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1:56" ht="13.5">
      <c r="A5" s="14"/>
      <c r="B5" s="14"/>
      <c r="C5" s="14"/>
      <c r="D5" s="14"/>
      <c r="E5" s="14"/>
      <c r="F5" s="14"/>
      <c r="G5" s="55"/>
      <c r="H5" s="14"/>
      <c r="I5" s="14"/>
      <c r="J5" s="14"/>
      <c r="K5" s="14"/>
      <c r="L5" s="14"/>
      <c r="M5" s="14"/>
      <c r="N5" s="14"/>
      <c r="O5" s="14"/>
      <c r="P5" s="55"/>
      <c r="Q5" s="14"/>
      <c r="R5" s="14"/>
      <c r="S5" s="14"/>
      <c r="T5" s="14"/>
      <c r="U5" s="14"/>
      <c r="V5" s="14"/>
      <c r="W5" s="14"/>
      <c r="X5" s="14"/>
      <c r="Y5" s="55"/>
      <c r="Z5" s="14"/>
      <c r="AA5" s="14"/>
      <c r="AB5" s="14"/>
      <c r="AC5" s="14"/>
    </row>
    <row r="6" spans="1:56" ht="12.75" customHeight="1">
      <c r="A6" s="14"/>
      <c r="B6" s="318" t="s">
        <v>27</v>
      </c>
      <c r="C6" s="372" t="s">
        <v>43</v>
      </c>
      <c r="D6" s="373" t="s">
        <v>186</v>
      </c>
      <c r="E6" s="372" t="s">
        <v>79</v>
      </c>
      <c r="F6" s="332"/>
      <c r="G6" s="28"/>
      <c r="H6" s="346" t="s">
        <v>80</v>
      </c>
      <c r="I6" s="347"/>
      <c r="J6" s="347"/>
      <c r="K6" s="347"/>
      <c r="L6" s="347"/>
      <c r="M6" s="347"/>
      <c r="N6" s="347"/>
      <c r="O6" s="348"/>
      <c r="P6" s="136"/>
      <c r="Q6" s="238" t="s">
        <v>81</v>
      </c>
      <c r="R6" s="239"/>
      <c r="S6" s="239"/>
      <c r="T6" s="239"/>
      <c r="U6" s="239"/>
      <c r="V6" s="239"/>
      <c r="W6" s="239"/>
      <c r="X6" s="239"/>
      <c r="Y6" s="28"/>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40"/>
    </row>
    <row r="7" spans="1:56" ht="12.75" customHeight="1">
      <c r="A7" s="14"/>
      <c r="B7" s="318"/>
      <c r="C7" s="372"/>
      <c r="D7" s="373"/>
      <c r="E7" s="372"/>
      <c r="F7" s="332"/>
      <c r="G7" s="28"/>
      <c r="H7" s="319" t="s">
        <v>82</v>
      </c>
      <c r="I7" s="320"/>
      <c r="J7" s="320"/>
      <c r="K7" s="320"/>
      <c r="L7" s="320"/>
      <c r="M7" s="320"/>
      <c r="N7" s="320"/>
      <c r="O7" s="321"/>
      <c r="P7" s="136"/>
      <c r="Q7" s="241" t="s">
        <v>83</v>
      </c>
      <c r="R7" s="242"/>
      <c r="S7" s="242"/>
      <c r="T7" s="242"/>
      <c r="U7" s="242"/>
      <c r="V7" s="242"/>
      <c r="W7" s="242"/>
      <c r="X7" s="242"/>
      <c r="Y7" s="28"/>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3"/>
    </row>
    <row r="8" spans="1:56" ht="25.5" customHeight="1">
      <c r="A8" s="14"/>
      <c r="B8" s="318"/>
      <c r="C8" s="372"/>
      <c r="D8" s="373"/>
      <c r="E8" s="372"/>
      <c r="F8" s="53" t="s">
        <v>84</v>
      </c>
      <c r="G8" s="28"/>
      <c r="H8" s="33" t="s">
        <v>85</v>
      </c>
      <c r="I8" s="33" t="s">
        <v>86</v>
      </c>
      <c r="J8" s="33" t="s">
        <v>87</v>
      </c>
      <c r="K8" s="33" t="s">
        <v>88</v>
      </c>
      <c r="L8" s="33" t="s">
        <v>89</v>
      </c>
      <c r="M8" s="34" t="s">
        <v>90</v>
      </c>
      <c r="N8" s="33" t="s">
        <v>91</v>
      </c>
      <c r="O8" s="33" t="s">
        <v>92</v>
      </c>
      <c r="P8" s="28"/>
      <c r="Q8" s="29" t="s">
        <v>93</v>
      </c>
      <c r="R8" s="29" t="s">
        <v>94</v>
      </c>
      <c r="S8" s="29" t="s">
        <v>95</v>
      </c>
      <c r="T8" s="35" t="s">
        <v>96</v>
      </c>
      <c r="U8" s="29" t="s">
        <v>97</v>
      </c>
      <c r="V8" s="29" t="s">
        <v>98</v>
      </c>
      <c r="W8" s="29" t="s">
        <v>99</v>
      </c>
      <c r="X8" s="29" t="s">
        <v>100</v>
      </c>
      <c r="Y8" s="28"/>
      <c r="Z8" s="29" t="s">
        <v>101</v>
      </c>
      <c r="AA8" s="29" t="s">
        <v>102</v>
      </c>
      <c r="AB8" s="276" t="s">
        <v>365</v>
      </c>
      <c r="AC8" s="276" t="s">
        <v>365</v>
      </c>
      <c r="AD8" s="277" t="s">
        <v>366</v>
      </c>
      <c r="AE8" s="275" t="s">
        <v>366</v>
      </c>
      <c r="AF8" s="275" t="s">
        <v>367</v>
      </c>
      <c r="AG8" s="275" t="s">
        <v>367</v>
      </c>
      <c r="AH8" s="275" t="s">
        <v>368</v>
      </c>
      <c r="AI8" s="275" t="s">
        <v>368</v>
      </c>
      <c r="AJ8" s="275" t="s">
        <v>369</v>
      </c>
      <c r="AK8" s="275" t="s">
        <v>369</v>
      </c>
      <c r="AL8" s="275" t="s">
        <v>370</v>
      </c>
      <c r="AM8" s="275" t="s">
        <v>370</v>
      </c>
      <c r="AN8" s="275" t="s">
        <v>371</v>
      </c>
      <c r="AO8" s="275" t="s">
        <v>371</v>
      </c>
      <c r="AP8" s="275" t="s">
        <v>372</v>
      </c>
      <c r="AQ8" s="275" t="s">
        <v>372</v>
      </c>
      <c r="AR8" s="275" t="s">
        <v>373</v>
      </c>
      <c r="AS8" s="275" t="s">
        <v>373</v>
      </c>
      <c r="AT8" s="275" t="s">
        <v>374</v>
      </c>
      <c r="AU8" s="275" t="s">
        <v>374</v>
      </c>
      <c r="AV8" s="275" t="s">
        <v>375</v>
      </c>
      <c r="AW8" s="275" t="s">
        <v>375</v>
      </c>
      <c r="AX8" s="275" t="s">
        <v>376</v>
      </c>
      <c r="AY8" s="275" t="s">
        <v>376</v>
      </c>
      <c r="AZ8" s="275" t="s">
        <v>377</v>
      </c>
      <c r="BA8" s="275" t="s">
        <v>377</v>
      </c>
      <c r="BB8" s="275" t="s">
        <v>378</v>
      </c>
      <c r="BC8" s="275" t="s">
        <v>378</v>
      </c>
      <c r="BD8" s="275" t="s">
        <v>379</v>
      </c>
    </row>
    <row r="9" spans="1:56" ht="25.5" customHeight="1">
      <c r="A9" s="14"/>
      <c r="B9" s="318"/>
      <c r="C9" s="372"/>
      <c r="D9" s="373"/>
      <c r="E9" s="372"/>
      <c r="F9" s="97" t="s">
        <v>84</v>
      </c>
      <c r="G9" s="84"/>
      <c r="H9" s="33" t="s">
        <v>85</v>
      </c>
      <c r="I9" s="33" t="s">
        <v>86</v>
      </c>
      <c r="J9" s="33" t="s">
        <v>87</v>
      </c>
      <c r="K9" s="33" t="s">
        <v>88</v>
      </c>
      <c r="L9" s="33" t="s">
        <v>89</v>
      </c>
      <c r="M9" s="34" t="s">
        <v>90</v>
      </c>
      <c r="N9" s="33" t="s">
        <v>91</v>
      </c>
      <c r="O9" s="33" t="s">
        <v>92</v>
      </c>
      <c r="P9" s="84"/>
      <c r="Q9" s="29" t="s">
        <v>93</v>
      </c>
      <c r="R9" s="29" t="s">
        <v>94</v>
      </c>
      <c r="S9" s="29" t="s">
        <v>95</v>
      </c>
      <c r="T9" s="35" t="s">
        <v>96</v>
      </c>
      <c r="U9" s="29" t="s">
        <v>97</v>
      </c>
      <c r="V9" s="29" t="s">
        <v>98</v>
      </c>
      <c r="W9" s="29" t="s">
        <v>99</v>
      </c>
      <c r="X9" s="29" t="s">
        <v>100</v>
      </c>
      <c r="Y9" s="84"/>
      <c r="Z9" s="29" t="s">
        <v>104</v>
      </c>
      <c r="AA9" s="29" t="s">
        <v>105</v>
      </c>
      <c r="AB9" s="29" t="s">
        <v>103</v>
      </c>
      <c r="AC9" s="29" t="s">
        <v>380</v>
      </c>
      <c r="AD9" s="29" t="s">
        <v>381</v>
      </c>
      <c r="AE9" s="29" t="s">
        <v>382</v>
      </c>
      <c r="AF9" s="29" t="s">
        <v>383</v>
      </c>
      <c r="AG9" s="29" t="s">
        <v>384</v>
      </c>
      <c r="AH9" s="29" t="s">
        <v>385</v>
      </c>
      <c r="AI9" s="29" t="s">
        <v>386</v>
      </c>
      <c r="AJ9" s="29" t="s">
        <v>387</v>
      </c>
      <c r="AK9" s="29" t="s">
        <v>388</v>
      </c>
      <c r="AL9" s="29" t="s">
        <v>389</v>
      </c>
      <c r="AM9" s="29" t="s">
        <v>390</v>
      </c>
      <c r="AN9" s="29" t="s">
        <v>391</v>
      </c>
      <c r="AO9" s="29" t="s">
        <v>392</v>
      </c>
      <c r="AP9" s="29" t="s">
        <v>393</v>
      </c>
      <c r="AQ9" s="29" t="s">
        <v>394</v>
      </c>
      <c r="AR9" s="29" t="s">
        <v>395</v>
      </c>
      <c r="AS9" s="29" t="s">
        <v>396</v>
      </c>
      <c r="AT9" s="29" t="s">
        <v>397</v>
      </c>
      <c r="AU9" s="29" t="s">
        <v>398</v>
      </c>
      <c r="AV9" s="29" t="s">
        <v>399</v>
      </c>
      <c r="AW9" s="29" t="s">
        <v>400</v>
      </c>
      <c r="AX9" s="29" t="s">
        <v>401</v>
      </c>
      <c r="AY9" s="29" t="s">
        <v>402</v>
      </c>
      <c r="AZ9" s="29" t="s">
        <v>403</v>
      </c>
      <c r="BA9" s="29" t="s">
        <v>404</v>
      </c>
      <c r="BB9" s="29" t="s">
        <v>405</v>
      </c>
      <c r="BC9" s="29" t="s">
        <v>406</v>
      </c>
      <c r="BD9" s="29" t="s">
        <v>407</v>
      </c>
    </row>
    <row r="10" spans="1:56" ht="30" customHeight="1">
      <c r="A10" s="14"/>
      <c r="B10" s="318"/>
      <c r="C10" s="372"/>
      <c r="D10" s="373"/>
      <c r="E10" s="372"/>
      <c r="F10" s="53" t="s">
        <v>106</v>
      </c>
      <c r="G10" s="28"/>
      <c r="H10" s="31" t="s">
        <v>107</v>
      </c>
      <c r="I10" s="31" t="s">
        <v>108</v>
      </c>
      <c r="J10" s="31" t="s">
        <v>109</v>
      </c>
      <c r="K10" s="31" t="s">
        <v>110</v>
      </c>
      <c r="L10" s="31" t="s">
        <v>111</v>
      </c>
      <c r="M10" s="32" t="s">
        <v>112</v>
      </c>
      <c r="N10" s="31" t="s">
        <v>113</v>
      </c>
      <c r="O10" s="31" t="s">
        <v>114</v>
      </c>
      <c r="P10" s="28"/>
      <c r="Q10" s="31" t="s">
        <v>115</v>
      </c>
      <c r="R10" s="31" t="s">
        <v>116</v>
      </c>
      <c r="S10" s="31" t="s">
        <v>117</v>
      </c>
      <c r="T10" s="36" t="s">
        <v>118</v>
      </c>
      <c r="U10" s="31" t="s">
        <v>119</v>
      </c>
      <c r="V10" s="31" t="s">
        <v>120</v>
      </c>
      <c r="W10" s="31" t="s">
        <v>121</v>
      </c>
      <c r="X10" s="31" t="s">
        <v>122</v>
      </c>
      <c r="Y10" s="28"/>
      <c r="Z10" s="31" t="s">
        <v>123</v>
      </c>
      <c r="AA10" s="31" t="s">
        <v>124</v>
      </c>
      <c r="AB10" s="31" t="s">
        <v>125</v>
      </c>
      <c r="AC10" s="31" t="s">
        <v>408</v>
      </c>
      <c r="AD10" s="31" t="s">
        <v>409</v>
      </c>
      <c r="AE10" s="31" t="s">
        <v>410</v>
      </c>
      <c r="AF10" s="31" t="s">
        <v>411</v>
      </c>
      <c r="AG10" s="31" t="s">
        <v>412</v>
      </c>
      <c r="AH10" s="31" t="s">
        <v>413</v>
      </c>
      <c r="AI10" s="31" t="s">
        <v>414</v>
      </c>
      <c r="AJ10" s="31" t="s">
        <v>415</v>
      </c>
      <c r="AK10" s="31" t="s">
        <v>416</v>
      </c>
      <c r="AL10" s="31" t="s">
        <v>417</v>
      </c>
      <c r="AM10" s="31" t="s">
        <v>418</v>
      </c>
      <c r="AN10" s="31" t="s">
        <v>419</v>
      </c>
      <c r="AO10" s="31" t="s">
        <v>420</v>
      </c>
      <c r="AP10" s="31" t="s">
        <v>421</v>
      </c>
      <c r="AQ10" s="31" t="s">
        <v>422</v>
      </c>
      <c r="AR10" s="31" t="s">
        <v>423</v>
      </c>
      <c r="AS10" s="31" t="s">
        <v>424</v>
      </c>
      <c r="AT10" s="31" t="s">
        <v>425</v>
      </c>
      <c r="AU10" s="31" t="s">
        <v>426</v>
      </c>
      <c r="AV10" s="31" t="s">
        <v>427</v>
      </c>
      <c r="AW10" s="31" t="s">
        <v>428</v>
      </c>
      <c r="AX10" s="31" t="s">
        <v>429</v>
      </c>
      <c r="AY10" s="31" t="s">
        <v>430</v>
      </c>
      <c r="AZ10" s="31" t="s">
        <v>431</v>
      </c>
      <c r="BA10" s="31" t="s">
        <v>432</v>
      </c>
      <c r="BB10" s="31" t="s">
        <v>433</v>
      </c>
      <c r="BC10" s="31" t="s">
        <v>434</v>
      </c>
      <c r="BD10" s="31" t="s">
        <v>435</v>
      </c>
    </row>
    <row r="11" spans="1:56" ht="12.75" customHeight="1">
      <c r="A11" s="14"/>
      <c r="B11" s="318"/>
      <c r="C11" s="372"/>
      <c r="D11" s="373"/>
      <c r="E11" s="372"/>
      <c r="F11" s="54" t="s">
        <v>337</v>
      </c>
      <c r="G11" s="28"/>
      <c r="H11" s="29" t="s">
        <v>127</v>
      </c>
      <c r="I11" s="29" t="s">
        <v>127</v>
      </c>
      <c r="J11" s="29" t="s">
        <v>128</v>
      </c>
      <c r="K11" s="29" t="s">
        <v>128</v>
      </c>
      <c r="L11" s="29" t="s">
        <v>129</v>
      </c>
      <c r="M11" s="30" t="s">
        <v>129</v>
      </c>
      <c r="N11" s="29" t="s">
        <v>130</v>
      </c>
      <c r="O11" s="29" t="s">
        <v>130</v>
      </c>
      <c r="P11" s="28"/>
      <c r="Q11" s="29" t="s">
        <v>131</v>
      </c>
      <c r="R11" s="29" t="s">
        <v>132</v>
      </c>
      <c r="S11" s="29" t="s">
        <v>132</v>
      </c>
      <c r="T11" s="35" t="s">
        <v>133</v>
      </c>
      <c r="U11" s="29" t="s">
        <v>133</v>
      </c>
      <c r="V11" s="29" t="s">
        <v>134</v>
      </c>
      <c r="W11" s="29" t="s">
        <v>134</v>
      </c>
      <c r="X11" s="29" t="s">
        <v>135</v>
      </c>
      <c r="Y11" s="28"/>
      <c r="Z11" s="29" t="s">
        <v>135</v>
      </c>
      <c r="AA11" s="29" t="s">
        <v>136</v>
      </c>
      <c r="AB11" s="29" t="s">
        <v>136</v>
      </c>
      <c r="AC11" s="29" t="s">
        <v>136</v>
      </c>
      <c r="AD11" s="180" t="s">
        <v>436</v>
      </c>
      <c r="AE11" s="180" t="s">
        <v>436</v>
      </c>
      <c r="AF11" s="180" t="s">
        <v>436</v>
      </c>
      <c r="AG11" s="180" t="s">
        <v>436</v>
      </c>
      <c r="AH11" s="180" t="s">
        <v>437</v>
      </c>
      <c r="AI11" s="180" t="s">
        <v>437</v>
      </c>
      <c r="AJ11" s="180" t="s">
        <v>437</v>
      </c>
      <c r="AK11" s="180" t="s">
        <v>437</v>
      </c>
      <c r="AL11" s="180" t="s">
        <v>438</v>
      </c>
      <c r="AM11" s="180" t="s">
        <v>438</v>
      </c>
      <c r="AN11" s="180" t="s">
        <v>438</v>
      </c>
      <c r="AO11" s="180" t="s">
        <v>438</v>
      </c>
      <c r="AP11" s="180" t="s">
        <v>439</v>
      </c>
      <c r="AQ11" s="180" t="s">
        <v>439</v>
      </c>
      <c r="AR11" s="180" t="s">
        <v>439</v>
      </c>
      <c r="AS11" s="180" t="s">
        <v>439</v>
      </c>
      <c r="AT11" s="180" t="s">
        <v>440</v>
      </c>
      <c r="AU11" s="180" t="s">
        <v>440</v>
      </c>
      <c r="AV11" s="180" t="s">
        <v>440</v>
      </c>
      <c r="AW11" s="180" t="s">
        <v>440</v>
      </c>
      <c r="AX11" s="180" t="s">
        <v>441</v>
      </c>
      <c r="AY11" s="180" t="s">
        <v>441</v>
      </c>
      <c r="AZ11" s="180" t="s">
        <v>441</v>
      </c>
      <c r="BA11" s="180" t="s">
        <v>441</v>
      </c>
      <c r="BB11" s="180" t="s">
        <v>442</v>
      </c>
      <c r="BC11" s="180" t="s">
        <v>442</v>
      </c>
      <c r="BD11" s="180" t="s">
        <v>442</v>
      </c>
    </row>
    <row r="12" spans="1:56" ht="13.5">
      <c r="A12" s="14"/>
      <c r="B12" s="370" t="s">
        <v>55</v>
      </c>
      <c r="C12" s="371"/>
      <c r="D12" s="371"/>
      <c r="E12" s="371"/>
      <c r="F12" s="371"/>
      <c r="G12" s="28"/>
      <c r="H12" s="48"/>
      <c r="I12" s="48"/>
      <c r="J12" s="48"/>
      <c r="K12" s="48"/>
      <c r="L12" s="48"/>
      <c r="M12" s="49"/>
      <c r="N12" s="48"/>
      <c r="O12" s="48"/>
      <c r="P12" s="28"/>
      <c r="Q12" s="48"/>
      <c r="R12" s="48"/>
      <c r="S12" s="48"/>
      <c r="T12" s="50"/>
      <c r="U12" s="48"/>
      <c r="V12" s="48"/>
      <c r="W12" s="48"/>
      <c r="X12" s="48"/>
      <c r="Y12" s="2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row>
    <row r="13" spans="1:56" s="4" customFormat="1" ht="13.5">
      <c r="A13" s="55"/>
      <c r="B13" s="26" t="s">
        <v>338</v>
      </c>
      <c r="C13" s="26"/>
      <c r="D13" s="203" t="s">
        <v>235</v>
      </c>
      <c r="E13" s="3" t="s">
        <v>339</v>
      </c>
      <c r="F13" s="450"/>
      <c r="G13" s="28"/>
      <c r="H13" s="444"/>
      <c r="I13" s="445"/>
      <c r="J13" s="445"/>
      <c r="K13" s="445"/>
      <c r="L13" s="445"/>
      <c r="M13" s="445"/>
      <c r="N13" s="445"/>
      <c r="O13" s="446"/>
      <c r="P13" s="28"/>
      <c r="Q13" s="444"/>
      <c r="R13" s="445"/>
      <c r="S13" s="445"/>
      <c r="T13" s="445"/>
      <c r="U13" s="445"/>
      <c r="V13" s="445"/>
      <c r="W13" s="446"/>
      <c r="X13" s="218">
        <v>0.57599999999999996</v>
      </c>
      <c r="Y13" s="28"/>
      <c r="Z13" s="257">
        <v>0.57599999999999996</v>
      </c>
      <c r="AA13" s="210">
        <v>0.122</v>
      </c>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row>
    <row r="14" spans="1:56" s="4" customFormat="1" ht="28.5" customHeight="1">
      <c r="A14" s="55"/>
      <c r="B14" s="26" t="s">
        <v>340</v>
      </c>
      <c r="C14" s="221" t="s">
        <v>341</v>
      </c>
      <c r="D14" s="203" t="s">
        <v>235</v>
      </c>
      <c r="E14" s="3" t="s">
        <v>339</v>
      </c>
      <c r="F14" s="451"/>
      <c r="G14" s="28"/>
      <c r="H14" s="447"/>
      <c r="I14" s="448"/>
      <c r="J14" s="448"/>
      <c r="K14" s="448"/>
      <c r="L14" s="448"/>
      <c r="M14" s="448"/>
      <c r="N14" s="448"/>
      <c r="O14" s="449"/>
      <c r="P14" s="28"/>
      <c r="Q14" s="447"/>
      <c r="R14" s="448"/>
      <c r="S14" s="448"/>
      <c r="T14" s="448"/>
      <c r="U14" s="448"/>
      <c r="V14" s="448"/>
      <c r="W14" s="449"/>
      <c r="X14" s="218">
        <v>0.48399999999999999</v>
      </c>
      <c r="Y14" s="28"/>
      <c r="Z14" s="257">
        <v>0.48399999999999999</v>
      </c>
      <c r="AA14" s="442"/>
      <c r="AB14" s="443"/>
      <c r="AC14" s="442"/>
      <c r="AD14" s="443"/>
      <c r="AE14" s="442"/>
      <c r="AF14" s="443"/>
      <c r="AG14" s="442"/>
      <c r="AH14" s="443"/>
      <c r="AI14" s="442"/>
      <c r="AJ14" s="443"/>
      <c r="AK14" s="442"/>
      <c r="AL14" s="443"/>
      <c r="AM14" s="442"/>
      <c r="AN14" s="443"/>
      <c r="AO14" s="442"/>
      <c r="AP14" s="443"/>
      <c r="AQ14" s="442"/>
      <c r="AR14" s="443"/>
      <c r="AS14" s="442"/>
      <c r="AT14" s="443"/>
      <c r="AU14" s="442"/>
      <c r="AV14" s="443"/>
      <c r="AW14" s="442"/>
      <c r="AX14" s="443"/>
      <c r="AY14" s="442"/>
      <c r="AZ14" s="443"/>
      <c r="BA14" s="442"/>
      <c r="BB14" s="443"/>
      <c r="BC14" s="442"/>
      <c r="BD14" s="443"/>
    </row>
    <row r="15" spans="1:56" ht="13.5">
      <c r="A15" s="14"/>
      <c r="B15" s="370" t="s">
        <v>51</v>
      </c>
      <c r="C15" s="371"/>
      <c r="D15" s="371"/>
      <c r="E15" s="371"/>
      <c r="F15" s="371"/>
      <c r="G15" s="28"/>
      <c r="H15" s="215"/>
      <c r="I15" s="14"/>
      <c r="J15" s="14"/>
      <c r="K15" s="14"/>
      <c r="L15" s="14"/>
      <c r="M15" s="14"/>
      <c r="N15" s="14"/>
      <c r="O15" s="214"/>
      <c r="P15" s="213"/>
      <c r="Q15" s="14"/>
      <c r="R15" s="14"/>
      <c r="S15" s="14"/>
      <c r="T15" s="14"/>
      <c r="U15" s="14"/>
      <c r="V15" s="14"/>
      <c r="W15" s="14"/>
      <c r="X15" s="50"/>
      <c r="Y15" s="213"/>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row>
    <row r="16" spans="1:56" ht="13.5">
      <c r="A16" s="14"/>
      <c r="B16" s="406" t="s">
        <v>342</v>
      </c>
      <c r="C16" s="406"/>
      <c r="D16" s="406"/>
      <c r="E16" s="11" t="s">
        <v>343</v>
      </c>
      <c r="F16" s="11"/>
      <c r="G16" s="28"/>
      <c r="H16" s="215"/>
      <c r="I16" s="14"/>
      <c r="J16" s="14"/>
      <c r="K16" s="14"/>
      <c r="L16" s="14"/>
      <c r="M16" s="14"/>
      <c r="N16" s="14"/>
      <c r="O16" s="214"/>
      <c r="P16" s="213"/>
      <c r="Q16" s="14"/>
      <c r="R16" s="14"/>
      <c r="S16" s="14"/>
      <c r="T16" s="14"/>
      <c r="U16" s="14"/>
      <c r="V16" s="14"/>
      <c r="W16" s="14"/>
      <c r="X16" s="5">
        <f>IF(X13="","-",((X13)*365/100)+(X14*122/100))</f>
        <v>2.6928799999999997</v>
      </c>
      <c r="Y16" s="213"/>
      <c r="Z16" s="5">
        <f>IF(Z13="","-",((Z13)*365/100)+(Z14*122/100))</f>
        <v>2.6928799999999997</v>
      </c>
      <c r="AA16" s="5">
        <f t="shared" ref="AA16:AB16" si="0">IF(AA13="","-",((AA13)*365/100))</f>
        <v>0.44530000000000003</v>
      </c>
      <c r="AB16" s="5" t="str">
        <f t="shared" si="0"/>
        <v>-</v>
      </c>
      <c r="AC16" s="5" t="str">
        <f t="shared" ref="AC16:BD16" si="1">IF(AC13="","-",((AC13)*365/100))</f>
        <v>-</v>
      </c>
      <c r="AD16" s="5" t="str">
        <f t="shared" si="1"/>
        <v>-</v>
      </c>
      <c r="AE16" s="5" t="str">
        <f t="shared" si="1"/>
        <v>-</v>
      </c>
      <c r="AF16" s="5" t="str">
        <f t="shared" si="1"/>
        <v>-</v>
      </c>
      <c r="AG16" s="5" t="str">
        <f t="shared" si="1"/>
        <v>-</v>
      </c>
      <c r="AH16" s="5" t="str">
        <f t="shared" si="1"/>
        <v>-</v>
      </c>
      <c r="AI16" s="5" t="str">
        <f t="shared" si="1"/>
        <v>-</v>
      </c>
      <c r="AJ16" s="5" t="str">
        <f t="shared" si="1"/>
        <v>-</v>
      </c>
      <c r="AK16" s="5" t="str">
        <f t="shared" si="1"/>
        <v>-</v>
      </c>
      <c r="AL16" s="5" t="str">
        <f t="shared" si="1"/>
        <v>-</v>
      </c>
      <c r="AM16" s="5" t="str">
        <f t="shared" si="1"/>
        <v>-</v>
      </c>
      <c r="AN16" s="5" t="str">
        <f t="shared" si="1"/>
        <v>-</v>
      </c>
      <c r="AO16" s="5" t="str">
        <f t="shared" si="1"/>
        <v>-</v>
      </c>
      <c r="AP16" s="5" t="str">
        <f t="shared" si="1"/>
        <v>-</v>
      </c>
      <c r="AQ16" s="5" t="str">
        <f t="shared" si="1"/>
        <v>-</v>
      </c>
      <c r="AR16" s="5" t="str">
        <f t="shared" si="1"/>
        <v>-</v>
      </c>
      <c r="AS16" s="5" t="str">
        <f t="shared" si="1"/>
        <v>-</v>
      </c>
      <c r="AT16" s="5" t="str">
        <f t="shared" si="1"/>
        <v>-</v>
      </c>
      <c r="AU16" s="5" t="str">
        <f t="shared" si="1"/>
        <v>-</v>
      </c>
      <c r="AV16" s="5" t="str">
        <f t="shared" si="1"/>
        <v>-</v>
      </c>
      <c r="AW16" s="5" t="str">
        <f t="shared" si="1"/>
        <v>-</v>
      </c>
      <c r="AX16" s="5" t="str">
        <f t="shared" si="1"/>
        <v>-</v>
      </c>
      <c r="AY16" s="5" t="str">
        <f t="shared" si="1"/>
        <v>-</v>
      </c>
      <c r="AZ16" s="5" t="str">
        <f t="shared" si="1"/>
        <v>-</v>
      </c>
      <c r="BA16" s="5" t="str">
        <f t="shared" si="1"/>
        <v>-</v>
      </c>
      <c r="BB16" s="5" t="str">
        <f t="shared" si="1"/>
        <v>-</v>
      </c>
      <c r="BC16" s="5" t="str">
        <f t="shared" si="1"/>
        <v>-</v>
      </c>
      <c r="BD16" s="5" t="str">
        <f t="shared" si="1"/>
        <v>-</v>
      </c>
    </row>
    <row r="17" spans="1:29" ht="13.5">
      <c r="A17" s="14"/>
      <c r="B17" s="14"/>
      <c r="C17" s="14"/>
      <c r="D17" s="14"/>
      <c r="E17" s="14"/>
      <c r="F17" s="14"/>
      <c r="G17" s="55"/>
      <c r="H17" s="14"/>
      <c r="I17" s="14"/>
      <c r="J17" s="14"/>
      <c r="K17" s="14"/>
      <c r="L17" s="14"/>
      <c r="M17" s="14"/>
      <c r="N17" s="14"/>
      <c r="O17" s="14"/>
      <c r="P17" s="55"/>
      <c r="Q17" s="14"/>
      <c r="R17" s="14"/>
      <c r="S17" s="14"/>
      <c r="T17" s="14"/>
      <c r="U17" s="14"/>
      <c r="V17" s="14"/>
      <c r="W17" s="14"/>
      <c r="X17" s="212"/>
      <c r="Y17" s="55"/>
      <c r="Z17" s="14"/>
      <c r="AA17" s="76"/>
      <c r="AB17" s="14"/>
      <c r="AC17" s="14"/>
    </row>
    <row r="18" spans="1:29" ht="13.5" hidden="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3.5" hidden="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3.5" hidden="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3.5" hidden="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3.5" hidden="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3.5"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207"/>
      <c r="AA23" s="205"/>
      <c r="AB23" s="14"/>
      <c r="AC23" s="14"/>
    </row>
    <row r="24" spans="1:29" ht="13.5" hidden="1">
      <c r="A24" s="14"/>
      <c r="B24" s="66"/>
      <c r="C24" s="66"/>
      <c r="D24" s="14"/>
      <c r="E24" s="14"/>
      <c r="F24" s="14"/>
      <c r="G24" s="14"/>
      <c r="H24" s="14"/>
      <c r="I24" s="14"/>
      <c r="J24" s="14"/>
      <c r="K24" s="14"/>
      <c r="L24" s="14"/>
      <c r="M24" s="14"/>
      <c r="N24" s="14"/>
      <c r="O24" s="14"/>
      <c r="P24" s="14"/>
      <c r="Q24" s="14"/>
      <c r="R24" s="14"/>
      <c r="S24" s="14"/>
      <c r="T24" s="14"/>
      <c r="U24" s="14"/>
      <c r="V24" s="14"/>
      <c r="W24" s="14"/>
      <c r="X24" s="14"/>
      <c r="Y24" s="14"/>
      <c r="Z24" s="207"/>
      <c r="AA24" s="205"/>
      <c r="AB24" s="14"/>
      <c r="AC24" s="14"/>
    </row>
    <row r="25" spans="1:29" ht="13.5"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208"/>
      <c r="AA25" s="14"/>
      <c r="AB25" s="14"/>
      <c r="AC25" s="14"/>
    </row>
    <row r="26" spans="1:29" ht="13.5" hidden="1">
      <c r="A26" s="14"/>
      <c r="B26" s="14"/>
      <c r="C26" s="14"/>
      <c r="D26" s="14"/>
      <c r="E26" s="14"/>
      <c r="F26" s="14"/>
      <c r="G26" s="14"/>
      <c r="H26" s="67"/>
      <c r="I26" s="67"/>
      <c r="J26" s="67"/>
      <c r="K26" s="14"/>
      <c r="L26" s="14"/>
      <c r="M26" s="14"/>
      <c r="N26" s="14"/>
      <c r="O26" s="14"/>
      <c r="P26" s="14"/>
      <c r="Q26" s="14"/>
      <c r="R26" s="14"/>
      <c r="S26" s="14"/>
      <c r="T26" s="14"/>
      <c r="U26" s="14"/>
      <c r="V26" s="14"/>
      <c r="W26" s="14"/>
      <c r="X26" s="14"/>
      <c r="Y26" s="14"/>
      <c r="Z26" s="14"/>
      <c r="AA26" s="14"/>
      <c r="AB26" s="14"/>
      <c r="AC26" s="14"/>
    </row>
    <row r="27" spans="1:29" ht="13.5" hidden="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3.5" hidden="1">
      <c r="A28" s="14"/>
      <c r="B28" s="14"/>
      <c r="C28" s="14"/>
      <c r="D28" s="14"/>
      <c r="E28" s="14"/>
      <c r="F28" s="14"/>
      <c r="G28" s="14"/>
      <c r="H28" s="14"/>
      <c r="I28" s="211"/>
      <c r="J28" s="14"/>
      <c r="K28" s="14"/>
      <c r="L28" s="14"/>
      <c r="M28" s="14"/>
      <c r="N28" s="14"/>
      <c r="O28" s="14"/>
      <c r="P28" s="14"/>
      <c r="Q28" s="14"/>
      <c r="R28" s="14"/>
      <c r="S28" s="14"/>
      <c r="T28" s="14"/>
      <c r="U28" s="14"/>
      <c r="V28" s="14"/>
      <c r="W28" s="14"/>
      <c r="X28" s="14"/>
      <c r="Y28" s="14"/>
      <c r="Z28" s="14"/>
      <c r="AA28" s="14"/>
      <c r="AB28" s="14"/>
      <c r="AC28" s="14"/>
    </row>
    <row r="29" spans="1:29" ht="13.5" hidden="1">
      <c r="A29" s="14"/>
      <c r="B29" s="14"/>
      <c r="C29" s="14"/>
      <c r="D29" s="14"/>
      <c r="E29" s="14"/>
      <c r="F29" s="14"/>
      <c r="G29" s="14"/>
      <c r="H29" s="14"/>
      <c r="I29" s="14"/>
      <c r="J29" s="67"/>
      <c r="K29" s="14"/>
      <c r="L29" s="14"/>
      <c r="M29" s="14"/>
      <c r="N29" s="14"/>
      <c r="O29" s="14"/>
      <c r="P29" s="14"/>
      <c r="Q29" s="14"/>
      <c r="R29" s="14"/>
      <c r="S29" s="14"/>
      <c r="T29" s="14"/>
      <c r="U29" s="14"/>
      <c r="V29" s="14"/>
      <c r="W29" s="14"/>
      <c r="X29" s="14"/>
      <c r="Y29" s="14"/>
      <c r="Z29" s="14"/>
      <c r="AA29" s="14"/>
      <c r="AB29" s="14"/>
      <c r="AC29" s="14"/>
    </row>
    <row r="30" spans="1:29" ht="13.5" hidden="1">
      <c r="A30" s="14"/>
      <c r="B30" s="14"/>
      <c r="C30" s="14"/>
      <c r="D30" s="14"/>
      <c r="E30" s="14"/>
      <c r="F30" s="14"/>
      <c r="G30" s="14"/>
      <c r="H30" s="14"/>
      <c r="I30" s="14"/>
      <c r="J30" s="14"/>
      <c r="K30" s="14"/>
      <c r="L30" s="14"/>
      <c r="M30" s="68"/>
      <c r="N30" s="14"/>
      <c r="O30" s="14"/>
      <c r="P30" s="14"/>
      <c r="Q30" s="14"/>
      <c r="R30" s="14"/>
      <c r="S30" s="14"/>
      <c r="T30" s="14"/>
      <c r="U30" s="14"/>
      <c r="V30" s="14"/>
      <c r="W30" s="14"/>
      <c r="X30" s="14"/>
      <c r="Y30" s="14"/>
      <c r="Z30" s="14"/>
      <c r="AA30" s="14"/>
      <c r="AB30" s="14"/>
      <c r="AC30" s="14"/>
    </row>
    <row r="31" spans="1:29" ht="12.65" hidden="1" customHeight="1">
      <c r="AC31" s="14"/>
    </row>
    <row r="32" spans="1:29" ht="12.65" hidden="1" customHeight="1">
      <c r="AC32" s="14"/>
    </row>
    <row r="33" spans="11:29" ht="12.65" hidden="1" customHeight="1">
      <c r="AC33" s="14"/>
    </row>
    <row r="34" spans="11:29" ht="13.5" hidden="1">
      <c r="AC34" s="14"/>
    </row>
    <row r="35" spans="11:29" ht="13.5" hidden="1">
      <c r="K35" s="13"/>
      <c r="L35" s="24"/>
      <c r="M35" s="24"/>
      <c r="N35" s="24"/>
      <c r="O35" s="24"/>
      <c r="AC35" s="14"/>
    </row>
    <row r="36" spans="11:29" ht="13.5" hidden="1">
      <c r="K36" s="13"/>
      <c r="L36" s="24"/>
      <c r="M36" s="24"/>
      <c r="N36" s="24"/>
      <c r="O36" s="24"/>
      <c r="AC36" s="14"/>
    </row>
    <row r="37" spans="11:29" ht="12.65" hidden="1" customHeight="1">
      <c r="AC37" s="14"/>
    </row>
  </sheetData>
  <mergeCells count="29">
    <mergeCell ref="Q13:W14"/>
    <mergeCell ref="AA14:AB14"/>
    <mergeCell ref="B15:F15"/>
    <mergeCell ref="B16:D16"/>
    <mergeCell ref="H6:O6"/>
    <mergeCell ref="H7:O7"/>
    <mergeCell ref="B12:F12"/>
    <mergeCell ref="F13:F14"/>
    <mergeCell ref="H13:O14"/>
    <mergeCell ref="B3:F3"/>
    <mergeCell ref="B6:B11"/>
    <mergeCell ref="C6:C11"/>
    <mergeCell ref="D6:D11"/>
    <mergeCell ref="E6:E11"/>
    <mergeCell ref="F6:F7"/>
    <mergeCell ref="AC14:AD14"/>
    <mergeCell ref="AE14:AF14"/>
    <mergeCell ref="AG14:AH14"/>
    <mergeCell ref="AI14:AJ14"/>
    <mergeCell ref="AK14:AL14"/>
    <mergeCell ref="AW14:AX14"/>
    <mergeCell ref="AY14:AZ14"/>
    <mergeCell ref="BA14:BB14"/>
    <mergeCell ref="BC14:BD14"/>
    <mergeCell ref="AM14:AN14"/>
    <mergeCell ref="AO14:AP14"/>
    <mergeCell ref="AQ14:AR14"/>
    <mergeCell ref="AS14:AT14"/>
    <mergeCell ref="AU14:AV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5c9a2-c4d2-48cc-8213-0a52642d0438" xsi:nil="true"/>
    <_ip_UnifiedCompliancePolicyUIAction xmlns="http://schemas.microsoft.com/sharepoint/v3" xsi:nil="true"/>
    <_Flow_SignoffStatus xmlns="12ddb115-0830-43b7-ae9f-1099068dc9cf" xsi:nil="true"/>
    <_ip_UnifiedCompliancePolicyProperties xmlns="http://schemas.microsoft.com/sharepoint/v3" xsi:nil="true"/>
    <lcf76f155ced4ddcb4097134ff3c332f xmlns="12ddb115-0830-43b7-ae9f-1099068dc9cf">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9FA2A32-D053-49F2-B2A6-CC755698A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610EBF99-FC74-4ED9-A7C2-80A7F7125B34}">
  <ds:schemaRefs>
    <ds:schemaRef ds:uri="http://purl.org/dc/elements/1.1/"/>
    <ds:schemaRef ds:uri="http://schemas.microsoft.com/office/2006/documentManagement/types"/>
    <ds:schemaRef ds:uri="http://schemas.microsoft.com/sharepoint/v3"/>
    <ds:schemaRef ds:uri="e9d5c9a2-c4d2-48cc-8213-0a52642d0438"/>
    <ds:schemaRef ds:uri="http://schemas.openxmlformats.org/package/2006/metadata/core-properties"/>
    <ds:schemaRef ds:uri="http://schemas.microsoft.com/office/2006/metadata/properties"/>
    <ds:schemaRef ds:uri="http://purl.org/dc/terms/"/>
    <ds:schemaRef ds:uri="http://purl.org/dc/dcmitype/"/>
    <ds:schemaRef ds:uri="http://schemas.microsoft.com/office/infopath/2007/PartnerControls"/>
    <ds:schemaRef ds:uri="12ddb115-0830-43b7-ae9f-1099068dc9cf"/>
    <ds:schemaRef ds:uri="http://www.w3.org/XML/1998/namespace"/>
  </ds:schemaRefs>
</ds:datastoreItem>
</file>

<file path=customXml/itemProps4.xml><?xml version="1.0" encoding="utf-8"?>
<ds:datastoreItem xmlns:ds="http://schemas.openxmlformats.org/officeDocument/2006/customXml" ds:itemID="{BD605096-C988-406A-8894-5D412044D0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3e ECO</vt:lpstr>
      <vt:lpstr>3f WHD</vt:lpstr>
      <vt:lpstr>3h Losses</vt:lpstr>
      <vt:lpstr>3g AAHEDC</vt:lpstr>
      <vt:lpstr>3i New FIT methodology</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v1.15</dc:title>
  <dc:subject/>
  <dc:creator>Graham Reeve</dc:creator>
  <cp:keywords/>
  <dc:description/>
  <cp:lastModifiedBy>Kathleen Minett</cp:lastModifiedBy>
  <cp:revision/>
  <dcterms:created xsi:type="dcterms:W3CDTF">2018-05-30T12:29:20Z</dcterms:created>
  <dcterms:modified xsi:type="dcterms:W3CDTF">2023-03-22T15:38:11Z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16d819dc-1184-4e97-a083-1baaadfa69a1</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ies>
</file>